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a - příprava území" sheetId="2" r:id="rId2"/>
    <sheet name="b - návrh" sheetId="3" r:id="rId3"/>
    <sheet name="B - Vedlejší a ostatní ná..." sheetId="4" r:id="rId4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'a - příprava území'!$C$124:$K$326</definedName>
    <definedName name="_xlnm.Print_Area" localSheetId="1">'a - příprava území'!$C$4:$J$41,'a - příprava území'!$C$50:$J$76,'a - příprava území'!$C$82:$J$104,'a - příprava území'!$C$110:$K$326</definedName>
    <definedName name="_xlnm.Print_Titles" localSheetId="1">'a - příprava území'!$124:$124</definedName>
    <definedName name="_xlnm._FilterDatabase" localSheetId="2" hidden="1">'b - návrh'!$C$129:$K$469</definedName>
    <definedName name="_xlnm.Print_Area" localSheetId="2">'b - návrh'!$C$4:$J$41,'b - návrh'!$C$50:$J$76,'b - návrh'!$C$82:$J$109,'b - návrh'!$C$115:$K$469</definedName>
    <definedName name="_xlnm.Print_Titles" localSheetId="2">'b - návrh'!$129:$129</definedName>
    <definedName name="_xlnm._FilterDatabase" localSheetId="3" hidden="1">'B - Vedlejší a ostatní ná...'!$C$121:$K$147</definedName>
    <definedName name="_xlnm.Print_Area" localSheetId="3">'B - Vedlejší a ostatní ná...'!$C$4:$J$39,'B - Vedlejší a ostatní ná...'!$C$50:$J$76,'B - Vedlejší a ostatní ná...'!$C$82:$J$103,'B - Vedlejší a ostatní ná...'!$C$109:$K$147</definedName>
    <definedName name="_xlnm.Print_Titles" localSheetId="3">'B - Vedlejší a ostatní ná...'!$121:$121</definedName>
  </definedNames>
  <calcPr/>
</workbook>
</file>

<file path=xl/calcChain.xml><?xml version="1.0" encoding="utf-8"?>
<calcChain xmlns="http://schemas.openxmlformats.org/spreadsheetml/2006/main">
  <c i="4" l="1" r="J37"/>
  <c r="J36"/>
  <c i="1" r="AY98"/>
  <c i="4" r="J35"/>
  <c i="1" r="AX98"/>
  <c i="4" r="BI147"/>
  <c r="BH147"/>
  <c r="BG147"/>
  <c r="BF147"/>
  <c r="T147"/>
  <c r="T146"/>
  <c r="R147"/>
  <c r="R146"/>
  <c r="P147"/>
  <c r="P146"/>
  <c r="BI142"/>
  <c r="BH142"/>
  <c r="BG142"/>
  <c r="BF142"/>
  <c r="T142"/>
  <c r="T141"/>
  <c r="R142"/>
  <c r="R141"/>
  <c r="P142"/>
  <c r="P141"/>
  <c r="BI140"/>
  <c r="BH140"/>
  <c r="BG140"/>
  <c r="BF140"/>
  <c r="T140"/>
  <c r="T139"/>
  <c r="R140"/>
  <c r="R139"/>
  <c r="P140"/>
  <c r="P139"/>
  <c r="BI135"/>
  <c r="BH135"/>
  <c r="BG135"/>
  <c r="BF135"/>
  <c r="T135"/>
  <c r="R135"/>
  <c r="P135"/>
  <c r="BI131"/>
  <c r="BH131"/>
  <c r="BG131"/>
  <c r="BF131"/>
  <c r="T131"/>
  <c r="R131"/>
  <c r="P131"/>
  <c r="BI129"/>
  <c r="BH129"/>
  <c r="BG129"/>
  <c r="BF129"/>
  <c r="T129"/>
  <c r="R129"/>
  <c r="P129"/>
  <c r="BI125"/>
  <c r="BH125"/>
  <c r="BG125"/>
  <c r="BF125"/>
  <c r="T125"/>
  <c r="R125"/>
  <c r="P125"/>
  <c r="J119"/>
  <c r="J118"/>
  <c r="F116"/>
  <c r="E114"/>
  <c r="J92"/>
  <c r="J91"/>
  <c r="F89"/>
  <c r="E87"/>
  <c r="J18"/>
  <c r="E18"/>
  <c r="F92"/>
  <c r="J17"/>
  <c r="J15"/>
  <c r="E15"/>
  <c r="F118"/>
  <c r="J14"/>
  <c r="J12"/>
  <c r="J89"/>
  <c r="E7"/>
  <c r="E112"/>
  <c i="3" r="J39"/>
  <c r="J38"/>
  <c i="1" r="AY97"/>
  <c i="3" r="J37"/>
  <c i="1" r="AX97"/>
  <c i="3" r="BI466"/>
  <c r="BH466"/>
  <c r="BG466"/>
  <c r="BF466"/>
  <c r="T466"/>
  <c r="T465"/>
  <c r="T464"/>
  <c r="R466"/>
  <c r="R465"/>
  <c r="R464"/>
  <c r="P466"/>
  <c r="P465"/>
  <c r="P464"/>
  <c r="BI463"/>
  <c r="BH463"/>
  <c r="BG463"/>
  <c r="BF463"/>
  <c r="T463"/>
  <c r="R463"/>
  <c r="P463"/>
  <c r="BI462"/>
  <c r="BH462"/>
  <c r="BG462"/>
  <c r="BF462"/>
  <c r="T462"/>
  <c r="R462"/>
  <c r="P462"/>
  <c r="BI457"/>
  <c r="BH457"/>
  <c r="BG457"/>
  <c r="BF457"/>
  <c r="T457"/>
  <c r="R457"/>
  <c r="P457"/>
  <c r="BI453"/>
  <c r="BH453"/>
  <c r="BG453"/>
  <c r="BF453"/>
  <c r="T453"/>
  <c r="R453"/>
  <c r="P453"/>
  <c r="BI449"/>
  <c r="BH449"/>
  <c r="BG449"/>
  <c r="BF449"/>
  <c r="T449"/>
  <c r="R449"/>
  <c r="P449"/>
  <c r="BI444"/>
  <c r="BH444"/>
  <c r="BG444"/>
  <c r="BF444"/>
  <c r="T444"/>
  <c r="R444"/>
  <c r="P444"/>
  <c r="BI440"/>
  <c r="BH440"/>
  <c r="BG440"/>
  <c r="BF440"/>
  <c r="T440"/>
  <c r="R440"/>
  <c r="P440"/>
  <c r="BI436"/>
  <c r="BH436"/>
  <c r="BG436"/>
  <c r="BF436"/>
  <c r="T436"/>
  <c r="R436"/>
  <c r="P436"/>
  <c r="BI432"/>
  <c r="BH432"/>
  <c r="BG432"/>
  <c r="BF432"/>
  <c r="T432"/>
  <c r="R432"/>
  <c r="P432"/>
  <c r="BI428"/>
  <c r="BH428"/>
  <c r="BG428"/>
  <c r="BF428"/>
  <c r="T428"/>
  <c r="R428"/>
  <c r="P428"/>
  <c r="BI424"/>
  <c r="BH424"/>
  <c r="BG424"/>
  <c r="BF424"/>
  <c r="T424"/>
  <c r="R424"/>
  <c r="P424"/>
  <c r="BI420"/>
  <c r="BH420"/>
  <c r="BG420"/>
  <c r="BF420"/>
  <c r="T420"/>
  <c r="R420"/>
  <c r="P420"/>
  <c r="BI416"/>
  <c r="BH416"/>
  <c r="BG416"/>
  <c r="BF416"/>
  <c r="T416"/>
  <c r="R416"/>
  <c r="P416"/>
  <c r="BI412"/>
  <c r="BH412"/>
  <c r="BG412"/>
  <c r="BF412"/>
  <c r="T412"/>
  <c r="R412"/>
  <c r="P412"/>
  <c r="BI408"/>
  <c r="BH408"/>
  <c r="BG408"/>
  <c r="BF408"/>
  <c r="T408"/>
  <c r="R408"/>
  <c r="P408"/>
  <c r="BI404"/>
  <c r="BH404"/>
  <c r="BG404"/>
  <c r="BF404"/>
  <c r="T404"/>
  <c r="R404"/>
  <c r="P404"/>
  <c r="BI399"/>
  <c r="BH399"/>
  <c r="BG399"/>
  <c r="BF399"/>
  <c r="T399"/>
  <c r="R399"/>
  <c r="P399"/>
  <c r="BI394"/>
  <c r="BH394"/>
  <c r="BG394"/>
  <c r="BF394"/>
  <c r="T394"/>
  <c r="R394"/>
  <c r="P394"/>
  <c r="BI389"/>
  <c r="BH389"/>
  <c r="BG389"/>
  <c r="BF389"/>
  <c r="T389"/>
  <c r="R389"/>
  <c r="P389"/>
  <c r="BI385"/>
  <c r="BH385"/>
  <c r="BG385"/>
  <c r="BF385"/>
  <c r="T385"/>
  <c r="R385"/>
  <c r="P385"/>
  <c r="BI381"/>
  <c r="BH381"/>
  <c r="BG381"/>
  <c r="BF381"/>
  <c r="T381"/>
  <c r="R381"/>
  <c r="P381"/>
  <c r="BI377"/>
  <c r="BH377"/>
  <c r="BG377"/>
  <c r="BF377"/>
  <c r="T377"/>
  <c r="R377"/>
  <c r="P377"/>
  <c r="BI373"/>
  <c r="BH373"/>
  <c r="BG373"/>
  <c r="BF373"/>
  <c r="T373"/>
  <c r="R373"/>
  <c r="P373"/>
  <c r="BI369"/>
  <c r="BH369"/>
  <c r="BG369"/>
  <c r="BF369"/>
  <c r="T369"/>
  <c r="R369"/>
  <c r="P369"/>
  <c r="BI365"/>
  <c r="BH365"/>
  <c r="BG365"/>
  <c r="BF365"/>
  <c r="T365"/>
  <c r="R365"/>
  <c r="P365"/>
  <c r="BI361"/>
  <c r="BH361"/>
  <c r="BG361"/>
  <c r="BF361"/>
  <c r="T361"/>
  <c r="R361"/>
  <c r="P361"/>
  <c r="BI357"/>
  <c r="BH357"/>
  <c r="BG357"/>
  <c r="BF357"/>
  <c r="T357"/>
  <c r="R357"/>
  <c r="P357"/>
  <c r="BI353"/>
  <c r="BH353"/>
  <c r="BG353"/>
  <c r="BF353"/>
  <c r="T353"/>
  <c r="R353"/>
  <c r="P353"/>
  <c r="BI349"/>
  <c r="BH349"/>
  <c r="BG349"/>
  <c r="BF349"/>
  <c r="T349"/>
  <c r="R349"/>
  <c r="P349"/>
  <c r="BI345"/>
  <c r="BH345"/>
  <c r="BG345"/>
  <c r="BF345"/>
  <c r="T345"/>
  <c r="R345"/>
  <c r="P345"/>
  <c r="BI341"/>
  <c r="BH341"/>
  <c r="BG341"/>
  <c r="BF341"/>
  <c r="T341"/>
  <c r="R341"/>
  <c r="P341"/>
  <c r="BI337"/>
  <c r="BH337"/>
  <c r="BG337"/>
  <c r="BF337"/>
  <c r="T337"/>
  <c r="R337"/>
  <c r="P337"/>
  <c r="BI333"/>
  <c r="BH333"/>
  <c r="BG333"/>
  <c r="BF333"/>
  <c r="T333"/>
  <c r="R333"/>
  <c r="P333"/>
  <c r="BI328"/>
  <c r="BH328"/>
  <c r="BG328"/>
  <c r="BF328"/>
  <c r="T328"/>
  <c r="R328"/>
  <c r="P328"/>
  <c r="BI324"/>
  <c r="BH324"/>
  <c r="BG324"/>
  <c r="BF324"/>
  <c r="T324"/>
  <c r="R324"/>
  <c r="P324"/>
  <c r="BI320"/>
  <c r="BH320"/>
  <c r="BG320"/>
  <c r="BF320"/>
  <c r="T320"/>
  <c r="R320"/>
  <c r="P320"/>
  <c r="BI316"/>
  <c r="BH316"/>
  <c r="BG316"/>
  <c r="BF316"/>
  <c r="T316"/>
  <c r="R316"/>
  <c r="P316"/>
  <c r="BI312"/>
  <c r="BH312"/>
  <c r="BG312"/>
  <c r="BF312"/>
  <c r="T312"/>
  <c r="R312"/>
  <c r="P312"/>
  <c r="BI308"/>
  <c r="BH308"/>
  <c r="BG308"/>
  <c r="BF308"/>
  <c r="T308"/>
  <c r="R308"/>
  <c r="P308"/>
  <c r="BI304"/>
  <c r="BH304"/>
  <c r="BG304"/>
  <c r="BF304"/>
  <c r="T304"/>
  <c r="R304"/>
  <c r="P304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4"/>
  <c r="BH284"/>
  <c r="BG284"/>
  <c r="BF284"/>
  <c r="T284"/>
  <c r="R284"/>
  <c r="P284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59"/>
  <c r="BH259"/>
  <c r="BG259"/>
  <c r="BF259"/>
  <c r="T259"/>
  <c r="R259"/>
  <c r="P259"/>
  <c r="BI255"/>
  <c r="BH255"/>
  <c r="BG255"/>
  <c r="BF255"/>
  <c r="T255"/>
  <c r="R255"/>
  <c r="P255"/>
  <c r="BI250"/>
  <c r="BH250"/>
  <c r="BG250"/>
  <c r="BF250"/>
  <c r="T250"/>
  <c r="R250"/>
  <c r="P250"/>
  <c r="BI246"/>
  <c r="BH246"/>
  <c r="BG246"/>
  <c r="BF246"/>
  <c r="T246"/>
  <c r="R246"/>
  <c r="P246"/>
  <c r="BI242"/>
  <c r="BH242"/>
  <c r="BG242"/>
  <c r="BF242"/>
  <c r="T242"/>
  <c r="R242"/>
  <c r="P242"/>
  <c r="BI238"/>
  <c r="BH238"/>
  <c r="BG238"/>
  <c r="BF238"/>
  <c r="T238"/>
  <c r="R238"/>
  <c r="P238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10"/>
  <c r="BH210"/>
  <c r="BG210"/>
  <c r="BF210"/>
  <c r="T210"/>
  <c r="R210"/>
  <c r="P210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2"/>
  <c r="BH182"/>
  <c r="BG182"/>
  <c r="BF182"/>
  <c r="T182"/>
  <c r="R182"/>
  <c r="P182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8"/>
  <c r="BH158"/>
  <c r="BG158"/>
  <c r="BF158"/>
  <c r="T158"/>
  <c r="R158"/>
  <c r="P158"/>
  <c r="BI154"/>
  <c r="BH154"/>
  <c r="BG154"/>
  <c r="BF154"/>
  <c r="T154"/>
  <c r="R154"/>
  <c r="P154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J127"/>
  <c r="J126"/>
  <c r="F124"/>
  <c r="E122"/>
  <c r="J94"/>
  <c r="J93"/>
  <c r="F91"/>
  <c r="E89"/>
  <c r="J20"/>
  <c r="E20"/>
  <c r="F127"/>
  <c r="J19"/>
  <c r="J17"/>
  <c r="E17"/>
  <c r="F93"/>
  <c r="J16"/>
  <c r="J14"/>
  <c r="J124"/>
  <c r="E7"/>
  <c r="E118"/>
  <c i="2" r="J39"/>
  <c r="J38"/>
  <c i="1" r="AY96"/>
  <c i="2" r="J37"/>
  <c i="1" r="AX96"/>
  <c i="2" r="BI326"/>
  <c r="BH326"/>
  <c r="BG326"/>
  <c r="BF326"/>
  <c r="T326"/>
  <c r="R326"/>
  <c r="P326"/>
  <c r="BI325"/>
  <c r="BH325"/>
  <c r="BG325"/>
  <c r="BF325"/>
  <c r="T325"/>
  <c r="R325"/>
  <c r="P325"/>
  <c r="BI320"/>
  <c r="BH320"/>
  <c r="BG320"/>
  <c r="BF320"/>
  <c r="T320"/>
  <c r="R320"/>
  <c r="P320"/>
  <c r="BI316"/>
  <c r="BH316"/>
  <c r="BG316"/>
  <c r="BF316"/>
  <c r="T316"/>
  <c r="R316"/>
  <c r="P316"/>
  <c r="BI312"/>
  <c r="BH312"/>
  <c r="BG312"/>
  <c r="BF312"/>
  <c r="T312"/>
  <c r="R312"/>
  <c r="P312"/>
  <c r="BI308"/>
  <c r="BH308"/>
  <c r="BG308"/>
  <c r="BF308"/>
  <c r="T308"/>
  <c r="R308"/>
  <c r="P308"/>
  <c r="BI304"/>
  <c r="BH304"/>
  <c r="BG304"/>
  <c r="BF304"/>
  <c r="T304"/>
  <c r="R304"/>
  <c r="P304"/>
  <c r="BI300"/>
  <c r="BH300"/>
  <c r="BG300"/>
  <c r="BF300"/>
  <c r="T300"/>
  <c r="R300"/>
  <c r="P300"/>
  <c r="BI296"/>
  <c r="BH296"/>
  <c r="BG296"/>
  <c r="BF296"/>
  <c r="T296"/>
  <c r="R296"/>
  <c r="P296"/>
  <c r="BI292"/>
  <c r="BH292"/>
  <c r="BG292"/>
  <c r="BF292"/>
  <c r="T292"/>
  <c r="R292"/>
  <c r="P292"/>
  <c r="BI288"/>
  <c r="BH288"/>
  <c r="BG288"/>
  <c r="BF288"/>
  <c r="T288"/>
  <c r="R288"/>
  <c r="P288"/>
  <c r="BI284"/>
  <c r="BH284"/>
  <c r="BG284"/>
  <c r="BF284"/>
  <c r="T284"/>
  <c r="R284"/>
  <c r="P284"/>
  <c r="BI280"/>
  <c r="BH280"/>
  <c r="BG280"/>
  <c r="BF280"/>
  <c r="T280"/>
  <c r="R280"/>
  <c r="P280"/>
  <c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8"/>
  <c r="BH248"/>
  <c r="BG248"/>
  <c r="BF248"/>
  <c r="T248"/>
  <c r="R248"/>
  <c r="P248"/>
  <c r="BI244"/>
  <c r="BH244"/>
  <c r="BG244"/>
  <c r="BF244"/>
  <c r="T244"/>
  <c r="R244"/>
  <c r="P244"/>
  <c r="BI239"/>
  <c r="BH239"/>
  <c r="BG239"/>
  <c r="BF239"/>
  <c r="T239"/>
  <c r="R239"/>
  <c r="P239"/>
  <c r="BI235"/>
  <c r="BH235"/>
  <c r="BG235"/>
  <c r="BF235"/>
  <c r="T235"/>
  <c r="R235"/>
  <c r="P235"/>
  <c r="BI231"/>
  <c r="BH231"/>
  <c r="BG231"/>
  <c r="BF231"/>
  <c r="T231"/>
  <c r="R231"/>
  <c r="P231"/>
  <c r="BI227"/>
  <c r="BH227"/>
  <c r="BG227"/>
  <c r="BF227"/>
  <c r="T227"/>
  <c r="R227"/>
  <c r="P227"/>
  <c r="BI223"/>
  <c r="BH223"/>
  <c r="BG223"/>
  <c r="BF223"/>
  <c r="T223"/>
  <c r="R223"/>
  <c r="P223"/>
  <c r="BI219"/>
  <c r="BH219"/>
  <c r="BG219"/>
  <c r="BF219"/>
  <c r="T219"/>
  <c r="R219"/>
  <c r="P219"/>
  <c r="BI215"/>
  <c r="BH215"/>
  <c r="BG215"/>
  <c r="BF215"/>
  <c r="T215"/>
  <c r="R215"/>
  <c r="P215"/>
  <c r="BI211"/>
  <c r="BH211"/>
  <c r="BG211"/>
  <c r="BF211"/>
  <c r="T211"/>
  <c r="R211"/>
  <c r="P211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1"/>
  <c r="BH181"/>
  <c r="BG181"/>
  <c r="BF181"/>
  <c r="T181"/>
  <c r="R181"/>
  <c r="P181"/>
  <c r="BI177"/>
  <c r="BH177"/>
  <c r="BG177"/>
  <c r="BF177"/>
  <c r="T177"/>
  <c r="R177"/>
  <c r="P177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60"/>
  <c r="BH160"/>
  <c r="BG160"/>
  <c r="BF160"/>
  <c r="T160"/>
  <c r="R160"/>
  <c r="P160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4"/>
  <c r="BH144"/>
  <c r="BG144"/>
  <c r="BF144"/>
  <c r="T144"/>
  <c r="R144"/>
  <c r="P144"/>
  <c r="BI140"/>
  <c r="BH140"/>
  <c r="BG140"/>
  <c r="BF140"/>
  <c r="T140"/>
  <c r="R140"/>
  <c r="P140"/>
  <c r="BI136"/>
  <c r="BH136"/>
  <c r="BG136"/>
  <c r="BF136"/>
  <c r="T136"/>
  <c r="R136"/>
  <c r="P136"/>
  <c r="BI132"/>
  <c r="BH132"/>
  <c r="BG132"/>
  <c r="BF132"/>
  <c r="T132"/>
  <c r="R132"/>
  <c r="P132"/>
  <c r="BI128"/>
  <c r="BH128"/>
  <c r="BG128"/>
  <c r="BF128"/>
  <c r="T128"/>
  <c r="R128"/>
  <c r="P128"/>
  <c r="J122"/>
  <c r="J121"/>
  <c r="F119"/>
  <c r="E117"/>
  <c r="J94"/>
  <c r="J93"/>
  <c r="F91"/>
  <c r="E89"/>
  <c r="J20"/>
  <c r="E20"/>
  <c r="F122"/>
  <c r="J19"/>
  <c r="J17"/>
  <c r="E17"/>
  <c r="F121"/>
  <c r="J16"/>
  <c r="J14"/>
  <c r="J119"/>
  <c r="E7"/>
  <c r="E113"/>
  <c i="1" r="L90"/>
  <c r="AM90"/>
  <c r="AM89"/>
  <c r="L89"/>
  <c r="AM87"/>
  <c r="L87"/>
  <c r="L85"/>
  <c r="L84"/>
  <c i="2" r="BK325"/>
  <c r="J316"/>
  <c r="J268"/>
  <c r="J252"/>
  <c r="BK235"/>
  <c r="BK215"/>
  <c r="J190"/>
  <c r="BK177"/>
  <c r="J156"/>
  <c r="J140"/>
  <c r="J326"/>
  <c r="J304"/>
  <c r="BK292"/>
  <c r="BK284"/>
  <c r="BK272"/>
  <c r="BK260"/>
  <c r="BK244"/>
  <c r="J227"/>
  <c r="J206"/>
  <c r="BK190"/>
  <c r="J172"/>
  <c r="J164"/>
  <c r="BK152"/>
  <c r="J136"/>
  <c i="3" r="J463"/>
  <c r="BK453"/>
  <c r="J440"/>
  <c r="J424"/>
  <c r="J408"/>
  <c r="J357"/>
  <c r="J316"/>
  <c r="J276"/>
  <c r="BK246"/>
  <c r="J242"/>
  <c r="J218"/>
  <c r="J178"/>
  <c r="J149"/>
  <c r="J377"/>
  <c r="J349"/>
  <c r="BK312"/>
  <c r="BK268"/>
  <c r="J226"/>
  <c r="BK202"/>
  <c r="J182"/>
  <c r="BK174"/>
  <c r="BK141"/>
  <c r="BK416"/>
  <c r="BK389"/>
  <c r="J365"/>
  <c r="BK349"/>
  <c r="J320"/>
  <c r="J300"/>
  <c r="BK276"/>
  <c r="BK222"/>
  <c r="BK182"/>
  <c r="BK145"/>
  <c r="BK466"/>
  <c r="J457"/>
  <c r="BK444"/>
  <c r="J420"/>
  <c r="BK381"/>
  <c r="BK300"/>
  <c r="J238"/>
  <c r="BK218"/>
  <c r="J145"/>
  <c i="4" r="J147"/>
  <c r="BK142"/>
  <c r="J125"/>
  <c i="2" r="J320"/>
  <c r="J280"/>
  <c r="BK264"/>
  <c r="BK248"/>
  <c r="BK231"/>
  <c r="J219"/>
  <c r="BK202"/>
  <c r="J186"/>
  <c r="J168"/>
  <c r="BK144"/>
  <c r="BK132"/>
  <c r="BK312"/>
  <c r="J300"/>
  <c r="J292"/>
  <c r="J284"/>
  <c r="BK256"/>
  <c r="J248"/>
  <c r="J231"/>
  <c r="J215"/>
  <c r="J198"/>
  <c r="BK186"/>
  <c r="BK168"/>
  <c r="J148"/>
  <c r="BK128"/>
  <c r="J308"/>
  <c i="3" r="BK457"/>
  <c r="J444"/>
  <c r="J428"/>
  <c r="J394"/>
  <c r="J373"/>
  <c r="J341"/>
  <c r="J308"/>
  <c r="BK255"/>
  <c r="J222"/>
  <c r="J190"/>
  <c r="J174"/>
  <c r="BK154"/>
  <c r="BK385"/>
  <c r="BK353"/>
  <c r="BK333"/>
  <c r="BK280"/>
  <c r="BK250"/>
  <c r="J230"/>
  <c r="BK210"/>
  <c r="J186"/>
  <c r="J158"/>
  <c r="BK436"/>
  <c r="J399"/>
  <c r="BK373"/>
  <c r="J353"/>
  <c r="BK324"/>
  <c r="BK304"/>
  <c r="J280"/>
  <c r="J259"/>
  <c r="J214"/>
  <c r="BK198"/>
  <c r="BK166"/>
  <c r="J141"/>
  <c r="BK462"/>
  <c r="BK449"/>
  <c r="BK424"/>
  <c r="BK399"/>
  <c r="BK345"/>
  <c r="BK337"/>
  <c r="J328"/>
  <c r="J324"/>
  <c r="BK316"/>
  <c r="J288"/>
  <c r="J234"/>
  <c r="BK162"/>
  <c r="BK133"/>
  <c i="4" r="BK131"/>
  <c r="BK135"/>
  <c r="BK129"/>
  <c i="2" r="BK326"/>
  <c r="BK276"/>
  <c r="J260"/>
  <c r="J239"/>
  <c r="BK227"/>
  <c r="BK206"/>
  <c r="BK194"/>
  <c r="BK172"/>
  <c r="J152"/>
  <c r="BK136"/>
  <c r="BK320"/>
  <c r="BK304"/>
  <c r="BK296"/>
  <c r="J288"/>
  <c r="J276"/>
  <c r="J264"/>
  <c r="BK252"/>
  <c r="J235"/>
  <c r="BK219"/>
  <c r="J202"/>
  <c r="J177"/>
  <c r="BK164"/>
  <c r="BK156"/>
  <c r="BK140"/>
  <c i="1" r="AS95"/>
  <c i="3" r="BK432"/>
  <c r="BK420"/>
  <c r="J389"/>
  <c r="J333"/>
  <c r="BK296"/>
  <c r="BK272"/>
  <c r="BK242"/>
  <c r="J202"/>
  <c r="BK158"/>
  <c r="J404"/>
  <c r="J369"/>
  <c r="BK341"/>
  <c r="J292"/>
  <c r="J264"/>
  <c r="BK234"/>
  <c r="BK206"/>
  <c r="BK194"/>
  <c r="J170"/>
  <c r="BK428"/>
  <c r="BK404"/>
  <c r="J385"/>
  <c r="BK361"/>
  <c r="J345"/>
  <c r="J312"/>
  <c r="BK288"/>
  <c r="BK264"/>
  <c r="BK226"/>
  <c r="J206"/>
  <c r="BK190"/>
  <c r="J154"/>
  <c r="J466"/>
  <c r="J453"/>
  <c r="J432"/>
  <c r="BK412"/>
  <c r="J361"/>
  <c r="J296"/>
  <c r="J255"/>
  <c r="J166"/>
  <c r="J137"/>
  <c i="4" r="J135"/>
  <c r="J140"/>
  <c r="J142"/>
  <c r="J129"/>
  <c r="BK125"/>
  <c i="2" r="BK308"/>
  <c r="BK316"/>
  <c r="J272"/>
  <c r="J256"/>
  <c r="J244"/>
  <c r="BK223"/>
  <c r="J211"/>
  <c r="BK198"/>
  <c r="BK181"/>
  <c r="J160"/>
  <c r="BK148"/>
  <c r="J128"/>
  <c r="J312"/>
  <c r="BK300"/>
  <c r="J296"/>
  <c r="BK288"/>
  <c r="BK280"/>
  <c r="BK268"/>
  <c r="BK239"/>
  <c r="J223"/>
  <c r="BK211"/>
  <c r="J194"/>
  <c r="J181"/>
  <c r="BK160"/>
  <c r="J144"/>
  <c r="J132"/>
  <c r="J325"/>
  <c i="3" r="J462"/>
  <c r="J449"/>
  <c r="J436"/>
  <c r="J412"/>
  <c r="J381"/>
  <c r="BK320"/>
  <c r="BK292"/>
  <c r="J268"/>
  <c r="BK238"/>
  <c r="BK186"/>
  <c r="BK170"/>
  <c r="BK394"/>
  <c r="BK365"/>
  <c r="J337"/>
  <c r="BK284"/>
  <c r="BK259"/>
  <c r="J246"/>
  <c r="BK214"/>
  <c r="J198"/>
  <c r="BK178"/>
  <c r="BK137"/>
  <c r="BK408"/>
  <c r="BK369"/>
  <c r="BK357"/>
  <c r="BK328"/>
  <c r="BK308"/>
  <c r="J284"/>
  <c r="J250"/>
  <c r="J210"/>
  <c r="J194"/>
  <c r="J162"/>
  <c r="J133"/>
  <c r="BK463"/>
  <c r="BK440"/>
  <c r="J416"/>
  <c r="BK377"/>
  <c r="J304"/>
  <c r="J272"/>
  <c r="BK230"/>
  <c r="BK149"/>
  <c i="4" r="BK140"/>
  <c r="BK147"/>
  <c r="J131"/>
  <c i="2" l="1" r="R127"/>
  <c r="R210"/>
  <c r="R243"/>
  <c r="P324"/>
  <c i="3" r="T132"/>
  <c r="BK263"/>
  <c r="J263"/>
  <c r="J102"/>
  <c r="BK332"/>
  <c r="J332"/>
  <c r="J103"/>
  <c r="BK393"/>
  <c r="J393"/>
  <c r="J104"/>
  <c r="T393"/>
  <c r="BK448"/>
  <c r="J448"/>
  <c r="J105"/>
  <c r="R448"/>
  <c r="BK461"/>
  <c r="J461"/>
  <c r="J106"/>
  <c r="R461"/>
  <c i="4" r="P124"/>
  <c r="R130"/>
  <c i="2" r="P127"/>
  <c r="P210"/>
  <c r="T243"/>
  <c r="T324"/>
  <c i="3" r="R132"/>
  <c r="P254"/>
  <c r="R254"/>
  <c r="T254"/>
  <c r="T263"/>
  <c r="T332"/>
  <c r="R393"/>
  <c r="P448"/>
  <c r="T448"/>
  <c r="P461"/>
  <c r="T461"/>
  <c i="4" r="BK124"/>
  <c r="R124"/>
  <c r="R123"/>
  <c r="R122"/>
  <c r="P130"/>
  <c i="2" r="BK127"/>
  <c r="J127"/>
  <c r="J100"/>
  <c r="BK210"/>
  <c r="J210"/>
  <c r="J101"/>
  <c r="BK243"/>
  <c r="J243"/>
  <c r="J102"/>
  <c r="R324"/>
  <c i="3" r="P263"/>
  <c r="P332"/>
  <c i="4" r="BK130"/>
  <c r="J130"/>
  <c r="J99"/>
  <c i="2" r="T127"/>
  <c r="T126"/>
  <c r="T125"/>
  <c r="T210"/>
  <c r="P243"/>
  <c r="BK324"/>
  <c r="J324"/>
  <c r="J103"/>
  <c i="3" r="BK132"/>
  <c r="J132"/>
  <c r="J100"/>
  <c r="P132"/>
  <c r="P131"/>
  <c r="P130"/>
  <c i="1" r="AU97"/>
  <c i="3" r="BK254"/>
  <c r="J254"/>
  <c r="J101"/>
  <c r="R263"/>
  <c r="R332"/>
  <c r="R131"/>
  <c r="R130"/>
  <c r="P393"/>
  <c i="4" r="T124"/>
  <c r="T130"/>
  <c r="BK141"/>
  <c r="J141"/>
  <c r="J101"/>
  <c i="3" r="BK465"/>
  <c r="J465"/>
  <c r="J108"/>
  <c i="4" r="BK139"/>
  <c r="J139"/>
  <c r="J100"/>
  <c r="BK146"/>
  <c r="J146"/>
  <c r="J102"/>
  <c i="3" r="BK131"/>
  <c r="J131"/>
  <c r="J99"/>
  <c i="4" r="BE135"/>
  <c r="F91"/>
  <c r="J116"/>
  <c r="F119"/>
  <c r="BE131"/>
  <c r="BE140"/>
  <c r="E85"/>
  <c r="BE125"/>
  <c r="BE129"/>
  <c r="BE142"/>
  <c r="BE147"/>
  <c i="3" r="F126"/>
  <c r="BE166"/>
  <c r="BE174"/>
  <c r="BE182"/>
  <c r="BE198"/>
  <c r="BE202"/>
  <c r="BE222"/>
  <c r="BE246"/>
  <c r="BE250"/>
  <c r="BE259"/>
  <c r="BE276"/>
  <c r="BE280"/>
  <c r="BE288"/>
  <c r="BE308"/>
  <c r="BE324"/>
  <c r="BE341"/>
  <c r="BE369"/>
  <c r="BE385"/>
  <c r="BE389"/>
  <c r="BE408"/>
  <c r="BE420"/>
  <c r="BE428"/>
  <c r="BE453"/>
  <c r="BE462"/>
  <c r="BE463"/>
  <c r="BE466"/>
  <c r="BE137"/>
  <c r="BE170"/>
  <c r="BE206"/>
  <c r="BE210"/>
  <c r="BE214"/>
  <c r="BE234"/>
  <c r="BE268"/>
  <c r="BE312"/>
  <c r="BE333"/>
  <c r="BE337"/>
  <c r="BE345"/>
  <c r="BE353"/>
  <c r="BE357"/>
  <c r="BE377"/>
  <c r="BE404"/>
  <c r="BE412"/>
  <c r="BE424"/>
  <c r="BE432"/>
  <c r="BE440"/>
  <c r="E85"/>
  <c r="F94"/>
  <c r="BE149"/>
  <c r="BE154"/>
  <c r="BE158"/>
  <c r="BE186"/>
  <c r="BE218"/>
  <c r="BE226"/>
  <c r="BE230"/>
  <c r="BE238"/>
  <c r="BE242"/>
  <c r="BE255"/>
  <c r="BE272"/>
  <c r="BE284"/>
  <c r="BE292"/>
  <c r="BE296"/>
  <c r="BE304"/>
  <c r="BE316"/>
  <c r="BE320"/>
  <c r="BE328"/>
  <c r="J91"/>
  <c r="BE133"/>
  <c r="BE141"/>
  <c r="BE145"/>
  <c r="BE162"/>
  <c r="BE178"/>
  <c r="BE190"/>
  <c r="BE194"/>
  <c r="BE264"/>
  <c r="BE300"/>
  <c r="BE349"/>
  <c r="BE361"/>
  <c r="BE365"/>
  <c r="BE373"/>
  <c r="BE381"/>
  <c r="BE394"/>
  <c r="BE399"/>
  <c r="BE416"/>
  <c r="BE436"/>
  <c r="BE444"/>
  <c r="BE449"/>
  <c r="BE457"/>
  <c i="2" r="BE325"/>
  <c r="E85"/>
  <c r="F93"/>
  <c r="F94"/>
  <c r="BE136"/>
  <c r="BE144"/>
  <c r="BE156"/>
  <c r="BE164"/>
  <c r="BE172"/>
  <c r="BE181"/>
  <c r="BE186"/>
  <c r="BE190"/>
  <c r="BE206"/>
  <c r="BE223"/>
  <c r="BE227"/>
  <c r="BE231"/>
  <c r="BE248"/>
  <c r="BE252"/>
  <c r="BE256"/>
  <c r="BE276"/>
  <c r="BE280"/>
  <c r="BE284"/>
  <c r="BE288"/>
  <c r="BE292"/>
  <c r="BE296"/>
  <c r="BE300"/>
  <c r="BE308"/>
  <c r="BE312"/>
  <c r="BE316"/>
  <c r="BE326"/>
  <c r="J91"/>
  <c r="BE128"/>
  <c r="BE132"/>
  <c r="BE140"/>
  <c r="BE148"/>
  <c r="BE152"/>
  <c r="BE160"/>
  <c r="BE168"/>
  <c r="BE177"/>
  <c r="BE194"/>
  <c r="BE198"/>
  <c r="BE202"/>
  <c r="BE211"/>
  <c r="BE215"/>
  <c r="BE219"/>
  <c r="BE235"/>
  <c r="BE239"/>
  <c r="BE244"/>
  <c r="BE260"/>
  <c r="BE264"/>
  <c r="BE268"/>
  <c r="BE272"/>
  <c r="BE304"/>
  <c r="BE320"/>
  <c r="F39"/>
  <c i="1" r="BD96"/>
  <c i="3" r="J36"/>
  <c i="1" r="AW97"/>
  <c i="4" r="F34"/>
  <c i="1" r="BA98"/>
  <c i="4" r="J34"/>
  <c i="1" r="AW98"/>
  <c i="2" r="F37"/>
  <c i="1" r="BB96"/>
  <c r="AS94"/>
  <c i="3" r="F36"/>
  <c i="1" r="BA97"/>
  <c i="3" r="F39"/>
  <c i="1" r="BD97"/>
  <c i="2" r="F36"/>
  <c i="1" r="BA96"/>
  <c i="3" r="F37"/>
  <c i="1" r="BB97"/>
  <c i="4" r="F37"/>
  <c i="1" r="BD98"/>
  <c i="2" r="F38"/>
  <c i="1" r="BC96"/>
  <c i="2" r="J36"/>
  <c i="1" r="AW96"/>
  <c i="3" r="F38"/>
  <c i="1" r="BC97"/>
  <c i="4" r="F36"/>
  <c i="1" r="BC98"/>
  <c i="4" r="F35"/>
  <c i="1" r="BB98"/>
  <c i="4" l="1" r="T123"/>
  <c r="T122"/>
  <c i="2" r="P126"/>
  <c r="P125"/>
  <c i="1" r="AU96"/>
  <c i="3" r="T131"/>
  <c r="T130"/>
  <c i="4" r="BK123"/>
  <c r="BK122"/>
  <c r="J122"/>
  <c r="P123"/>
  <c r="P122"/>
  <c i="1" r="AU98"/>
  <c i="2" r="R126"/>
  <c r="R125"/>
  <c i="3" r="BK464"/>
  <c r="J464"/>
  <c r="J107"/>
  <c i="2" r="BK126"/>
  <c r="J126"/>
  <c r="J99"/>
  <c i="4" r="J124"/>
  <c r="J98"/>
  <c i="3" r="BK130"/>
  <c r="J130"/>
  <c i="1" r="AU95"/>
  <c r="AU94"/>
  <c r="BC95"/>
  <c r="BD95"/>
  <c r="BB95"/>
  <c i="3" r="J35"/>
  <c i="1" r="AV97"/>
  <c r="AT97"/>
  <c i="4" r="J30"/>
  <c i="1" r="AG98"/>
  <c i="2" r="J35"/>
  <c i="1" r="AV96"/>
  <c r="AT96"/>
  <c i="3" r="J32"/>
  <c i="1" r="AG97"/>
  <c i="4" r="F33"/>
  <c i="1" r="AZ98"/>
  <c r="BA95"/>
  <c i="3" r="F35"/>
  <c i="1" r="AZ97"/>
  <c i="2" r="F35"/>
  <c i="1" r="AZ96"/>
  <c i="4" r="J33"/>
  <c i="1" r="AV98"/>
  <c r="AT98"/>
  <c r="AN98"/>
  <c i="4" l="1" r="J123"/>
  <c r="J97"/>
  <c i="2" r="BK125"/>
  <c r="J125"/>
  <c r="J98"/>
  <c i="4" r="J96"/>
  <c i="1" r="AN97"/>
  <c i="3" r="J98"/>
  <c i="4" r="J39"/>
  <c i="3" r="J41"/>
  <c i="1" r="BB94"/>
  <c r="AX94"/>
  <c r="BA94"/>
  <c r="AW94"/>
  <c r="AK30"/>
  <c r="BC94"/>
  <c r="AY94"/>
  <c r="BD94"/>
  <c r="W33"/>
  <c r="AZ95"/>
  <c r="AX95"/>
  <c r="AY95"/>
  <c r="AW95"/>
  <c l="1" r="W32"/>
  <c r="W30"/>
  <c r="AZ94"/>
  <c r="AV94"/>
  <c r="AK29"/>
  <c r="W31"/>
  <c r="AV95"/>
  <c r="AT95"/>
  <c i="2" r="J32"/>
  <c i="1" r="AG96"/>
  <c i="2" l="1" r="J41"/>
  <c i="1" r="AN96"/>
  <c r="AG95"/>
  <c r="AG94"/>
  <c r="AK26"/>
  <c r="AK35"/>
  <c r="AN95"/>
  <c r="AT94"/>
  <c r="W29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<sst xmlns="http://schemas.openxmlformats.org/spreadsheetml/2006/main">
  <si>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</si>
  <si>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</si>
  <si>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</si>
  <si>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</si>
  <si>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</si>
  <si>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{3badf729-7d9a-49b2-ad38-d1c8ccd58b31}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</si>
  <si>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</si>
  <si>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</si>
  <si>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</si>
  <si>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</si>
  <si>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</si>
  <si>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</si>
  <si>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</si>
  <si>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</si>
  <si>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100/24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</si>
  <si>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</si>
  <si>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</si>
  <si>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chodníku v ulici SNP, Hradec Králové</t>
  </si>
  <si>
    <t>KSO:</t>
  </si>
  <si>
    <t>CC-CZ:</t>
  </si>
  <si>
    <t>Místo:</t>
  </si>
  <si>
    <t>Hradec Králové</t>
  </si>
  <si>
    <t>Datum:</t>
  </si>
  <si>
    <t>27. 3. 2025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</si>
  <si>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</si>
  <si>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</si>
  <si>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</si>
  <si>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</si>
  <si>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</si>
  <si>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</si>
  <si>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</si>
  <si>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VIAPROJEKT s.r.o. HK</t>
  </si>
  <si>
    <t>True</t>
  </si>
  <si>
    <t>Zpracovatel:</t>
  </si>
  <si>
    <t>B.Burešová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</si>
  <si>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</si>
  <si>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</si>
  <si>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</si>
  <si>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</si>
  <si>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</si>
  <si>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</si>
  <si>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</si>
  <si>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</si>
  <si>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</si>
  <si>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</si>
  <si>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</si>
  <si>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</si>
  <si>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</si>
  <si>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</si>
  <si>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</si>
  <si>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</si>
  <si>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</si>
  <si>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</si>
  <si>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</si>
  <si>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</si>
  <si>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</si>
  <si>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</si>
  <si>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</si>
  <si>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</si>
  <si>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</si>
  <si>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</si>
  <si>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</si>
  <si>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</si>
  <si>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</si>
  <si>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</si>
  <si>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</si>
  <si>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</si>
  <si>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</si>
  <si>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</si>
  <si>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</si>
  <si>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</si>
  <si>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</si>
  <si>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</si>
  <si>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</si>
  <si>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</si>
  <si>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</si>
  <si>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</si>
  <si>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</si>
  <si>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</si>
  <si>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</si>
  <si>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A</t>
  </si>
  <si>
    <t>Zpevněné plochy</t>
  </si>
  <si>
    <t>STA</t>
  </si>
  <si>
    <t>1</t>
  </si>
  <si>
    <t>{0cb8e2f3-fe48-4974-ac07-756951011054}</t>
  </si>
  <si>
    <t>2</t>
  </si>
  <si>
    <t>/</t>
  </si>
  <si>
    <t>a</t>
  </si>
  <si>
    <t>příprava území</t>
  </si>
  <si>
    <t>Soupis</t>
  </si>
  <si>
    <t>{a96795a6-748a-4cad-9483-269f3b66942d}</t>
  </si>
  <si>
    <t>b</t>
  </si>
  <si>
    <t>návrh</t>
  </si>
  <si>
    <t>{7684fdb9-1af4-450a-a11b-1dd7eb9dccda}</t>
  </si>
  <si>
    <t>B</t>
  </si>
  <si>
    <t>Vedlejší a ostatní náklady</t>
  </si>
  <si>
    <t>{ba254741-9528-4cc9-a477-0d89eb207f25}</t>
  </si>
  <si>
    <t>KRYCÍ LIST SOUPISU PRACÍ</t>
  </si>
  <si>
    <t>Objekt:</t>
  </si>
  <si>
    <t>A - Zpevněné plochy</t>
  </si>
  <si>
    <t>Soupis:</t>
  </si>
  <si>
    <t>a - příprava území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</si>
  <si>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</si>
  <si>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</si>
  <si>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</si>
  <si>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</si>
  <si>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</si>
  <si>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</si>
  <si>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</si>
  <si>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</si>
  <si>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</si>
  <si>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</si>
  <si>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</si>
  <si>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</si>
  <si>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</si>
  <si>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</si>
  <si>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</si>
  <si>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</si>
  <si>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</si>
  <si>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</si>
  <si>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</si>
  <si>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</si>
  <si>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</si>
  <si>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</si>
  <si>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</si>
  <si>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</si>
  <si>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</si>
  <si>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</si>
  <si>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</si>
  <si>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</si>
  <si>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111203201</t>
  </si>
  <si>
    <t>Odstranění křovin a stromů s ponecháním kořenů z plochy do 1000 m2</t>
  </si>
  <si>
    <t>m2</t>
  </si>
  <si>
    <t>CS ÚRS 2025 01</t>
  </si>
  <si>
    <t>4</t>
  </si>
  <si>
    <t>1929351576</t>
  </si>
  <si>
    <t>VV</t>
  </si>
  <si>
    <t>ořezání křovin+ likvidace+doprava , viz.příloha č.2</t>
  </si>
  <si>
    <t>20</t>
  </si>
  <si>
    <t>Součet</t>
  </si>
  <si>
    <t>113106131</t>
  </si>
  <si>
    <t>Rozebrání dlažeb z mozaiky komunikací pro pěší strojně pl do 50 m2</t>
  </si>
  <si>
    <t>-98484442</t>
  </si>
  <si>
    <t>demolice chodníku-kryt mozaika 50/50, odveze se na skládku investora, viz.příloha č.2</t>
  </si>
  <si>
    <t>18</t>
  </si>
  <si>
    <t>3</t>
  </si>
  <si>
    <t>113106134</t>
  </si>
  <si>
    <t>Rozebrání dlažeb ze zámkových dlaždic komunikací pro pěší strojně pl do 50 m2</t>
  </si>
  <si>
    <t>-1337164693</t>
  </si>
  <si>
    <t>demolic chodníku-kryt betonová dlažba 200/100, viz.příloha č.2</t>
  </si>
  <si>
    <t>5</t>
  </si>
  <si>
    <t>113106142</t>
  </si>
  <si>
    <t>Rozebrání dlažeb z betonových nebo kamenných dlaždic komunikací pro pěší strojně pl přes 50 m2</t>
  </si>
  <si>
    <t>-612212251</t>
  </si>
  <si>
    <t>demolice chodníku-kryt betonová dlažba 300/300, viz.příloha č.2</t>
  </si>
  <si>
    <t>698</t>
  </si>
  <si>
    <t>113107162</t>
  </si>
  <si>
    <t>Odstranění podkladu z kameniva drceného tl přes 100 do 200 mm strojně pl přes 50 do 200 m2</t>
  </si>
  <si>
    <t>619304790</t>
  </si>
  <si>
    <t>demolice vozovky-kryt asfaltový, viz.příloha č.2</t>
  </si>
  <si>
    <t>86</t>
  </si>
  <si>
    <t>6</t>
  </si>
  <si>
    <t>113107171</t>
  </si>
  <si>
    <t>Odstranění podkladu z betonu prostého tl přes 100 do 150 mm strojně pl přes 50 do 200 m2</t>
  </si>
  <si>
    <t>194802511</t>
  </si>
  <si>
    <t>demolice vozovky - kryt asfaltový, viz.pířloha č.2</t>
  </si>
  <si>
    <t>7</t>
  </si>
  <si>
    <t>113107182</t>
  </si>
  <si>
    <t>Odstranění podkladu živičného tl přes 50 do 100 mm strojně pl přes 50 do 200 m2</t>
  </si>
  <si>
    <t>560767964</t>
  </si>
  <si>
    <t>demolice vozovky-kryt asafltový, viz.příloha č.2</t>
  </si>
  <si>
    <t>8</t>
  </si>
  <si>
    <t>113107223</t>
  </si>
  <si>
    <t>Odstranění podkladu z kameniva drceného tl přes 200 do 300 mm strojně pl přes 200 m2</t>
  </si>
  <si>
    <t>-511621158</t>
  </si>
  <si>
    <t>9</t>
  </si>
  <si>
    <t>113107323</t>
  </si>
  <si>
    <t>Odstranění podkladu z kameniva drceného tl přes 200 do 300 mm strojně pl do 50 m2</t>
  </si>
  <si>
    <t>-262453869</t>
  </si>
  <si>
    <t xml:space="preserve">demolice  chodníku-kryt betonová dlažba 200/100, viz.příloha č.2</t>
  </si>
  <si>
    <t>10</t>
  </si>
  <si>
    <t>-403122646</t>
  </si>
  <si>
    <t xml:space="preserve">demolice  chodníku-kryt mozaika 50/50, viz.příloha č.2</t>
  </si>
  <si>
    <t>11</t>
  </si>
  <si>
    <t>113154512</t>
  </si>
  <si>
    <t>Frézování živičného krytu tl 40 mm pruh š do 0,5 m pl do 500 m2</t>
  </si>
  <si>
    <t>1417356329</t>
  </si>
  <si>
    <t>odfrézování v tl. 40 mm, vi.z.příloha č.2</t>
  </si>
  <si>
    <t>63</t>
  </si>
  <si>
    <t>113202111</t>
  </si>
  <si>
    <t>Vytrhání obrub krajníků obrubníků stojatých</t>
  </si>
  <si>
    <t>m</t>
  </si>
  <si>
    <t>-1115834279</t>
  </si>
  <si>
    <t>demolice žulového silničního obrubníku, viz.příloha č.2 - zpětně se použije cca 85% =103,0 m2</t>
  </si>
  <si>
    <t>zbytek se odveze na skládku, dle určení</t>
  </si>
  <si>
    <t>121</t>
  </si>
  <si>
    <t>13</t>
  </si>
  <si>
    <t>113203111</t>
  </si>
  <si>
    <t>Vytrhání obrub z dlažebních kostek</t>
  </si>
  <si>
    <t>-965015305</t>
  </si>
  <si>
    <t>demolice trojlinky ze žulových kostek, viz.příloha č.2, dlažba se očistí a zpětně použije cca 50%, zbytek se odveze na skládku dle určení</t>
  </si>
  <si>
    <t>52*3</t>
  </si>
  <si>
    <t>14</t>
  </si>
  <si>
    <t>373949640</t>
  </si>
  <si>
    <t>demolice dvojlinky ze žulových kostek, z toho se zpětně použije cca 50%</t>
  </si>
  <si>
    <t>zbytek se odveze na skládku dle určení</t>
  </si>
  <si>
    <t>52*2</t>
  </si>
  <si>
    <t>15</t>
  </si>
  <si>
    <t>113204111</t>
  </si>
  <si>
    <t>Vytrhání obrub záhonových</t>
  </si>
  <si>
    <t>-1062420495</t>
  </si>
  <si>
    <t>demolice betonového obrubníku šířka 50mm, viz.příloha č.2</t>
  </si>
  <si>
    <t>10+38+38+31+11+5+5+5</t>
  </si>
  <si>
    <t>16</t>
  </si>
  <si>
    <t>121151103</t>
  </si>
  <si>
    <t>Sejmutí ornice plochy do 100 m2 tl vrstvy do 200 mm strojně</t>
  </si>
  <si>
    <t>-600907961</t>
  </si>
  <si>
    <t>sejmutí ornice v tl.10 cm,viz.příloha č.2</t>
  </si>
  <si>
    <t>75+57+21+1+1+1</t>
  </si>
  <si>
    <t>17</t>
  </si>
  <si>
    <t>121151113</t>
  </si>
  <si>
    <t>Sejmutí ornice plochy do 500 m2 tl vrstvy do 200 mm strojně</t>
  </si>
  <si>
    <t>-1307267057</t>
  </si>
  <si>
    <t>sejmutí ornice v tl. 10 cm, viz.příloha č.2</t>
  </si>
  <si>
    <t>106</t>
  </si>
  <si>
    <t>162351103</t>
  </si>
  <si>
    <t>Vodorovné přemístění přes 50 do 500 m výkopku/sypaniny z horniny třídy těžitelnosti I skupiny 1 až 3</t>
  </si>
  <si>
    <t>m3</t>
  </si>
  <si>
    <t>1442971592</t>
  </si>
  <si>
    <t>sejmutá ornice se odveze na meziskládku a použije se pro zpětné ohumusování, viz.příloha č.2</t>
  </si>
  <si>
    <t>(156+106)*0,1</t>
  </si>
  <si>
    <t>19</t>
  </si>
  <si>
    <t>167151101</t>
  </si>
  <si>
    <t>Nakládání výkopku z hornin třídy těžitelnosti I skupiny 1 až 3 do 100 m3</t>
  </si>
  <si>
    <t>759368714</t>
  </si>
  <si>
    <t>sejmutá ornice , viz.příloha č.2</t>
  </si>
  <si>
    <t>184818232</t>
  </si>
  <si>
    <t>Ochrana kmene průměru přes 300 do 500 mm bedněním výšky do 2 m</t>
  </si>
  <si>
    <t>kus</t>
  </si>
  <si>
    <t>-822691117</t>
  </si>
  <si>
    <t>ochrana stávajících stromů dřevěným bednění po celou dobu výstavby, viz.příloha č.2</t>
  </si>
  <si>
    <t>Ostatní konstrukce a práce, bourání</t>
  </si>
  <si>
    <t>919731112</t>
  </si>
  <si>
    <t>Zarovnání styčné plochy podkladu nebo krytu z betonu tl do 150 mm</t>
  </si>
  <si>
    <t>2034874943</t>
  </si>
  <si>
    <t>zarovnání spáry v betonovém okraji anglických dvorků</t>
  </si>
  <si>
    <t>22</t>
  </si>
  <si>
    <t>919731121</t>
  </si>
  <si>
    <t>Zarovnání styčné plochy podkladu nebo krytu živičného tl do 50 mm</t>
  </si>
  <si>
    <t>1655492398</t>
  </si>
  <si>
    <t>zarovnáníí spáry u napojení na stávající plochy, viz.příloha č.2</t>
  </si>
  <si>
    <t>129</t>
  </si>
  <si>
    <t>23</t>
  </si>
  <si>
    <t>919735111</t>
  </si>
  <si>
    <t>Řezání stávajícího živičného krytu hl do 50 mm</t>
  </si>
  <si>
    <t>1043008904</t>
  </si>
  <si>
    <t>zaříznutí spáry u napojení na stávající plochy, viz.příloha č.2</t>
  </si>
  <si>
    <t>24</t>
  </si>
  <si>
    <t>919735122</t>
  </si>
  <si>
    <t>Řezání stávajícího betonového krytu hl přes 50 do 100 mm</t>
  </si>
  <si>
    <t>-1616179637</t>
  </si>
  <si>
    <t>řezání spáry v betonovém okraji anglických dvorků</t>
  </si>
  <si>
    <t>25</t>
  </si>
  <si>
    <t>979024442</t>
  </si>
  <si>
    <t>Očištění vybouraných obrubníků a krajníků chodníkových</t>
  </si>
  <si>
    <t>-582076789</t>
  </si>
  <si>
    <t>očištění žulového obrubníku silničního, viz.příloha č.2</t>
  </si>
  <si>
    <t>26</t>
  </si>
  <si>
    <t>979071121</t>
  </si>
  <si>
    <t>Očištění dlažebních kostek drobných s původním spárováním kamenivem těženým</t>
  </si>
  <si>
    <t>-885995147</t>
  </si>
  <si>
    <t>očištění žulové dlažby z trojlinky, viz.příloha č.2</t>
  </si>
  <si>
    <t>(52*3)*0,1</t>
  </si>
  <si>
    <t>27</t>
  </si>
  <si>
    <t>-1077503306</t>
  </si>
  <si>
    <t>očištění žulové dlažba z dvojlinky, viz.příloha č.2</t>
  </si>
  <si>
    <t>(52*2)*0,1</t>
  </si>
  <si>
    <t>28</t>
  </si>
  <si>
    <t>979071131</t>
  </si>
  <si>
    <t>Očištění dlažebních kostek mozaikových kamenivem těženým nebo MV</t>
  </si>
  <si>
    <t>-12860664</t>
  </si>
  <si>
    <t>demolice choníku-kryt mozaika 50/50, viz.příloha č.2</t>
  </si>
  <si>
    <t>997</t>
  </si>
  <si>
    <t>Doprava suti a vybouraných hmot</t>
  </si>
  <si>
    <t>29</t>
  </si>
  <si>
    <t>997221551</t>
  </si>
  <si>
    <t>Vodorovná doprava suti ze sypkých materiálů do 1 km</t>
  </si>
  <si>
    <t>t</t>
  </si>
  <si>
    <t>1157719604</t>
  </si>
  <si>
    <t>asfalt</t>
  </si>
  <si>
    <t>(63*0,092)+(86*0,22)</t>
  </si>
  <si>
    <t>30</t>
  </si>
  <si>
    <t>2095464984</t>
  </si>
  <si>
    <t>suť</t>
  </si>
  <si>
    <t>(86*0,29)+(86*0,325)+(698*0,44)+(5*0,44)+(18*0,44)</t>
  </si>
  <si>
    <t>31</t>
  </si>
  <si>
    <t>997221559</t>
  </si>
  <si>
    <t>Příplatek ZKD 1 km u vodorovné dopravy suti ze sypkých materiálů</t>
  </si>
  <si>
    <t>-1267585456</t>
  </si>
  <si>
    <t>asfalt+příplatek za dalších 14 km</t>
  </si>
  <si>
    <t>24,716*14</t>
  </si>
  <si>
    <t>32</t>
  </si>
  <si>
    <t>-1252579501</t>
  </si>
  <si>
    <t>suť+příplatek za dalších 14 km</t>
  </si>
  <si>
    <t>370,13*14</t>
  </si>
  <si>
    <t>33</t>
  </si>
  <si>
    <t>997221571</t>
  </si>
  <si>
    <t>Vodorovná doprava vybouraných hmot do 1 km</t>
  </si>
  <si>
    <t>1530257246</t>
  </si>
  <si>
    <t>vybourané hmoty</t>
  </si>
  <si>
    <t>(698*0,255)+(5*0,26)+(18*0,281)+(18*0,205)+(143*0,04)+(139*0,115)</t>
  </si>
  <si>
    <t>34</t>
  </si>
  <si>
    <t>997221579</t>
  </si>
  <si>
    <t>Příplatek ZKD 1 km u vodorovné dopravy vybouraných hmot</t>
  </si>
  <si>
    <t>-10211881</t>
  </si>
  <si>
    <t>vybourané hmoty+příplatek za dalších 14 km</t>
  </si>
  <si>
    <t>(209,743-5,058)*14</t>
  </si>
  <si>
    <t>35</t>
  </si>
  <si>
    <t>1901308189</t>
  </si>
  <si>
    <t xml:space="preserve">vybourané hmoty-příplatek za dalších 6 km,skládka investora - mozaika 50/50 </t>
  </si>
  <si>
    <t>(18*0,281)*6</t>
  </si>
  <si>
    <t>36</t>
  </si>
  <si>
    <t>997221611</t>
  </si>
  <si>
    <t>Nakládání suti na dopravní prostředky pro vodorovnou dopravu</t>
  </si>
  <si>
    <t>1626926724</t>
  </si>
  <si>
    <t>37</t>
  </si>
  <si>
    <t>1729337868</t>
  </si>
  <si>
    <t>38</t>
  </si>
  <si>
    <t>997221612</t>
  </si>
  <si>
    <t>Nakládání vybouraných hmot na dopravní prostředky pro vodorovnou dopravu</t>
  </si>
  <si>
    <t>1955389521</t>
  </si>
  <si>
    <t>vyborané hmoty</t>
  </si>
  <si>
    <t>39</t>
  </si>
  <si>
    <t>997221615</t>
  </si>
  <si>
    <t>Poplatek za uložení na skládce (skládkovné) stavebního odpadu betonového kód odpadu 17 01 01</t>
  </si>
  <si>
    <t>-1250705793</t>
  </si>
  <si>
    <t>suť-30% z celkového množství</t>
  </si>
  <si>
    <t>(86*0,325)*0,3</t>
  </si>
  <si>
    <t>40</t>
  </si>
  <si>
    <t>175712907</t>
  </si>
  <si>
    <t>vybourané hmoty-30% z celkového množství</t>
  </si>
  <si>
    <t>((698*0,255)+(5*0,26)+(143*0,04))*0,3</t>
  </si>
  <si>
    <t>41</t>
  </si>
  <si>
    <t>997221645</t>
  </si>
  <si>
    <t>Poplatek za uložení na skládce (skládkovné) odpadu asfaltového bez dehtu kód odpadu 17 03 02</t>
  </si>
  <si>
    <t>1898860725</t>
  </si>
  <si>
    <t>vybouraný asfalt-30% z celkového množství</t>
  </si>
  <si>
    <t>(86*0,22)*0,3</t>
  </si>
  <si>
    <t>42</t>
  </si>
  <si>
    <t>997221655</t>
  </si>
  <si>
    <t>Poplatek za uložení na skládce (skládkovné) zeminy a kamení kód odpadu 17 05 04</t>
  </si>
  <si>
    <t>-817396843</t>
  </si>
  <si>
    <t xml:space="preserve">suť-30% z celkového  množství</t>
  </si>
  <si>
    <t>((86*0,29)+(698*0,44)+(5*0,44)+(18*0,44))*0,3</t>
  </si>
  <si>
    <t>43</t>
  </si>
  <si>
    <t>-1051964654</t>
  </si>
  <si>
    <t>((18*0,205)+(139*0,115))*0,3</t>
  </si>
  <si>
    <t>44</t>
  </si>
  <si>
    <t>997221861</t>
  </si>
  <si>
    <t>Poplatek za uložení na recyklační skládce (skládkovné) stavebního odpadu z prostého betonu pod kódem 17 01 01</t>
  </si>
  <si>
    <t>428181063</t>
  </si>
  <si>
    <t>suť-70% z celkového množství</t>
  </si>
  <si>
    <t>(86*0,325)*0,7</t>
  </si>
  <si>
    <t>45</t>
  </si>
  <si>
    <t>-1844205628</t>
  </si>
  <si>
    <t>vybourané hmoty-70% z celkového množství</t>
  </si>
  <si>
    <t>((698*0,255)+(5*0,26)+(143*0,04))*0,7</t>
  </si>
  <si>
    <t>46</t>
  </si>
  <si>
    <t>997221873</t>
  </si>
  <si>
    <t>Poplatek za uložení na recyklační skládce (skládkovné) stavebního odpadu zeminy a kamení zatříděného do Katalogu odpadů pod kódem 17 05 04</t>
  </si>
  <si>
    <t>758793936</t>
  </si>
  <si>
    <t>((86*0,29)+(698*0,44)+(5*0,44)+(18*0,44))*0,7</t>
  </si>
  <si>
    <t>47</t>
  </si>
  <si>
    <t>27245958</t>
  </si>
  <si>
    <t>((18*0,205)+(139*0,115))*0,7</t>
  </si>
  <si>
    <t>48</t>
  </si>
  <si>
    <t>997221875</t>
  </si>
  <si>
    <t>Poplatek za uložení na recyklační skládce (skládkovné) stavebního odpadu asfaltového bez obsahu dehtu zatříděného do Katalogu odpadů pod kódem 17 03 02</t>
  </si>
  <si>
    <t>1921687651</t>
  </si>
  <si>
    <t>vybouraný asfalt-70% z celkového množství + odfrézovaný asfalt</t>
  </si>
  <si>
    <t>(86*0,22*0,7)+(63*0,092)</t>
  </si>
  <si>
    <t>998</t>
  </si>
  <si>
    <t>Přesun hmot</t>
  </si>
  <si>
    <t>49</t>
  </si>
  <si>
    <t>998223011</t>
  </si>
  <si>
    <t>Přesun hmot pro pozemní komunikace s krytem dlážděným</t>
  </si>
  <si>
    <t>-1760142564</t>
  </si>
  <si>
    <t>50</t>
  </si>
  <si>
    <t>998223091</t>
  </si>
  <si>
    <t>Příplatek k přesunu hmot pro pozemní komunikace s krytem dlážděným za zvětšený přesun do 1000 m</t>
  </si>
  <si>
    <t>252184116</t>
  </si>
  <si>
    <t>b - návrh</t>
  </si>
  <si>
    <t xml:space="preserve">    4 - Vodorovné konstrukce</t>
  </si>
  <si>
    <t xml:space="preserve">    5 - Komunikace pozemní</t>
  </si>
  <si>
    <t xml:space="preserve">    8 - Vedení trubní dálková a přípojná</t>
  </si>
  <si>
    <t>PSV - Práce a dodávky PSV</t>
  </si>
  <si>
    <t xml:space="preserve">    711 - Izolace proti vodě, vlhkosti a plynům</t>
  </si>
  <si>
    <t>122251104</t>
  </si>
  <si>
    <t>Odkopávky a prokopávky nezapažené v hornině třídy těžitelnosti I skupiny 3 objem do 500 m3 strojně</t>
  </si>
  <si>
    <t>-290686453</t>
  </si>
  <si>
    <t>výkop, viz.příloha č.1 a č.3</t>
  </si>
  <si>
    <t>325</t>
  </si>
  <si>
    <t>132251101</t>
  </si>
  <si>
    <t>Hloubení rýh nezapažených š do 800 mm v hornině třídy těžitelnosti I skupiny 3 objem do 20 m3 strojně</t>
  </si>
  <si>
    <t>660961610</t>
  </si>
  <si>
    <t>sondy, viz.příloha č.1 a č.3</t>
  </si>
  <si>
    <t>132251251</t>
  </si>
  <si>
    <t>Hloubení rýh nezapažených š do 2000 mm v hornině třídy těžitelnosti I skupiny 3 objem do 20 m3 strojně</t>
  </si>
  <si>
    <t>507850017</t>
  </si>
  <si>
    <t>UV+přípojka , viz.příloha č.1 a č.2</t>
  </si>
  <si>
    <t>(1,5*1,5*2*1)+(1,5*1,4*7)</t>
  </si>
  <si>
    <t>139001101</t>
  </si>
  <si>
    <t>Příplatek za ztížení vykopávky v blízkosti podzemního vedení</t>
  </si>
  <si>
    <t>-1433780525</t>
  </si>
  <si>
    <t>výkop-10% z celkové kubatury, viz.příloha č.1 a č.3</t>
  </si>
  <si>
    <t>325*0,1</t>
  </si>
  <si>
    <t>1690690676</t>
  </si>
  <si>
    <t>-1372829189</t>
  </si>
  <si>
    <t>UV+přípojka, 10% z celkového množství,viz.příloha č.1 a č.2</t>
  </si>
  <si>
    <t>19,2*0,1</t>
  </si>
  <si>
    <t>-623577608</t>
  </si>
  <si>
    <t>ornice pro ohumusování, dovoz sejmuté ornice z meziskládky, viz.příloha č.2 a č.3</t>
  </si>
  <si>
    <t>262*0,1</t>
  </si>
  <si>
    <t>162751117</t>
  </si>
  <si>
    <t>Vodorovné přemístění přes 9 000 do 10000 m výkopku/sypaniny z horniny třídy těžitelnosti I skupiny 1 až 3</t>
  </si>
  <si>
    <t>-782729495</t>
  </si>
  <si>
    <t>dovoz scházející ornice pro ohumusování, viz.příloha č.2 a č.3</t>
  </si>
  <si>
    <t>(262*0,15)-(262*0,1)</t>
  </si>
  <si>
    <t>621817401</t>
  </si>
  <si>
    <t>2004350266</t>
  </si>
  <si>
    <t>UV+přípojka, viz.příloha č.1 a č.2</t>
  </si>
  <si>
    <t>(3,14*0,25*0,25*1,85*1)+(3,14*0,08*0,08*7)+(0,35*7)+(0,08*7)</t>
  </si>
  <si>
    <t>162751119</t>
  </si>
  <si>
    <t>Příplatek k vodorovnému přemístění výkopku/sypaniny z horniny třídy těžitelnosti I skupiny 1 až 3 ZKD 1000 m přes 10000 m</t>
  </si>
  <si>
    <t>-1275124363</t>
  </si>
  <si>
    <t>scházející ornice pro ohumusování, příplatek za dalších 5km, viz.příloha č.2 a č.3</t>
  </si>
  <si>
    <t>13,1*5</t>
  </si>
  <si>
    <t>1604493711</t>
  </si>
  <si>
    <t>výkop+příplatek za dalších 5 km, viz.příloha č.1 a č.3</t>
  </si>
  <si>
    <t>325*5</t>
  </si>
  <si>
    <t>-629278412</t>
  </si>
  <si>
    <t>3,514*5</t>
  </si>
  <si>
    <t>1268670715</t>
  </si>
  <si>
    <t>ornice pro ohumusování, viz.příloha č.2 a č.3</t>
  </si>
  <si>
    <t>262*0,15</t>
  </si>
  <si>
    <t>171201221</t>
  </si>
  <si>
    <t>1548683282</t>
  </si>
  <si>
    <t>výkop-30% z celkové kubatury, viz.příloha č.1 a č.3</t>
  </si>
  <si>
    <t>325*0,3*1,8</t>
  </si>
  <si>
    <t>1968221831</t>
  </si>
  <si>
    <t xml:space="preserve">UV+přípojka,-30% z celkového množství,  viz.příloha č.1 a č.2</t>
  </si>
  <si>
    <t>3,514*0,3*1,8</t>
  </si>
  <si>
    <t>171201231</t>
  </si>
  <si>
    <t>Poplatek za uložení zeminy a kamení na recyklační skládce (skládkovné) kód odpadu 17 05 04</t>
  </si>
  <si>
    <t>-1396001739</t>
  </si>
  <si>
    <t>výkop-70% z celkové kubatury, viz.příloha č.1 a č.3</t>
  </si>
  <si>
    <t>325*0,7*1,8</t>
  </si>
  <si>
    <t>-1572952517</t>
  </si>
  <si>
    <t>UV+přípojka , 70% z celjkovhé množství, viz.příloha č.1 a č.2</t>
  </si>
  <si>
    <t>3,514*0,7*1,8</t>
  </si>
  <si>
    <t>171251201</t>
  </si>
  <si>
    <t>Uložení sypaniny na skládky nebo meziskládky</t>
  </si>
  <si>
    <t>1170584181</t>
  </si>
  <si>
    <t>1150802143</t>
  </si>
  <si>
    <t>174151101</t>
  </si>
  <si>
    <t>Zásyp jam, šachet rýh nebo kolem objektů sypaninou se zhutněním</t>
  </si>
  <si>
    <t>-1908680071</t>
  </si>
  <si>
    <t>19,2-3,514</t>
  </si>
  <si>
    <t>175151101</t>
  </si>
  <si>
    <t>Obsypání potrubí strojně sypaninou bez prohození, uloženou do 3 m</t>
  </si>
  <si>
    <t>-466026789</t>
  </si>
  <si>
    <t>přípojka UV. viz.příloha č.1 a č.</t>
  </si>
  <si>
    <t>0,35*7</t>
  </si>
  <si>
    <t>M</t>
  </si>
  <si>
    <t>58331200</t>
  </si>
  <si>
    <t>štěrkopísek netříděný</t>
  </si>
  <si>
    <t>-1308017896</t>
  </si>
  <si>
    <t>přípopjka UV, viz.příloha č.1 a č.2</t>
  </si>
  <si>
    <t>(0,35*7)*2</t>
  </si>
  <si>
    <t>181351003</t>
  </si>
  <si>
    <t>Rozprostření ornice tl vrstvy do 200 mm pl do 100 m2 v rovině nebo ve svahu do 1:5 strojně</t>
  </si>
  <si>
    <t>1333249561</t>
  </si>
  <si>
    <t>viz.příloha č.2 a č.3</t>
  </si>
  <si>
    <t>181351103</t>
  </si>
  <si>
    <t>Rozprostření ornice tl vrstvy do 200 mm pl přes 100 do 500 m2 v rovině nebo ve svahu do 1:5 strojně</t>
  </si>
  <si>
    <t>-250398163</t>
  </si>
  <si>
    <t>10364101</t>
  </si>
  <si>
    <t>zemina pro terénní úpravy - ornice</t>
  </si>
  <si>
    <t>1465061232</t>
  </si>
  <si>
    <t>nákup scházející ornice pro ohumusování, viz.příloha č.2 a č.3</t>
  </si>
  <si>
    <t>((262*0,15)-(262*0,1))*1,8</t>
  </si>
  <si>
    <t>181411131</t>
  </si>
  <si>
    <t>Založení parkového trávníku výsevem pl do 1000 m2 v rovině a ve svahu do 1:5</t>
  </si>
  <si>
    <t>1862070888</t>
  </si>
  <si>
    <t>156+106</t>
  </si>
  <si>
    <t>00572410</t>
  </si>
  <si>
    <t>osivo směs travní parková</t>
  </si>
  <si>
    <t>kg</t>
  </si>
  <si>
    <t>1238904167</t>
  </si>
  <si>
    <t>+ztratné, viz.příloha č.2 a č.3</t>
  </si>
  <si>
    <t>262*0,03*1,15</t>
  </si>
  <si>
    <t>181951111</t>
  </si>
  <si>
    <t>Úprava pláně v hornině třídy těžitelnosti I skupiny 1 až 3 bez zhutnění strojně</t>
  </si>
  <si>
    <t>1513980990</t>
  </si>
  <si>
    <t>zeleň, viz.příloha č.2 a č.3</t>
  </si>
  <si>
    <t>106+75+57+21+1+1+1</t>
  </si>
  <si>
    <t>181951112</t>
  </si>
  <si>
    <t>Úprava pláně v hornině třídy těžitelnosti I skupiny 1 až 3 se zhutněním strojně</t>
  </si>
  <si>
    <t>31015792</t>
  </si>
  <si>
    <t>zpevněné plochy, viz.příloha č.2 a č.3</t>
  </si>
  <si>
    <t>(705+9+7+2)+86</t>
  </si>
  <si>
    <t>Vodorovné konstrukce</t>
  </si>
  <si>
    <t>451572111</t>
  </si>
  <si>
    <t>Lože pod potrubí otevřený výkop z kameniva drobného těženého</t>
  </si>
  <si>
    <t>-1895476860</t>
  </si>
  <si>
    <t>přípojka UV, viz.příloha č.1 a č.2</t>
  </si>
  <si>
    <t>0,08*7</t>
  </si>
  <si>
    <t>452386111</t>
  </si>
  <si>
    <t>Vyrovnávací prstence z betonu prostého tř. C 25/30 v do 100 mm</t>
  </si>
  <si>
    <t>-1684279488</t>
  </si>
  <si>
    <t>u nové UV a výměny mříže u stávající uliční vpusti, viz.příloha č.1 a č.2</t>
  </si>
  <si>
    <t>1+2</t>
  </si>
  <si>
    <t>Komunikace pozemní</t>
  </si>
  <si>
    <t>564851111</t>
  </si>
  <si>
    <t>Podklad ze štěrkodrtě ŠD plochy přes 100 m2 tl 150 mm</t>
  </si>
  <si>
    <t>719555051</t>
  </si>
  <si>
    <t xml:space="preserve">chodník, ŠD  fr., 0-32 v tl. 150 mm, viz.příloha č.2 a č.3</t>
  </si>
  <si>
    <t>705+9+7+2</t>
  </si>
  <si>
    <t>564861111</t>
  </si>
  <si>
    <t>Podklad ze štěrkodrtě ŠD plochy přes 100 m2 tl 200 mm</t>
  </si>
  <si>
    <t>1458493740</t>
  </si>
  <si>
    <t>chodník ŠD fr. 0-63 v tl. 200 m,viz.příloha č.2 a č.3</t>
  </si>
  <si>
    <t>564871111</t>
  </si>
  <si>
    <t>Podklad ze štěrkodrtě ŠD plochy přes 100 m2 tl 250 mm</t>
  </si>
  <si>
    <t>504446160</t>
  </si>
  <si>
    <t>oprava komunikace vozidlové-kryt asfaltový, viz.příloha č.2 a č.3</t>
  </si>
  <si>
    <t>86+(120*0,5)</t>
  </si>
  <si>
    <t>564871116</t>
  </si>
  <si>
    <t>Podklad ze štěrkodrtě ŠD plochy přes 100 m2 tl. 300 mm</t>
  </si>
  <si>
    <t>-890439606</t>
  </si>
  <si>
    <t>úprava podloží ŠD fr. 0-63 v tl. 300mm, viz.příloha č.1 a č.3</t>
  </si>
  <si>
    <t>723</t>
  </si>
  <si>
    <t>565155101</t>
  </si>
  <si>
    <t>Asfaltový beton vrstva podkladní ACP 16 (obalované kamenivo OKS) tl 70 mm š do 1,5 m</t>
  </si>
  <si>
    <t>253864919</t>
  </si>
  <si>
    <t>oprava komunikace -kryt asfaltový ACP16+ 50/70, viz.příloha č.2 a č.3</t>
  </si>
  <si>
    <t>567122114</t>
  </si>
  <si>
    <t>Podklad ze směsi stmelené cementem SC C 8/10 (KSC I) tl 150 mm</t>
  </si>
  <si>
    <t>2004408750</t>
  </si>
  <si>
    <t>oprava komunikace - kryt asfaltový, viz.příloha č.2 a č.3</t>
  </si>
  <si>
    <t>573111112</t>
  </si>
  <si>
    <t>Postřik živičný infiltrační s posypem z asfaltu množství 1 kg/m2</t>
  </si>
  <si>
    <t>453629610</t>
  </si>
  <si>
    <t>opúrava komunikace - kryt asfaltový, viz.příloha č.2 a č.3</t>
  </si>
  <si>
    <t>573211109</t>
  </si>
  <si>
    <t>Postřik živičný spojovací z asfaltu v množství 0,50 kg/m2</t>
  </si>
  <si>
    <t>1256257970</t>
  </si>
  <si>
    <t>oprava komunikace -kryt asfaltový, viz.příloha č.2 a č.3</t>
  </si>
  <si>
    <t>720548858</t>
  </si>
  <si>
    <t>asfaltový koberec,. viz.příloha č.2 a č.3</t>
  </si>
  <si>
    <t>577134111</t>
  </si>
  <si>
    <t>Asfaltový beton vrstva obrusná ACO 11+ (ABS) tř. I tl 40 mm š do 3 m z nemodifikovaného asfaltu</t>
  </si>
  <si>
    <t>1315523693</t>
  </si>
  <si>
    <t xml:space="preserve">oprava komunikace -kryt asfaltový - ACO 11  50/70, viz.příloha č.2 a č.3</t>
  </si>
  <si>
    <t>679926275</t>
  </si>
  <si>
    <t>asfaltový koberec, viz.příloha č.2 a č.3</t>
  </si>
  <si>
    <t>596211223</t>
  </si>
  <si>
    <t>Kladení zámkové dlažby komunikací pro pěší ručně tl 80 mm skupiny B pl přes 300 m2</t>
  </si>
  <si>
    <t>-1043763049</t>
  </si>
  <si>
    <t>chodník, viz.příloha č.2 a č.3</t>
  </si>
  <si>
    <t>59245020</t>
  </si>
  <si>
    <t>dlažba skladebná betonová 200x100mm tl 80mm přírodní</t>
  </si>
  <si>
    <t>-1388393086</t>
  </si>
  <si>
    <t>chodník, + ztratné, viz.příloha č.2 a č.3</t>
  </si>
  <si>
    <t>705*1,01</t>
  </si>
  <si>
    <t>59245226</t>
  </si>
  <si>
    <t>dlažba pro nevidomé betonová 200x100mm tl 80mm barevná</t>
  </si>
  <si>
    <t>-1490512064</t>
  </si>
  <si>
    <t>chodník-varovný pás, barva červená+ztratné, viz.příloha č.2 a č.3</t>
  </si>
  <si>
    <t>(5+2+2)*1,03</t>
  </si>
  <si>
    <t>592453</t>
  </si>
  <si>
    <t>rovná betonová dlažba 200/100/80 bez zkosených hran, barva přírodní</t>
  </si>
  <si>
    <t>-1183409099</t>
  </si>
  <si>
    <t>chodník -ohraničení varovného pásu+zteratné, viz.příloha č.2 a č.3</t>
  </si>
  <si>
    <t>(2+2+1+2)*1,03</t>
  </si>
  <si>
    <t>592454</t>
  </si>
  <si>
    <t>reliéfní dlažba 200/200/80 s parvidelnými podélmými drážkami, barva přírodní</t>
  </si>
  <si>
    <t>1307133221</t>
  </si>
  <si>
    <t>chodník - umělá vodící linie+ ztratné, viz.přloha č.2 a č.3</t>
  </si>
  <si>
    <t>2*1,03</t>
  </si>
  <si>
    <t>596211224</t>
  </si>
  <si>
    <t>Příplatek za kombinaci dvou barev u kladení betonových dlažeb komunikací pro pěší ručně tl 80 mm skupiny B</t>
  </si>
  <si>
    <t>2023492579</t>
  </si>
  <si>
    <t>Vedení trubní dálková a přípojná</t>
  </si>
  <si>
    <t>871313123</t>
  </si>
  <si>
    <t>Montáž kanalizačního potrubí hladkého plnostěnného SN 12 z PVC-U DN 160</t>
  </si>
  <si>
    <t>-1591435987</t>
  </si>
  <si>
    <t>51</t>
  </si>
  <si>
    <t>28611106</t>
  </si>
  <si>
    <t>trubka kanalizační PVC-U plnostěnná jednovrstvá s rázovou odolností DN 160x6000mm SN12</t>
  </si>
  <si>
    <t>-2102380170</t>
  </si>
  <si>
    <t>přípojka UV+ztratné, viz.příloha č.1 a č.2</t>
  </si>
  <si>
    <t>7*1,03</t>
  </si>
  <si>
    <t>52</t>
  </si>
  <si>
    <t>895941342</t>
  </si>
  <si>
    <t>Osazení vpusti uliční DN 500 z betonových dílců dno nízké s kalištěm</t>
  </si>
  <si>
    <t>-1303628111</t>
  </si>
  <si>
    <t>viz.příloha č.1 a č.2</t>
  </si>
  <si>
    <t>53</t>
  </si>
  <si>
    <t>59223852</t>
  </si>
  <si>
    <t>dno pro uliční vpusť s kalovou prohlubní betonové 450x300x50mm</t>
  </si>
  <si>
    <t>1909040844</t>
  </si>
  <si>
    <t>viz.příloha č.1 ač.2</t>
  </si>
  <si>
    <t>54</t>
  </si>
  <si>
    <t>59223858</t>
  </si>
  <si>
    <t>skruž betonová horní pro uliční vpusť 450x570x50mm</t>
  </si>
  <si>
    <t>209157218</t>
  </si>
  <si>
    <t>55</t>
  </si>
  <si>
    <t>59223862</t>
  </si>
  <si>
    <t>skruž betonová středová pro uliční vpusť 450x295x50mm</t>
  </si>
  <si>
    <t>-2010888428</t>
  </si>
  <si>
    <t>56</t>
  </si>
  <si>
    <t>59223824</t>
  </si>
  <si>
    <t>vpusť uliční skruž betonová 590x500x50mm s výtokem (bez vložky)</t>
  </si>
  <si>
    <t>271754642</t>
  </si>
  <si>
    <t>57</t>
  </si>
  <si>
    <t>899204112</t>
  </si>
  <si>
    <t>Osazení mříží litinových včetně rámů a košů na bahno pro třídu zatížení D400, E600</t>
  </si>
  <si>
    <t>1267049133</t>
  </si>
  <si>
    <t>nová UV, viz.příloha č.1 a č.2</t>
  </si>
  <si>
    <t>58</t>
  </si>
  <si>
    <t>55241040</t>
  </si>
  <si>
    <t>mříž litinová 600/40T, 420x620 D400</t>
  </si>
  <si>
    <t>761099308</t>
  </si>
  <si>
    <t>59</t>
  </si>
  <si>
    <t>28661789</t>
  </si>
  <si>
    <t>koš kalový ocelový pro silniční vpusť 425mm vč. madla</t>
  </si>
  <si>
    <t>403540420</t>
  </si>
  <si>
    <t>nová Uv, viz.příloha č.1 a č.2</t>
  </si>
  <si>
    <t>60</t>
  </si>
  <si>
    <t>-178563618</t>
  </si>
  <si>
    <t>osazení mříže na stávající uliční vpust - výměna</t>
  </si>
  <si>
    <t>61</t>
  </si>
  <si>
    <t>1384308422</t>
  </si>
  <si>
    <t xml:space="preserve">osazení mříže na stávající uliční vpust- výměna </t>
  </si>
  <si>
    <t>62</t>
  </si>
  <si>
    <t>49997471</t>
  </si>
  <si>
    <t>osazení na stávající uliční vpusti-výměna</t>
  </si>
  <si>
    <t>899204211</t>
  </si>
  <si>
    <t>Demontáž mříží litinových včetně rámů hmotnosti přes 150 kg</t>
  </si>
  <si>
    <t>-724977043</t>
  </si>
  <si>
    <t>demontáž poškozené mříže na stávající uliční vpusti</t>
  </si>
  <si>
    <t>64</t>
  </si>
  <si>
    <t>8999</t>
  </si>
  <si>
    <t xml:space="preserve">napojení  uliční  vpustí</t>
  </si>
  <si>
    <t>1565024658</t>
  </si>
  <si>
    <t>navrtávka+montáž+materiál+doprava , viz.příloha č.1 a č.2</t>
  </si>
  <si>
    <t>65</t>
  </si>
  <si>
    <t>916111122</t>
  </si>
  <si>
    <t>Osazení obruby z drobných kostek bez boční opěry do lože z betonu prostého</t>
  </si>
  <si>
    <t>-381733894</t>
  </si>
  <si>
    <t>dvojlinka ze žulových kostek osazené do betonového lože C20/25nXF3 , viz.příloha č.2 a č.3</t>
  </si>
  <si>
    <t>použije se vybouraná a očištěná žulová kostka nebo dovozená ze skládky investora cca 50%</t>
  </si>
  <si>
    <t>66</t>
  </si>
  <si>
    <t>916111123</t>
  </si>
  <si>
    <t>Osazení obruby z drobných kostek s boční opěrou do lože z betonu prostého</t>
  </si>
  <si>
    <t>1703546970</t>
  </si>
  <si>
    <t>dvojlinka ze žulových kostek osaaené do betonového lože C20/25nXF3 s opěrou, viz.příloha č.2 a č.3</t>
  </si>
  <si>
    <t xml:space="preserve">použije se vybouraná a očištěná žulová kostka nebo dovezená  ze skladky investora cca 50%</t>
  </si>
  <si>
    <t>67</t>
  </si>
  <si>
    <t>916241213</t>
  </si>
  <si>
    <t>Osazení obrubníku kamenného stojatého s boční opěrou do lože z betonu prostého</t>
  </si>
  <si>
    <t>-1516232656</t>
  </si>
  <si>
    <t>osazení obrubníku do betonového lože C20/25nXF3 s opěrou, viz.příloha č.2 a č.3</t>
  </si>
  <si>
    <t>68</t>
  </si>
  <si>
    <t>58380007</t>
  </si>
  <si>
    <t>obrubník kamenný žulový přímý 1000x150x250mm</t>
  </si>
  <si>
    <t>839859582</t>
  </si>
  <si>
    <t>použije se stávající vybouraný a očištěný obrubník cca 85%=103,0 m, viz.příloha č.2 a č.3</t>
  </si>
  <si>
    <t>(121-103)*1,02</t>
  </si>
  <si>
    <t>69</t>
  </si>
  <si>
    <t>916331112</t>
  </si>
  <si>
    <t>Osazení zahradního obrubníku betonového do lože z betonu s boční opěrou</t>
  </si>
  <si>
    <t>1761761989</t>
  </si>
  <si>
    <t>osazený do betonového lože C20/25nXF3 s opěrou, viz.příloha č.2 a č.3</t>
  </si>
  <si>
    <t>70</t>
  </si>
  <si>
    <t>59217011</t>
  </si>
  <si>
    <t>obrubník zahradní betonový 500x50x200mm</t>
  </si>
  <si>
    <t>-536305715</t>
  </si>
  <si>
    <t>barva přírodní+ztratné, viz.příloha č.2 a č.3</t>
  </si>
  <si>
    <t>143*1,02</t>
  </si>
  <si>
    <t>71</t>
  </si>
  <si>
    <t>916991121</t>
  </si>
  <si>
    <t>Lože pod obrubníky, krajníky nebo obruby z dlažebních kostek z betonu prostého</t>
  </si>
  <si>
    <t>-637699678</t>
  </si>
  <si>
    <t>odhad</t>
  </si>
  <si>
    <t>72</t>
  </si>
  <si>
    <t>919121132</t>
  </si>
  <si>
    <t>Těsnění spár zálivkou za studena pro komůrky š 20 mm hl 40 mm s těsnicím profilem</t>
  </si>
  <si>
    <t>-1289111431</t>
  </si>
  <si>
    <t>úprava styčné spáry, viz.příloha č.2 a č.3</t>
  </si>
  <si>
    <t>73</t>
  </si>
  <si>
    <t>919794441</t>
  </si>
  <si>
    <t>Úprava ploch kolem hydrantů, šoupat, poklopů a mříží nebo sloupů v živičných krytech pl do 2 m2</t>
  </si>
  <si>
    <t>535866548</t>
  </si>
  <si>
    <t>výšková úprava mříží, poklopů, šoupat, viz.příloha č.2 a č.3</t>
  </si>
  <si>
    <t>3+3+5</t>
  </si>
  <si>
    <t>74</t>
  </si>
  <si>
    <t>938908411</t>
  </si>
  <si>
    <t>Čištění vozovek splachováním vodou</t>
  </si>
  <si>
    <t>-799475531</t>
  </si>
  <si>
    <t>asfaltový koberec viz.příloha č.2 a č.3</t>
  </si>
  <si>
    <t>75</t>
  </si>
  <si>
    <t>93891</t>
  </si>
  <si>
    <t>zednická úprava spodní hrrany přilehlého přístřešku</t>
  </si>
  <si>
    <t>2061748298</t>
  </si>
  <si>
    <t>zednické práce+materiál+doprava, viz.příloha č.2</t>
  </si>
  <si>
    <t>76</t>
  </si>
  <si>
    <t>939892</t>
  </si>
  <si>
    <t>oprava betonových okrajů anglických dvorků,</t>
  </si>
  <si>
    <t>-127389416</t>
  </si>
  <si>
    <t>oprava+materiál+doprava, viz.příloha č.2</t>
  </si>
  <si>
    <t>77</t>
  </si>
  <si>
    <t>939893</t>
  </si>
  <si>
    <t>přemístění kontejnerů na separovaný odpad na dočasné stanoviště</t>
  </si>
  <si>
    <t>769237041</t>
  </si>
  <si>
    <t>včetně navrácení</t>
  </si>
  <si>
    <t>78</t>
  </si>
  <si>
    <t>-1694527246</t>
  </si>
  <si>
    <t>poškozená mříž</t>
  </si>
  <si>
    <t>2*0,2</t>
  </si>
  <si>
    <t>79</t>
  </si>
  <si>
    <t>-1092198119</t>
  </si>
  <si>
    <t>poškozená mříž+ příplatek za dalších 14 km</t>
  </si>
  <si>
    <t>0,4*14</t>
  </si>
  <si>
    <t>80</t>
  </si>
  <si>
    <t>1944725544</t>
  </si>
  <si>
    <t>81</t>
  </si>
  <si>
    <t>-625954855</t>
  </si>
  <si>
    <t>82</t>
  </si>
  <si>
    <t>1156442117</t>
  </si>
  <si>
    <t>PSV</t>
  </si>
  <si>
    <t>Práce a dodávky PSV</t>
  </si>
  <si>
    <t>711</t>
  </si>
  <si>
    <t>Izolace proti vodě, vlhkosti a plynům</t>
  </si>
  <si>
    <t>83</t>
  </si>
  <si>
    <t>711161212</t>
  </si>
  <si>
    <t>Izolace proti zemní vlhkosti nopovou fólií svislá, výška nopu 8,0 mm, tl do 0,6 mm</t>
  </si>
  <si>
    <t>1760392960</t>
  </si>
  <si>
    <t>osazení nopové folie mezi chodník a stávající objekt, viz.příloha č.3</t>
  </si>
  <si>
    <t>B - Vedlejší a ostatní náklady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</si>
  <si>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</si>
  <si>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</si>
  <si>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</si>
  <si>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</si>
  <si>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</si>
  <si>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 xml:space="preserve">    VRN9 - Ostatní náklady</t>
  </si>
  <si>
    <t>VRN</t>
  </si>
  <si>
    <t>Vedlejší rozpočtové náklady</t>
  </si>
  <si>
    <t>VRN1</t>
  </si>
  <si>
    <t>Průzkumné, zeměměřičské a projektové práce</t>
  </si>
  <si>
    <t>012303000</t>
  </si>
  <si>
    <t>Zeměměřičské práce při provádění stavby</t>
  </si>
  <si>
    <t>1024</t>
  </si>
  <si>
    <t>152686433</t>
  </si>
  <si>
    <t>včetně vytyčení stávajících inž.sítí</t>
  </si>
  <si>
    <t>012403000</t>
  </si>
  <si>
    <t>Zeměměřičské práce po výstavbě</t>
  </si>
  <si>
    <t>113293989</t>
  </si>
  <si>
    <t>VRN3</t>
  </si>
  <si>
    <t>Zařízení staveniště</t>
  </si>
  <si>
    <t>030001000</t>
  </si>
  <si>
    <t>-1878165185</t>
  </si>
  <si>
    <t>stavební buńky, WC, napojení na stáv.inž.sítě</t>
  </si>
  <si>
    <t>034002000</t>
  </si>
  <si>
    <t>Zabezpečení staveniště</t>
  </si>
  <si>
    <t>-2116975485</t>
  </si>
  <si>
    <t>zabezpečení staveniště v souldu s nařízením vlády 591/2006 Sb.</t>
  </si>
  <si>
    <t>VRN4</t>
  </si>
  <si>
    <t>Inženýrská činnost</t>
  </si>
  <si>
    <t>043134000</t>
  </si>
  <si>
    <t>Zkoušky zatěžovací</t>
  </si>
  <si>
    <t>1428198741</t>
  </si>
  <si>
    <t>VRN7</t>
  </si>
  <si>
    <t>Provozní vlivy</t>
  </si>
  <si>
    <t>072002000</t>
  </si>
  <si>
    <t>Silniční provoz</t>
  </si>
  <si>
    <t>1905780153</t>
  </si>
  <si>
    <t>dopravní značení</t>
  </si>
  <si>
    <t>VRN9</t>
  </si>
  <si>
    <t>Ostatní náklady</t>
  </si>
  <si>
    <t>092002000</t>
  </si>
  <si>
    <t>Ostatní náklady související s provozem</t>
  </si>
  <si>
    <t>-1619590589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</si>
</sst>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100/24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Oprava chodníku v ulici SNP, Hradec Králové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Hradec Králové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27. 3. 2025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VIAPROJEKT s.r.o. HK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B.Burešová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ROUND(AG95+AG98,2)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ROUND(AS95+AS98,2)</f>
        <v>0</v>
      </c>
      <c r="AT94" s="114">
        <f>ROUND(SUM(AV94:AW94),2)</f>
        <v>0</v>
      </c>
      <c r="AU94" s="115">
        <f>ROUND(AU95+AU98,5)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ROUND(AZ95+AZ98,2)</f>
        <v>0</v>
      </c>
      <c r="BA94" s="114">
        <f>ROUND(BA95+BA98,2)</f>
        <v>0</v>
      </c>
      <c r="BB94" s="114">
        <f>ROUND(BB95+BB98,2)</f>
        <v>0</v>
      </c>
      <c r="BC94" s="114">
        <f>ROUND(BC95+BC98,2)</f>
        <v>0</v>
      </c>
      <c r="BD94" s="116">
        <f>ROUND(BD95+BD98,2)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7"/>
      <c r="B95" s="119"/>
      <c r="C95" s="120"/>
      <c r="D95" s="121" t="s">
        <v>80</v>
      </c>
      <c r="E95" s="121"/>
      <c r="F95" s="121"/>
      <c r="G95" s="121"/>
      <c r="H95" s="121"/>
      <c r="I95" s="122"/>
      <c r="J95" s="121" t="s">
        <v>81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ROUND(SUM(AG96:AG97),2)</f>
        <v>0</v>
      </c>
      <c r="AH95" s="122"/>
      <c r="AI95" s="122"/>
      <c r="AJ95" s="122"/>
      <c r="AK95" s="122"/>
      <c r="AL95" s="122"/>
      <c r="AM95" s="122"/>
      <c r="AN95" s="124">
        <f>SUM(AG95,AT95)</f>
        <v>0</v>
      </c>
      <c r="AO95" s="122"/>
      <c r="AP95" s="122"/>
      <c r="AQ95" s="125" t="s">
        <v>82</v>
      </c>
      <c r="AR95" s="126"/>
      <c r="AS95" s="127">
        <f>ROUND(SUM(AS96:AS97),2)</f>
        <v>0</v>
      </c>
      <c r="AT95" s="128">
        <f>ROUND(SUM(AV95:AW95),2)</f>
        <v>0</v>
      </c>
      <c r="AU95" s="129">
        <f>ROUND(SUM(AU96:AU97),5)</f>
        <v>0</v>
      </c>
      <c r="AV95" s="128">
        <f>ROUND(AZ95*L29,2)</f>
        <v>0</v>
      </c>
      <c r="AW95" s="128">
        <f>ROUND(BA95*L30,2)</f>
        <v>0</v>
      </c>
      <c r="AX95" s="128">
        <f>ROUND(BB95*L29,2)</f>
        <v>0</v>
      </c>
      <c r="AY95" s="128">
        <f>ROUND(BC95*L30,2)</f>
        <v>0</v>
      </c>
      <c r="AZ95" s="128">
        <f>ROUND(SUM(AZ96:AZ97),2)</f>
        <v>0</v>
      </c>
      <c r="BA95" s="128">
        <f>ROUND(SUM(BA96:BA97),2)</f>
        <v>0</v>
      </c>
      <c r="BB95" s="128">
        <f>ROUND(SUM(BB96:BB97),2)</f>
        <v>0</v>
      </c>
      <c r="BC95" s="128">
        <f>ROUND(SUM(BC96:BC97),2)</f>
        <v>0</v>
      </c>
      <c r="BD95" s="130">
        <f>ROUND(SUM(BD96:BD97),2)</f>
        <v>0</v>
      </c>
      <c r="BE95" s="7"/>
      <c r="BS95" s="131" t="s">
        <v>75</v>
      </c>
      <c r="BT95" s="131" t="s">
        <v>83</v>
      </c>
      <c r="BU95" s="131" t="s">
        <v>77</v>
      </c>
      <c r="BV95" s="131" t="s">
        <v>78</v>
      </c>
      <c r="BW95" s="131" t="s">
        <v>84</v>
      </c>
      <c r="BX95" s="131" t="s">
        <v>5</v>
      </c>
      <c r="CL95" s="131" t="s">
        <v>1</v>
      </c>
      <c r="CM95" s="131" t="s">
        <v>85</v>
      </c>
    </row>
    <row r="96" s="4" customFormat="1" ht="16.5" customHeight="1">
      <c r="A96" s="132" t="s">
        <v>86</v>
      </c>
      <c r="B96" s="70"/>
      <c r="C96" s="133"/>
      <c r="D96" s="133"/>
      <c r="E96" s="134" t="s">
        <v>87</v>
      </c>
      <c r="F96" s="134"/>
      <c r="G96" s="134"/>
      <c r="H96" s="134"/>
      <c r="I96" s="134"/>
      <c r="J96" s="133"/>
      <c r="K96" s="134" t="s">
        <v>88</v>
      </c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  <c r="AA96" s="134"/>
      <c r="AB96" s="134"/>
      <c r="AC96" s="134"/>
      <c r="AD96" s="134"/>
      <c r="AE96" s="134"/>
      <c r="AF96" s="134"/>
      <c r="AG96" s="135">
        <f>'a - příprava území'!J32</f>
        <v>0</v>
      </c>
      <c r="AH96" s="133"/>
      <c r="AI96" s="133"/>
      <c r="AJ96" s="133"/>
      <c r="AK96" s="133"/>
      <c r="AL96" s="133"/>
      <c r="AM96" s="133"/>
      <c r="AN96" s="135">
        <f>SUM(AG96,AT96)</f>
        <v>0</v>
      </c>
      <c r="AO96" s="133"/>
      <c r="AP96" s="133"/>
      <c r="AQ96" s="136" t="s">
        <v>89</v>
      </c>
      <c r="AR96" s="72"/>
      <c r="AS96" s="137">
        <v>0</v>
      </c>
      <c r="AT96" s="138">
        <f>ROUND(SUM(AV96:AW96),2)</f>
        <v>0</v>
      </c>
      <c r="AU96" s="139">
        <f>'a - příprava území'!P125</f>
        <v>0</v>
      </c>
      <c r="AV96" s="138">
        <f>'a - příprava území'!J35</f>
        <v>0</v>
      </c>
      <c r="AW96" s="138">
        <f>'a - příprava území'!J36</f>
        <v>0</v>
      </c>
      <c r="AX96" s="138">
        <f>'a - příprava území'!J37</f>
        <v>0</v>
      </c>
      <c r="AY96" s="138">
        <f>'a - příprava území'!J38</f>
        <v>0</v>
      </c>
      <c r="AZ96" s="138">
        <f>'a - příprava území'!F35</f>
        <v>0</v>
      </c>
      <c r="BA96" s="138">
        <f>'a - příprava území'!F36</f>
        <v>0</v>
      </c>
      <c r="BB96" s="138">
        <f>'a - příprava území'!F37</f>
        <v>0</v>
      </c>
      <c r="BC96" s="138">
        <f>'a - příprava území'!F38</f>
        <v>0</v>
      </c>
      <c r="BD96" s="140">
        <f>'a - příprava území'!F39</f>
        <v>0</v>
      </c>
      <c r="BE96" s="4"/>
      <c r="BT96" s="141" t="s">
        <v>85</v>
      </c>
      <c r="BV96" s="141" t="s">
        <v>78</v>
      </c>
      <c r="BW96" s="141" t="s">
        <v>90</v>
      </c>
      <c r="BX96" s="141" t="s">
        <v>84</v>
      </c>
      <c r="CL96" s="141" t="s">
        <v>1</v>
      </c>
    </row>
    <row r="97" s="4" customFormat="1" ht="16.5" customHeight="1">
      <c r="A97" s="132" t="s">
        <v>86</v>
      </c>
      <c r="B97" s="70"/>
      <c r="C97" s="133"/>
      <c r="D97" s="133"/>
      <c r="E97" s="134" t="s">
        <v>91</v>
      </c>
      <c r="F97" s="134"/>
      <c r="G97" s="134"/>
      <c r="H97" s="134"/>
      <c r="I97" s="134"/>
      <c r="J97" s="133"/>
      <c r="K97" s="134" t="s">
        <v>92</v>
      </c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  <c r="AA97" s="134"/>
      <c r="AB97" s="134"/>
      <c r="AC97" s="134"/>
      <c r="AD97" s="134"/>
      <c r="AE97" s="134"/>
      <c r="AF97" s="134"/>
      <c r="AG97" s="135">
        <f>'b - návrh'!J32</f>
        <v>0</v>
      </c>
      <c r="AH97" s="133"/>
      <c r="AI97" s="133"/>
      <c r="AJ97" s="133"/>
      <c r="AK97" s="133"/>
      <c r="AL97" s="133"/>
      <c r="AM97" s="133"/>
      <c r="AN97" s="135">
        <f>SUM(AG97,AT97)</f>
        <v>0</v>
      </c>
      <c r="AO97" s="133"/>
      <c r="AP97" s="133"/>
      <c r="AQ97" s="136" t="s">
        <v>89</v>
      </c>
      <c r="AR97" s="72"/>
      <c r="AS97" s="137">
        <v>0</v>
      </c>
      <c r="AT97" s="138">
        <f>ROUND(SUM(AV97:AW97),2)</f>
        <v>0</v>
      </c>
      <c r="AU97" s="139">
        <f>'b - návrh'!P130</f>
        <v>0</v>
      </c>
      <c r="AV97" s="138">
        <f>'b - návrh'!J35</f>
        <v>0</v>
      </c>
      <c r="AW97" s="138">
        <f>'b - návrh'!J36</f>
        <v>0</v>
      </c>
      <c r="AX97" s="138">
        <f>'b - návrh'!J37</f>
        <v>0</v>
      </c>
      <c r="AY97" s="138">
        <f>'b - návrh'!J38</f>
        <v>0</v>
      </c>
      <c r="AZ97" s="138">
        <f>'b - návrh'!F35</f>
        <v>0</v>
      </c>
      <c r="BA97" s="138">
        <f>'b - návrh'!F36</f>
        <v>0</v>
      </c>
      <c r="BB97" s="138">
        <f>'b - návrh'!F37</f>
        <v>0</v>
      </c>
      <c r="BC97" s="138">
        <f>'b - návrh'!F38</f>
        <v>0</v>
      </c>
      <c r="BD97" s="140">
        <f>'b - návrh'!F39</f>
        <v>0</v>
      </c>
      <c r="BE97" s="4"/>
      <c r="BT97" s="141" t="s">
        <v>85</v>
      </c>
      <c r="BV97" s="141" t="s">
        <v>78</v>
      </c>
      <c r="BW97" s="141" t="s">
        <v>93</v>
      </c>
      <c r="BX97" s="141" t="s">
        <v>84</v>
      </c>
      <c r="CL97" s="141" t="s">
        <v>1</v>
      </c>
    </row>
    <row r="98" s="7" customFormat="1" ht="16.5" customHeight="1">
      <c r="A98" s="132" t="s">
        <v>86</v>
      </c>
      <c r="B98" s="119"/>
      <c r="C98" s="120"/>
      <c r="D98" s="121" t="s">
        <v>94</v>
      </c>
      <c r="E98" s="121"/>
      <c r="F98" s="121"/>
      <c r="G98" s="121"/>
      <c r="H98" s="121"/>
      <c r="I98" s="122"/>
      <c r="J98" s="121" t="s">
        <v>95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4">
        <f>'B - Vedlejší a ostatní ná...'!J30</f>
        <v>0</v>
      </c>
      <c r="AH98" s="122"/>
      <c r="AI98" s="122"/>
      <c r="AJ98" s="122"/>
      <c r="AK98" s="122"/>
      <c r="AL98" s="122"/>
      <c r="AM98" s="122"/>
      <c r="AN98" s="124">
        <f>SUM(AG98,AT98)</f>
        <v>0</v>
      </c>
      <c r="AO98" s="122"/>
      <c r="AP98" s="122"/>
      <c r="AQ98" s="125" t="s">
        <v>82</v>
      </c>
      <c r="AR98" s="126"/>
      <c r="AS98" s="142">
        <v>0</v>
      </c>
      <c r="AT98" s="143">
        <f>ROUND(SUM(AV98:AW98),2)</f>
        <v>0</v>
      </c>
      <c r="AU98" s="144">
        <f>'B - Vedlejší a ostatní ná...'!P122</f>
        <v>0</v>
      </c>
      <c r="AV98" s="143">
        <f>'B - Vedlejší a ostatní ná...'!J33</f>
        <v>0</v>
      </c>
      <c r="AW98" s="143">
        <f>'B - Vedlejší a ostatní ná...'!J34</f>
        <v>0</v>
      </c>
      <c r="AX98" s="143">
        <f>'B - Vedlejší a ostatní ná...'!J35</f>
        <v>0</v>
      </c>
      <c r="AY98" s="143">
        <f>'B - Vedlejší a ostatní ná...'!J36</f>
        <v>0</v>
      </c>
      <c r="AZ98" s="143">
        <f>'B - Vedlejší a ostatní ná...'!F33</f>
        <v>0</v>
      </c>
      <c r="BA98" s="143">
        <f>'B - Vedlejší a ostatní ná...'!F34</f>
        <v>0</v>
      </c>
      <c r="BB98" s="143">
        <f>'B - Vedlejší a ostatní ná...'!F35</f>
        <v>0</v>
      </c>
      <c r="BC98" s="143">
        <f>'B - Vedlejší a ostatní ná...'!F36</f>
        <v>0</v>
      </c>
      <c r="BD98" s="145">
        <f>'B - Vedlejší a ostatní ná...'!F37</f>
        <v>0</v>
      </c>
      <c r="BE98" s="7"/>
      <c r="BT98" s="131" t="s">
        <v>83</v>
      </c>
      <c r="BV98" s="131" t="s">
        <v>78</v>
      </c>
      <c r="BW98" s="131" t="s">
        <v>96</v>
      </c>
      <c r="BX98" s="131" t="s">
        <v>5</v>
      </c>
      <c r="CL98" s="131" t="s">
        <v>1</v>
      </c>
      <c r="CM98" s="131" t="s">
        <v>85</v>
      </c>
    </row>
    <row r="99" s="2" customFormat="1" ht="30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</sheetData>
  <sheetProtection sheet="1" formatColumns="0" formatRows="0" objects="1" scenarios="1" spinCount="100000" saltValue="PqQG9MC1blT8XLNpaDPHaZBebToGNtF+Sm/3FZ/GgoY55f6IEtMW8bowxpdob/ltS5BQw+4QtK8LvNDseovGvg==" hashValue="c5q+yHGCvFOqrbGE6g3uE4qft30rzYSTLLKup086u9Ta9CNHQ0iCSrwyINhYr5kvyICR2mB62hH5E0vzsUka6A==" algorithmName="SHA-512" password="CC35"/>
  <mergeCells count="54">
    <mergeCell ref="L85:AJ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a - příprava území'!C2" display="/"/>
    <hyperlink ref="A97" location="'b - návrh'!C2" display="/"/>
    <hyperlink ref="A98" location="'B - Vedlejší a ostatní ná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90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97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chodníku v ulici SNP, Hradec Králové</v>
      </c>
      <c r="F7" s="150"/>
      <c r="G7" s="150"/>
      <c r="H7" s="150"/>
      <c r="L7" s="20"/>
    </row>
    <row r="8" s="1" customFormat="1" ht="12" customHeight="1">
      <c r="B8" s="20"/>
      <c r="D8" s="150" t="s">
        <v>98</v>
      </c>
      <c r="L8" s="20"/>
    </row>
    <row r="9" s="2" customFormat="1" ht="16.5" customHeight="1">
      <c r="A9" s="38"/>
      <c r="B9" s="44"/>
      <c r="C9" s="38"/>
      <c r="D9" s="38"/>
      <c r="E9" s="151" t="s">
        <v>99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100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101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27. 3. 2025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ROUND(J125,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ROUND((SUM(BE125:BE326)),  2)</f>
        <v>0</v>
      </c>
      <c r="G35" s="38"/>
      <c r="H35" s="38"/>
      <c r="I35" s="164">
        <v>0.20999999999999999</v>
      </c>
      <c r="J35" s="163">
        <f>ROUND(((SUM(BE125:BE326))*I35),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ROUND((SUM(BF125:BF326)),  2)</f>
        <v>0</v>
      </c>
      <c r="G36" s="38"/>
      <c r="H36" s="38"/>
      <c r="I36" s="164">
        <v>0.12</v>
      </c>
      <c r="J36" s="163">
        <f>ROUND(((SUM(BF125:BF326))*I36),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ROUND((SUM(BG125:BG326)),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ROUND((SUM(BH125:BH326)),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ROUND((SUM(BI125:BI326)),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chodníku v ulici SNP, Hradec Králové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98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99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100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a - příprava území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Hradec Králové</v>
      </c>
      <c r="G91" s="40"/>
      <c r="H91" s="40"/>
      <c r="I91" s="32" t="s">
        <v>22</v>
      </c>
      <c r="J91" s="79" t="str">
        <f>IF(J14="","",J14)</f>
        <v>27. 3. 2025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>VIAPROJEKT s.r.o. HK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B.Burešová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103</v>
      </c>
      <c r="D96" s="185"/>
      <c r="E96" s="185"/>
      <c r="F96" s="185"/>
      <c r="G96" s="185"/>
      <c r="H96" s="185"/>
      <c r="I96" s="185"/>
      <c r="J96" s="186" t="s">
        <v>104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105</v>
      </c>
      <c r="D98" s="40"/>
      <c r="E98" s="40"/>
      <c r="F98" s="40"/>
      <c r="G98" s="40"/>
      <c r="H98" s="40"/>
      <c r="I98" s="40"/>
      <c r="J98" s="110">
        <f>J125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106</v>
      </c>
    </row>
    <row r="99" s="9" customFormat="1" ht="24.96" customHeight="1">
      <c r="A99" s="9"/>
      <c r="B99" s="188"/>
      <c r="C99" s="189"/>
      <c r="D99" s="190" t="s">
        <v>107</v>
      </c>
      <c r="E99" s="191"/>
      <c r="F99" s="191"/>
      <c r="G99" s="191"/>
      <c r="H99" s="191"/>
      <c r="I99" s="191"/>
      <c r="J99" s="192">
        <f>J126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108</v>
      </c>
      <c r="E100" s="196"/>
      <c r="F100" s="196"/>
      <c r="G100" s="196"/>
      <c r="H100" s="196"/>
      <c r="I100" s="196"/>
      <c r="J100" s="197">
        <f>J127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109</v>
      </c>
      <c r="E101" s="196"/>
      <c r="F101" s="196"/>
      <c r="G101" s="196"/>
      <c r="H101" s="196"/>
      <c r="I101" s="196"/>
      <c r="J101" s="197">
        <f>J210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110</v>
      </c>
      <c r="E102" s="196"/>
      <c r="F102" s="196"/>
      <c r="G102" s="196"/>
      <c r="H102" s="196"/>
      <c r="I102" s="196"/>
      <c r="J102" s="197">
        <f>J243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111</v>
      </c>
      <c r="E103" s="196"/>
      <c r="F103" s="196"/>
      <c r="G103" s="196"/>
      <c r="H103" s="196"/>
      <c r="I103" s="196"/>
      <c r="J103" s="197">
        <f>J324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112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83" t="str">
        <f>E7</f>
        <v>Oprava chodníku v ulici SNP, Hradec Králové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1" customFormat="1" ht="12" customHeight="1">
      <c r="B114" s="21"/>
      <c r="C114" s="32" t="s">
        <v>98</v>
      </c>
      <c r="D114" s="22"/>
      <c r="E114" s="22"/>
      <c r="F114" s="22"/>
      <c r="G114" s="22"/>
      <c r="H114" s="22"/>
      <c r="I114" s="22"/>
      <c r="J114" s="22"/>
      <c r="K114" s="22"/>
      <c r="L114" s="20"/>
    </row>
    <row r="115" s="2" customFormat="1" ht="16.5" customHeight="1">
      <c r="A115" s="38"/>
      <c r="B115" s="39"/>
      <c r="C115" s="40"/>
      <c r="D115" s="40"/>
      <c r="E115" s="183" t="s">
        <v>99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100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E11</f>
        <v>a - příprava území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F14</f>
        <v>Hradec Králové</v>
      </c>
      <c r="G119" s="40"/>
      <c r="H119" s="40"/>
      <c r="I119" s="32" t="s">
        <v>22</v>
      </c>
      <c r="J119" s="79" t="str">
        <f>IF(J14="","",J14)</f>
        <v>27. 3. 2025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24</v>
      </c>
      <c r="D121" s="40"/>
      <c r="E121" s="40"/>
      <c r="F121" s="27" t="str">
        <f>E17</f>
        <v xml:space="preserve"> </v>
      </c>
      <c r="G121" s="40"/>
      <c r="H121" s="40"/>
      <c r="I121" s="32" t="s">
        <v>30</v>
      </c>
      <c r="J121" s="36" t="str">
        <f>E23</f>
        <v>VIAPROJEKT s.r.o. HK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IF(E20="","",E20)</f>
        <v>Vyplň údaj</v>
      </c>
      <c r="G122" s="40"/>
      <c r="H122" s="40"/>
      <c r="I122" s="32" t="s">
        <v>33</v>
      </c>
      <c r="J122" s="36" t="str">
        <f>E26</f>
        <v>B.Burešová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9"/>
      <c r="B124" s="200"/>
      <c r="C124" s="201" t="s">
        <v>113</v>
      </c>
      <c r="D124" s="202" t="s">
        <v>61</v>
      </c>
      <c r="E124" s="202" t="s">
        <v>57</v>
      </c>
      <c r="F124" s="202" t="s">
        <v>58</v>
      </c>
      <c r="G124" s="202" t="s">
        <v>114</v>
      </c>
      <c r="H124" s="202" t="s">
        <v>115</v>
      </c>
      <c r="I124" s="202" t="s">
        <v>116</v>
      </c>
      <c r="J124" s="202" t="s">
        <v>104</v>
      </c>
      <c r="K124" s="203" t="s">
        <v>117</v>
      </c>
      <c r="L124" s="204"/>
      <c r="M124" s="100" t="s">
        <v>1</v>
      </c>
      <c r="N124" s="101" t="s">
        <v>40</v>
      </c>
      <c r="O124" s="101" t="s">
        <v>118</v>
      </c>
      <c r="P124" s="101" t="s">
        <v>119</v>
      </c>
      <c r="Q124" s="101" t="s">
        <v>120</v>
      </c>
      <c r="R124" s="101" t="s">
        <v>121</v>
      </c>
      <c r="S124" s="101" t="s">
        <v>122</v>
      </c>
      <c r="T124" s="102" t="s">
        <v>123</v>
      </c>
      <c r="U124" s="199"/>
      <c r="V124" s="199"/>
      <c r="W124" s="199"/>
      <c r="X124" s="199"/>
      <c r="Y124" s="199"/>
      <c r="Z124" s="199"/>
      <c r="AA124" s="199"/>
      <c r="AB124" s="199"/>
      <c r="AC124" s="199"/>
      <c r="AD124" s="199"/>
      <c r="AE124" s="199"/>
    </row>
    <row r="125" s="2" customFormat="1" ht="22.8" customHeight="1">
      <c r="A125" s="38"/>
      <c r="B125" s="39"/>
      <c r="C125" s="107" t="s">
        <v>124</v>
      </c>
      <c r="D125" s="40"/>
      <c r="E125" s="40"/>
      <c r="F125" s="40"/>
      <c r="G125" s="40"/>
      <c r="H125" s="40"/>
      <c r="I125" s="40"/>
      <c r="J125" s="205">
        <f>BK125</f>
        <v>0</v>
      </c>
      <c r="K125" s="40"/>
      <c r="L125" s="44"/>
      <c r="M125" s="103"/>
      <c r="N125" s="206"/>
      <c r="O125" s="104"/>
      <c r="P125" s="207">
        <f>P126</f>
        <v>0</v>
      </c>
      <c r="Q125" s="104"/>
      <c r="R125" s="207">
        <f>R126</f>
        <v>0.19300000000000001</v>
      </c>
      <c r="S125" s="104"/>
      <c r="T125" s="208">
        <f>T126</f>
        <v>639.61900000000003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106</v>
      </c>
      <c r="BK125" s="209">
        <f>BK126</f>
        <v>0</v>
      </c>
    </row>
    <row r="126" s="12" customFormat="1" ht="25.92" customHeight="1">
      <c r="A126" s="12"/>
      <c r="B126" s="210"/>
      <c r="C126" s="211"/>
      <c r="D126" s="212" t="s">
        <v>75</v>
      </c>
      <c r="E126" s="213" t="s">
        <v>125</v>
      </c>
      <c r="F126" s="213" t="s">
        <v>126</v>
      </c>
      <c r="G126" s="211"/>
      <c r="H126" s="211"/>
      <c r="I126" s="214"/>
      <c r="J126" s="215">
        <f>BK126</f>
        <v>0</v>
      </c>
      <c r="K126" s="211"/>
      <c r="L126" s="216"/>
      <c r="M126" s="217"/>
      <c r="N126" s="218"/>
      <c r="O126" s="218"/>
      <c r="P126" s="219">
        <f>P127+P210+P243+P324</f>
        <v>0</v>
      </c>
      <c r="Q126" s="218"/>
      <c r="R126" s="219">
        <f>R127+R210+R243+R324</f>
        <v>0.19300000000000001</v>
      </c>
      <c r="S126" s="218"/>
      <c r="T126" s="220">
        <f>T127+T210+T243+T324</f>
        <v>639.61900000000003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1" t="s">
        <v>83</v>
      </c>
      <c r="AT126" s="222" t="s">
        <v>75</v>
      </c>
      <c r="AU126" s="222" t="s">
        <v>76</v>
      </c>
      <c r="AY126" s="221" t="s">
        <v>127</v>
      </c>
      <c r="BK126" s="223">
        <f>BK127+BK210+BK243+BK324</f>
        <v>0</v>
      </c>
    </row>
    <row r="127" s="12" customFormat="1" ht="22.8" customHeight="1">
      <c r="A127" s="12"/>
      <c r="B127" s="210"/>
      <c r="C127" s="211"/>
      <c r="D127" s="212" t="s">
        <v>75</v>
      </c>
      <c r="E127" s="224" t="s">
        <v>83</v>
      </c>
      <c r="F127" s="224" t="s">
        <v>128</v>
      </c>
      <c r="G127" s="211"/>
      <c r="H127" s="211"/>
      <c r="I127" s="214"/>
      <c r="J127" s="225">
        <f>BK127</f>
        <v>0</v>
      </c>
      <c r="K127" s="211"/>
      <c r="L127" s="216"/>
      <c r="M127" s="217"/>
      <c r="N127" s="218"/>
      <c r="O127" s="218"/>
      <c r="P127" s="219">
        <f>SUM(P128:P209)</f>
        <v>0</v>
      </c>
      <c r="Q127" s="218"/>
      <c r="R127" s="219">
        <f>SUM(R128:R209)</f>
        <v>0.19278000000000001</v>
      </c>
      <c r="S127" s="218"/>
      <c r="T127" s="220">
        <f>SUM(T128:T209)</f>
        <v>639.61900000000003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21" t="s">
        <v>83</v>
      </c>
      <c r="AT127" s="222" t="s">
        <v>75</v>
      </c>
      <c r="AU127" s="222" t="s">
        <v>83</v>
      </c>
      <c r="AY127" s="221" t="s">
        <v>127</v>
      </c>
      <c r="BK127" s="223">
        <f>SUM(BK128:BK209)</f>
        <v>0</v>
      </c>
    </row>
    <row r="128" s="2" customFormat="1" ht="16.5" customHeight="1">
      <c r="A128" s="38"/>
      <c r="B128" s="39"/>
      <c r="C128" s="226" t="s">
        <v>83</v>
      </c>
      <c r="D128" s="226" t="s">
        <v>129</v>
      </c>
      <c r="E128" s="227" t="s">
        <v>130</v>
      </c>
      <c r="F128" s="228" t="s">
        <v>131</v>
      </c>
      <c r="G128" s="229" t="s">
        <v>132</v>
      </c>
      <c r="H128" s="230">
        <v>20</v>
      </c>
      <c r="I128" s="231"/>
      <c r="J128" s="232">
        <f>ROUND(I128*H128,2)</f>
        <v>0</v>
      </c>
      <c r="K128" s="228" t="s">
        <v>133</v>
      </c>
      <c r="L128" s="44"/>
      <c r="M128" s="233" t="s">
        <v>1</v>
      </c>
      <c r="N128" s="234" t="s">
        <v>41</v>
      </c>
      <c r="O128" s="91"/>
      <c r="P128" s="235">
        <f>O128*H128</f>
        <v>0</v>
      </c>
      <c r="Q128" s="235">
        <v>0</v>
      </c>
      <c r="R128" s="235">
        <f>Q128*H128</f>
        <v>0</v>
      </c>
      <c r="S128" s="235">
        <v>0</v>
      </c>
      <c r="T128" s="236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37" t="s">
        <v>134</v>
      </c>
      <c r="AT128" s="237" t="s">
        <v>129</v>
      </c>
      <c r="AU128" s="237" t="s">
        <v>85</v>
      </c>
      <c r="AY128" s="17" t="s">
        <v>127</v>
      </c>
      <c r="BE128" s="238">
        <f>IF(N128="základní",J128,0)</f>
        <v>0</v>
      </c>
      <c r="BF128" s="238">
        <f>IF(N128="snížená",J128,0)</f>
        <v>0</v>
      </c>
      <c r="BG128" s="238">
        <f>IF(N128="zákl. přenesená",J128,0)</f>
        <v>0</v>
      </c>
      <c r="BH128" s="238">
        <f>IF(N128="sníž. přenesená",J128,0)</f>
        <v>0</v>
      </c>
      <c r="BI128" s="238">
        <f>IF(N128="nulová",J128,0)</f>
        <v>0</v>
      </c>
      <c r="BJ128" s="17" t="s">
        <v>83</v>
      </c>
      <c r="BK128" s="238">
        <f>ROUND(I128*H128,2)</f>
        <v>0</v>
      </c>
      <c r="BL128" s="17" t="s">
        <v>134</v>
      </c>
      <c r="BM128" s="237" t="s">
        <v>135</v>
      </c>
    </row>
    <row r="129" s="13" customFormat="1">
      <c r="A129" s="13"/>
      <c r="B129" s="239"/>
      <c r="C129" s="240"/>
      <c r="D129" s="241" t="s">
        <v>136</v>
      </c>
      <c r="E129" s="242" t="s">
        <v>1</v>
      </c>
      <c r="F129" s="243" t="s">
        <v>137</v>
      </c>
      <c r="G129" s="240"/>
      <c r="H129" s="242" t="s">
        <v>1</v>
      </c>
      <c r="I129" s="244"/>
      <c r="J129" s="240"/>
      <c r="K129" s="240"/>
      <c r="L129" s="245"/>
      <c r="M129" s="246"/>
      <c r="N129" s="247"/>
      <c r="O129" s="247"/>
      <c r="P129" s="247"/>
      <c r="Q129" s="247"/>
      <c r="R129" s="247"/>
      <c r="S129" s="247"/>
      <c r="T129" s="24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9" t="s">
        <v>136</v>
      </c>
      <c r="AU129" s="249" t="s">
        <v>85</v>
      </c>
      <c r="AV129" s="13" t="s">
        <v>83</v>
      </c>
      <c r="AW129" s="13" t="s">
        <v>32</v>
      </c>
      <c r="AX129" s="13" t="s">
        <v>76</v>
      </c>
      <c r="AY129" s="249" t="s">
        <v>127</v>
      </c>
    </row>
    <row r="130" s="14" customFormat="1">
      <c r="A130" s="14"/>
      <c r="B130" s="250"/>
      <c r="C130" s="251"/>
      <c r="D130" s="241" t="s">
        <v>136</v>
      </c>
      <c r="E130" s="252" t="s">
        <v>1</v>
      </c>
      <c r="F130" s="253" t="s">
        <v>138</v>
      </c>
      <c r="G130" s="251"/>
      <c r="H130" s="254">
        <v>20</v>
      </c>
      <c r="I130" s="255"/>
      <c r="J130" s="251"/>
      <c r="K130" s="251"/>
      <c r="L130" s="256"/>
      <c r="M130" s="257"/>
      <c r="N130" s="258"/>
      <c r="O130" s="258"/>
      <c r="P130" s="258"/>
      <c r="Q130" s="258"/>
      <c r="R130" s="258"/>
      <c r="S130" s="258"/>
      <c r="T130" s="25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0" t="s">
        <v>136</v>
      </c>
      <c r="AU130" s="260" t="s">
        <v>85</v>
      </c>
      <c r="AV130" s="14" t="s">
        <v>85</v>
      </c>
      <c r="AW130" s="14" t="s">
        <v>32</v>
      </c>
      <c r="AX130" s="14" t="s">
        <v>76</v>
      </c>
      <c r="AY130" s="260" t="s">
        <v>127</v>
      </c>
    </row>
    <row r="131" s="15" customFormat="1">
      <c r="A131" s="15"/>
      <c r="B131" s="261"/>
      <c r="C131" s="262"/>
      <c r="D131" s="241" t="s">
        <v>136</v>
      </c>
      <c r="E131" s="263" t="s">
        <v>1</v>
      </c>
      <c r="F131" s="264" t="s">
        <v>139</v>
      </c>
      <c r="G131" s="262"/>
      <c r="H131" s="265">
        <v>20</v>
      </c>
      <c r="I131" s="266"/>
      <c r="J131" s="262"/>
      <c r="K131" s="262"/>
      <c r="L131" s="267"/>
      <c r="M131" s="268"/>
      <c r="N131" s="269"/>
      <c r="O131" s="269"/>
      <c r="P131" s="269"/>
      <c r="Q131" s="269"/>
      <c r="R131" s="269"/>
      <c r="S131" s="269"/>
      <c r="T131" s="270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T131" s="271" t="s">
        <v>136</v>
      </c>
      <c r="AU131" s="271" t="s">
        <v>85</v>
      </c>
      <c r="AV131" s="15" t="s">
        <v>134</v>
      </c>
      <c r="AW131" s="15" t="s">
        <v>32</v>
      </c>
      <c r="AX131" s="15" t="s">
        <v>83</v>
      </c>
      <c r="AY131" s="271" t="s">
        <v>127</v>
      </c>
    </row>
    <row r="132" s="2" customFormat="1" ht="16.5" customHeight="1">
      <c r="A132" s="38"/>
      <c r="B132" s="39"/>
      <c r="C132" s="226" t="s">
        <v>85</v>
      </c>
      <c r="D132" s="226" t="s">
        <v>129</v>
      </c>
      <c r="E132" s="227" t="s">
        <v>140</v>
      </c>
      <c r="F132" s="228" t="s">
        <v>141</v>
      </c>
      <c r="G132" s="229" t="s">
        <v>132</v>
      </c>
      <c r="H132" s="230">
        <v>18</v>
      </c>
      <c r="I132" s="231"/>
      <c r="J132" s="232">
        <f>ROUND(I132*H132,2)</f>
        <v>0</v>
      </c>
      <c r="K132" s="228" t="s">
        <v>133</v>
      </c>
      <c r="L132" s="44"/>
      <c r="M132" s="233" t="s">
        <v>1</v>
      </c>
      <c r="N132" s="234" t="s">
        <v>41</v>
      </c>
      <c r="O132" s="91"/>
      <c r="P132" s="235">
        <f>O132*H132</f>
        <v>0</v>
      </c>
      <c r="Q132" s="235">
        <v>0</v>
      </c>
      <c r="R132" s="235">
        <f>Q132*H132</f>
        <v>0</v>
      </c>
      <c r="S132" s="235">
        <v>0.28100000000000003</v>
      </c>
      <c r="T132" s="236">
        <f>S132*H132</f>
        <v>5.0580000000000007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37" t="s">
        <v>134</v>
      </c>
      <c r="AT132" s="237" t="s">
        <v>129</v>
      </c>
      <c r="AU132" s="237" t="s">
        <v>85</v>
      </c>
      <c r="AY132" s="17" t="s">
        <v>127</v>
      </c>
      <c r="BE132" s="238">
        <f>IF(N132="základní",J132,0)</f>
        <v>0</v>
      </c>
      <c r="BF132" s="238">
        <f>IF(N132="snížená",J132,0)</f>
        <v>0</v>
      </c>
      <c r="BG132" s="238">
        <f>IF(N132="zákl. přenesená",J132,0)</f>
        <v>0</v>
      </c>
      <c r="BH132" s="238">
        <f>IF(N132="sníž. přenesená",J132,0)</f>
        <v>0</v>
      </c>
      <c r="BI132" s="238">
        <f>IF(N132="nulová",J132,0)</f>
        <v>0</v>
      </c>
      <c r="BJ132" s="17" t="s">
        <v>83</v>
      </c>
      <c r="BK132" s="238">
        <f>ROUND(I132*H132,2)</f>
        <v>0</v>
      </c>
      <c r="BL132" s="17" t="s">
        <v>134</v>
      </c>
      <c r="BM132" s="237" t="s">
        <v>142</v>
      </c>
    </row>
    <row r="133" s="13" customFormat="1">
      <c r="A133" s="13"/>
      <c r="B133" s="239"/>
      <c r="C133" s="240"/>
      <c r="D133" s="241" t="s">
        <v>136</v>
      </c>
      <c r="E133" s="242" t="s">
        <v>1</v>
      </c>
      <c r="F133" s="243" t="s">
        <v>143</v>
      </c>
      <c r="G133" s="240"/>
      <c r="H133" s="242" t="s">
        <v>1</v>
      </c>
      <c r="I133" s="244"/>
      <c r="J133" s="240"/>
      <c r="K133" s="240"/>
      <c r="L133" s="245"/>
      <c r="M133" s="246"/>
      <c r="N133" s="247"/>
      <c r="O133" s="247"/>
      <c r="P133" s="247"/>
      <c r="Q133" s="247"/>
      <c r="R133" s="247"/>
      <c r="S133" s="247"/>
      <c r="T133" s="248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9" t="s">
        <v>136</v>
      </c>
      <c r="AU133" s="249" t="s">
        <v>85</v>
      </c>
      <c r="AV133" s="13" t="s">
        <v>83</v>
      </c>
      <c r="AW133" s="13" t="s">
        <v>32</v>
      </c>
      <c r="AX133" s="13" t="s">
        <v>76</v>
      </c>
      <c r="AY133" s="249" t="s">
        <v>127</v>
      </c>
    </row>
    <row r="134" s="14" customFormat="1">
      <c r="A134" s="14"/>
      <c r="B134" s="250"/>
      <c r="C134" s="251"/>
      <c r="D134" s="241" t="s">
        <v>136</v>
      </c>
      <c r="E134" s="252" t="s">
        <v>1</v>
      </c>
      <c r="F134" s="253" t="s">
        <v>144</v>
      </c>
      <c r="G134" s="251"/>
      <c r="H134" s="254">
        <v>18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136</v>
      </c>
      <c r="AU134" s="260" t="s">
        <v>85</v>
      </c>
      <c r="AV134" s="14" t="s">
        <v>85</v>
      </c>
      <c r="AW134" s="14" t="s">
        <v>32</v>
      </c>
      <c r="AX134" s="14" t="s">
        <v>76</v>
      </c>
      <c r="AY134" s="260" t="s">
        <v>127</v>
      </c>
    </row>
    <row r="135" s="15" customFormat="1">
      <c r="A135" s="15"/>
      <c r="B135" s="261"/>
      <c r="C135" s="262"/>
      <c r="D135" s="241" t="s">
        <v>136</v>
      </c>
      <c r="E135" s="263" t="s">
        <v>1</v>
      </c>
      <c r="F135" s="264" t="s">
        <v>139</v>
      </c>
      <c r="G135" s="262"/>
      <c r="H135" s="265">
        <v>18</v>
      </c>
      <c r="I135" s="266"/>
      <c r="J135" s="262"/>
      <c r="K135" s="262"/>
      <c r="L135" s="267"/>
      <c r="M135" s="268"/>
      <c r="N135" s="269"/>
      <c r="O135" s="269"/>
      <c r="P135" s="269"/>
      <c r="Q135" s="269"/>
      <c r="R135" s="269"/>
      <c r="S135" s="269"/>
      <c r="T135" s="270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1" t="s">
        <v>136</v>
      </c>
      <c r="AU135" s="271" t="s">
        <v>85</v>
      </c>
      <c r="AV135" s="15" t="s">
        <v>134</v>
      </c>
      <c r="AW135" s="15" t="s">
        <v>32</v>
      </c>
      <c r="AX135" s="15" t="s">
        <v>83</v>
      </c>
      <c r="AY135" s="271" t="s">
        <v>127</v>
      </c>
    </row>
    <row r="136" s="2" customFormat="1" ht="16.5" customHeight="1">
      <c r="A136" s="38"/>
      <c r="B136" s="39"/>
      <c r="C136" s="226" t="s">
        <v>145</v>
      </c>
      <c r="D136" s="226" t="s">
        <v>129</v>
      </c>
      <c r="E136" s="227" t="s">
        <v>146</v>
      </c>
      <c r="F136" s="228" t="s">
        <v>147</v>
      </c>
      <c r="G136" s="229" t="s">
        <v>132</v>
      </c>
      <c r="H136" s="230">
        <v>5</v>
      </c>
      <c r="I136" s="231"/>
      <c r="J136" s="232">
        <f>ROUND(I136*H136,2)</f>
        <v>0</v>
      </c>
      <c r="K136" s="228" t="s">
        <v>133</v>
      </c>
      <c r="L136" s="44"/>
      <c r="M136" s="233" t="s">
        <v>1</v>
      </c>
      <c r="N136" s="234" t="s">
        <v>41</v>
      </c>
      <c r="O136" s="91"/>
      <c r="P136" s="235">
        <f>O136*H136</f>
        <v>0</v>
      </c>
      <c r="Q136" s="235">
        <v>0</v>
      </c>
      <c r="R136" s="235">
        <f>Q136*H136</f>
        <v>0</v>
      </c>
      <c r="S136" s="235">
        <v>0.26000000000000001</v>
      </c>
      <c r="T136" s="236">
        <f>S136*H136</f>
        <v>1.3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7" t="s">
        <v>134</v>
      </c>
      <c r="AT136" s="237" t="s">
        <v>129</v>
      </c>
      <c r="AU136" s="237" t="s">
        <v>85</v>
      </c>
      <c r="AY136" s="17" t="s">
        <v>127</v>
      </c>
      <c r="BE136" s="238">
        <f>IF(N136="základní",J136,0)</f>
        <v>0</v>
      </c>
      <c r="BF136" s="238">
        <f>IF(N136="snížená",J136,0)</f>
        <v>0</v>
      </c>
      <c r="BG136" s="238">
        <f>IF(N136="zákl. přenesená",J136,0)</f>
        <v>0</v>
      </c>
      <c r="BH136" s="238">
        <f>IF(N136="sníž. přenesená",J136,0)</f>
        <v>0</v>
      </c>
      <c r="BI136" s="238">
        <f>IF(N136="nulová",J136,0)</f>
        <v>0</v>
      </c>
      <c r="BJ136" s="17" t="s">
        <v>83</v>
      </c>
      <c r="BK136" s="238">
        <f>ROUND(I136*H136,2)</f>
        <v>0</v>
      </c>
      <c r="BL136" s="17" t="s">
        <v>134</v>
      </c>
      <c r="BM136" s="237" t="s">
        <v>148</v>
      </c>
    </row>
    <row r="137" s="13" customFormat="1">
      <c r="A137" s="13"/>
      <c r="B137" s="239"/>
      <c r="C137" s="240"/>
      <c r="D137" s="241" t="s">
        <v>136</v>
      </c>
      <c r="E137" s="242" t="s">
        <v>1</v>
      </c>
      <c r="F137" s="243" t="s">
        <v>149</v>
      </c>
      <c r="G137" s="240"/>
      <c r="H137" s="242" t="s">
        <v>1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9" t="s">
        <v>136</v>
      </c>
      <c r="AU137" s="249" t="s">
        <v>85</v>
      </c>
      <c r="AV137" s="13" t="s">
        <v>83</v>
      </c>
      <c r="AW137" s="13" t="s">
        <v>32</v>
      </c>
      <c r="AX137" s="13" t="s">
        <v>76</v>
      </c>
      <c r="AY137" s="249" t="s">
        <v>127</v>
      </c>
    </row>
    <row r="138" s="14" customFormat="1">
      <c r="A138" s="14"/>
      <c r="B138" s="250"/>
      <c r="C138" s="251"/>
      <c r="D138" s="241" t="s">
        <v>136</v>
      </c>
      <c r="E138" s="252" t="s">
        <v>1</v>
      </c>
      <c r="F138" s="253" t="s">
        <v>150</v>
      </c>
      <c r="G138" s="251"/>
      <c r="H138" s="254">
        <v>5</v>
      </c>
      <c r="I138" s="255"/>
      <c r="J138" s="251"/>
      <c r="K138" s="251"/>
      <c r="L138" s="256"/>
      <c r="M138" s="257"/>
      <c r="N138" s="258"/>
      <c r="O138" s="258"/>
      <c r="P138" s="258"/>
      <c r="Q138" s="258"/>
      <c r="R138" s="258"/>
      <c r="S138" s="258"/>
      <c r="T138" s="25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0" t="s">
        <v>136</v>
      </c>
      <c r="AU138" s="260" t="s">
        <v>85</v>
      </c>
      <c r="AV138" s="14" t="s">
        <v>85</v>
      </c>
      <c r="AW138" s="14" t="s">
        <v>32</v>
      </c>
      <c r="AX138" s="14" t="s">
        <v>76</v>
      </c>
      <c r="AY138" s="260" t="s">
        <v>127</v>
      </c>
    </row>
    <row r="139" s="15" customFormat="1">
      <c r="A139" s="15"/>
      <c r="B139" s="261"/>
      <c r="C139" s="262"/>
      <c r="D139" s="241" t="s">
        <v>136</v>
      </c>
      <c r="E139" s="263" t="s">
        <v>1</v>
      </c>
      <c r="F139" s="264" t="s">
        <v>139</v>
      </c>
      <c r="G139" s="262"/>
      <c r="H139" s="265">
        <v>5</v>
      </c>
      <c r="I139" s="266"/>
      <c r="J139" s="262"/>
      <c r="K139" s="262"/>
      <c r="L139" s="267"/>
      <c r="M139" s="268"/>
      <c r="N139" s="269"/>
      <c r="O139" s="269"/>
      <c r="P139" s="269"/>
      <c r="Q139" s="269"/>
      <c r="R139" s="269"/>
      <c r="S139" s="269"/>
      <c r="T139" s="270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1" t="s">
        <v>136</v>
      </c>
      <c r="AU139" s="271" t="s">
        <v>85</v>
      </c>
      <c r="AV139" s="15" t="s">
        <v>134</v>
      </c>
      <c r="AW139" s="15" t="s">
        <v>32</v>
      </c>
      <c r="AX139" s="15" t="s">
        <v>83</v>
      </c>
      <c r="AY139" s="271" t="s">
        <v>127</v>
      </c>
    </row>
    <row r="140" s="2" customFormat="1" ht="21.75" customHeight="1">
      <c r="A140" s="38"/>
      <c r="B140" s="39"/>
      <c r="C140" s="226" t="s">
        <v>134</v>
      </c>
      <c r="D140" s="226" t="s">
        <v>129</v>
      </c>
      <c r="E140" s="227" t="s">
        <v>151</v>
      </c>
      <c r="F140" s="228" t="s">
        <v>152</v>
      </c>
      <c r="G140" s="229" t="s">
        <v>132</v>
      </c>
      <c r="H140" s="230">
        <v>698</v>
      </c>
      <c r="I140" s="231"/>
      <c r="J140" s="232">
        <f>ROUND(I140*H140,2)</f>
        <v>0</v>
      </c>
      <c r="K140" s="228" t="s">
        <v>133</v>
      </c>
      <c r="L140" s="44"/>
      <c r="M140" s="233" t="s">
        <v>1</v>
      </c>
      <c r="N140" s="234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0.255</v>
      </c>
      <c r="T140" s="236">
        <f>S140*H140</f>
        <v>177.99000000000001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134</v>
      </c>
      <c r="AT140" s="237" t="s">
        <v>129</v>
      </c>
      <c r="AU140" s="237" t="s">
        <v>85</v>
      </c>
      <c r="AY140" s="17" t="s">
        <v>127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134</v>
      </c>
      <c r="BM140" s="237" t="s">
        <v>153</v>
      </c>
    </row>
    <row r="141" s="13" customFormat="1">
      <c r="A141" s="13"/>
      <c r="B141" s="239"/>
      <c r="C141" s="240"/>
      <c r="D141" s="241" t="s">
        <v>136</v>
      </c>
      <c r="E141" s="242" t="s">
        <v>1</v>
      </c>
      <c r="F141" s="243" t="s">
        <v>154</v>
      </c>
      <c r="G141" s="240"/>
      <c r="H141" s="242" t="s">
        <v>1</v>
      </c>
      <c r="I141" s="244"/>
      <c r="J141" s="240"/>
      <c r="K141" s="240"/>
      <c r="L141" s="245"/>
      <c r="M141" s="246"/>
      <c r="N141" s="247"/>
      <c r="O141" s="247"/>
      <c r="P141" s="247"/>
      <c r="Q141" s="247"/>
      <c r="R141" s="247"/>
      <c r="S141" s="247"/>
      <c r="T141" s="24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9" t="s">
        <v>136</v>
      </c>
      <c r="AU141" s="249" t="s">
        <v>85</v>
      </c>
      <c r="AV141" s="13" t="s">
        <v>83</v>
      </c>
      <c r="AW141" s="13" t="s">
        <v>32</v>
      </c>
      <c r="AX141" s="13" t="s">
        <v>76</v>
      </c>
      <c r="AY141" s="249" t="s">
        <v>127</v>
      </c>
    </row>
    <row r="142" s="14" customFormat="1">
      <c r="A142" s="14"/>
      <c r="B142" s="250"/>
      <c r="C142" s="251"/>
      <c r="D142" s="241" t="s">
        <v>136</v>
      </c>
      <c r="E142" s="252" t="s">
        <v>1</v>
      </c>
      <c r="F142" s="253" t="s">
        <v>155</v>
      </c>
      <c r="G142" s="251"/>
      <c r="H142" s="254">
        <v>698</v>
      </c>
      <c r="I142" s="255"/>
      <c r="J142" s="251"/>
      <c r="K142" s="251"/>
      <c r="L142" s="256"/>
      <c r="M142" s="257"/>
      <c r="N142" s="258"/>
      <c r="O142" s="258"/>
      <c r="P142" s="258"/>
      <c r="Q142" s="258"/>
      <c r="R142" s="258"/>
      <c r="S142" s="258"/>
      <c r="T142" s="259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0" t="s">
        <v>136</v>
      </c>
      <c r="AU142" s="260" t="s">
        <v>85</v>
      </c>
      <c r="AV142" s="14" t="s">
        <v>85</v>
      </c>
      <c r="AW142" s="14" t="s">
        <v>32</v>
      </c>
      <c r="AX142" s="14" t="s">
        <v>76</v>
      </c>
      <c r="AY142" s="260" t="s">
        <v>127</v>
      </c>
    </row>
    <row r="143" s="15" customFormat="1">
      <c r="A143" s="15"/>
      <c r="B143" s="261"/>
      <c r="C143" s="262"/>
      <c r="D143" s="241" t="s">
        <v>136</v>
      </c>
      <c r="E143" s="263" t="s">
        <v>1</v>
      </c>
      <c r="F143" s="264" t="s">
        <v>139</v>
      </c>
      <c r="G143" s="262"/>
      <c r="H143" s="265">
        <v>698</v>
      </c>
      <c r="I143" s="266"/>
      <c r="J143" s="262"/>
      <c r="K143" s="262"/>
      <c r="L143" s="267"/>
      <c r="M143" s="268"/>
      <c r="N143" s="269"/>
      <c r="O143" s="269"/>
      <c r="P143" s="269"/>
      <c r="Q143" s="269"/>
      <c r="R143" s="269"/>
      <c r="S143" s="269"/>
      <c r="T143" s="270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1" t="s">
        <v>136</v>
      </c>
      <c r="AU143" s="271" t="s">
        <v>85</v>
      </c>
      <c r="AV143" s="15" t="s">
        <v>134</v>
      </c>
      <c r="AW143" s="15" t="s">
        <v>32</v>
      </c>
      <c r="AX143" s="15" t="s">
        <v>83</v>
      </c>
      <c r="AY143" s="271" t="s">
        <v>127</v>
      </c>
    </row>
    <row r="144" s="2" customFormat="1" ht="21.75" customHeight="1">
      <c r="A144" s="38"/>
      <c r="B144" s="39"/>
      <c r="C144" s="226" t="s">
        <v>150</v>
      </c>
      <c r="D144" s="226" t="s">
        <v>129</v>
      </c>
      <c r="E144" s="227" t="s">
        <v>156</v>
      </c>
      <c r="F144" s="228" t="s">
        <v>157</v>
      </c>
      <c r="G144" s="229" t="s">
        <v>132</v>
      </c>
      <c r="H144" s="230">
        <v>86</v>
      </c>
      <c r="I144" s="231"/>
      <c r="J144" s="232">
        <f>ROUND(I144*H144,2)</f>
        <v>0</v>
      </c>
      <c r="K144" s="228" t="s">
        <v>133</v>
      </c>
      <c r="L144" s="44"/>
      <c r="M144" s="233" t="s">
        <v>1</v>
      </c>
      <c r="N144" s="234" t="s">
        <v>41</v>
      </c>
      <c r="O144" s="91"/>
      <c r="P144" s="235">
        <f>O144*H144</f>
        <v>0</v>
      </c>
      <c r="Q144" s="235">
        <v>0</v>
      </c>
      <c r="R144" s="235">
        <f>Q144*H144</f>
        <v>0</v>
      </c>
      <c r="S144" s="235">
        <v>0.28999999999999998</v>
      </c>
      <c r="T144" s="236">
        <f>S144*H144</f>
        <v>24.939999999999998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37" t="s">
        <v>134</v>
      </c>
      <c r="AT144" s="237" t="s">
        <v>129</v>
      </c>
      <c r="AU144" s="237" t="s">
        <v>85</v>
      </c>
      <c r="AY144" s="17" t="s">
        <v>127</v>
      </c>
      <c r="BE144" s="238">
        <f>IF(N144="základní",J144,0)</f>
        <v>0</v>
      </c>
      <c r="BF144" s="238">
        <f>IF(N144="snížená",J144,0)</f>
        <v>0</v>
      </c>
      <c r="BG144" s="238">
        <f>IF(N144="zákl. přenesená",J144,0)</f>
        <v>0</v>
      </c>
      <c r="BH144" s="238">
        <f>IF(N144="sníž. přenesená",J144,0)</f>
        <v>0</v>
      </c>
      <c r="BI144" s="238">
        <f>IF(N144="nulová",J144,0)</f>
        <v>0</v>
      </c>
      <c r="BJ144" s="17" t="s">
        <v>83</v>
      </c>
      <c r="BK144" s="238">
        <f>ROUND(I144*H144,2)</f>
        <v>0</v>
      </c>
      <c r="BL144" s="17" t="s">
        <v>134</v>
      </c>
      <c r="BM144" s="237" t="s">
        <v>158</v>
      </c>
    </row>
    <row r="145" s="13" customFormat="1">
      <c r="A145" s="13"/>
      <c r="B145" s="239"/>
      <c r="C145" s="240"/>
      <c r="D145" s="241" t="s">
        <v>136</v>
      </c>
      <c r="E145" s="242" t="s">
        <v>1</v>
      </c>
      <c r="F145" s="243" t="s">
        <v>159</v>
      </c>
      <c r="G145" s="240"/>
      <c r="H145" s="242" t="s">
        <v>1</v>
      </c>
      <c r="I145" s="244"/>
      <c r="J145" s="240"/>
      <c r="K145" s="240"/>
      <c r="L145" s="245"/>
      <c r="M145" s="246"/>
      <c r="N145" s="247"/>
      <c r="O145" s="247"/>
      <c r="P145" s="247"/>
      <c r="Q145" s="247"/>
      <c r="R145" s="247"/>
      <c r="S145" s="247"/>
      <c r="T145" s="24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9" t="s">
        <v>136</v>
      </c>
      <c r="AU145" s="249" t="s">
        <v>85</v>
      </c>
      <c r="AV145" s="13" t="s">
        <v>83</v>
      </c>
      <c r="AW145" s="13" t="s">
        <v>32</v>
      </c>
      <c r="AX145" s="13" t="s">
        <v>76</v>
      </c>
      <c r="AY145" s="249" t="s">
        <v>127</v>
      </c>
    </row>
    <row r="146" s="14" customFormat="1">
      <c r="A146" s="14"/>
      <c r="B146" s="250"/>
      <c r="C146" s="251"/>
      <c r="D146" s="241" t="s">
        <v>136</v>
      </c>
      <c r="E146" s="252" t="s">
        <v>1</v>
      </c>
      <c r="F146" s="253" t="s">
        <v>160</v>
      </c>
      <c r="G146" s="251"/>
      <c r="H146" s="254">
        <v>86</v>
      </c>
      <c r="I146" s="255"/>
      <c r="J146" s="251"/>
      <c r="K146" s="251"/>
      <c r="L146" s="256"/>
      <c r="M146" s="257"/>
      <c r="N146" s="258"/>
      <c r="O146" s="258"/>
      <c r="P146" s="258"/>
      <c r="Q146" s="258"/>
      <c r="R146" s="258"/>
      <c r="S146" s="258"/>
      <c r="T146" s="259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0" t="s">
        <v>136</v>
      </c>
      <c r="AU146" s="260" t="s">
        <v>85</v>
      </c>
      <c r="AV146" s="14" t="s">
        <v>85</v>
      </c>
      <c r="AW146" s="14" t="s">
        <v>32</v>
      </c>
      <c r="AX146" s="14" t="s">
        <v>76</v>
      </c>
      <c r="AY146" s="260" t="s">
        <v>127</v>
      </c>
    </row>
    <row r="147" s="15" customFormat="1">
      <c r="A147" s="15"/>
      <c r="B147" s="261"/>
      <c r="C147" s="262"/>
      <c r="D147" s="241" t="s">
        <v>136</v>
      </c>
      <c r="E147" s="263" t="s">
        <v>1</v>
      </c>
      <c r="F147" s="264" t="s">
        <v>139</v>
      </c>
      <c r="G147" s="262"/>
      <c r="H147" s="265">
        <v>86</v>
      </c>
      <c r="I147" s="266"/>
      <c r="J147" s="262"/>
      <c r="K147" s="262"/>
      <c r="L147" s="267"/>
      <c r="M147" s="268"/>
      <c r="N147" s="269"/>
      <c r="O147" s="269"/>
      <c r="P147" s="269"/>
      <c r="Q147" s="269"/>
      <c r="R147" s="269"/>
      <c r="S147" s="269"/>
      <c r="T147" s="270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1" t="s">
        <v>136</v>
      </c>
      <c r="AU147" s="271" t="s">
        <v>85</v>
      </c>
      <c r="AV147" s="15" t="s">
        <v>134</v>
      </c>
      <c r="AW147" s="15" t="s">
        <v>32</v>
      </c>
      <c r="AX147" s="15" t="s">
        <v>83</v>
      </c>
      <c r="AY147" s="271" t="s">
        <v>127</v>
      </c>
    </row>
    <row r="148" s="2" customFormat="1" ht="21.75" customHeight="1">
      <c r="A148" s="38"/>
      <c r="B148" s="39"/>
      <c r="C148" s="226" t="s">
        <v>161</v>
      </c>
      <c r="D148" s="226" t="s">
        <v>129</v>
      </c>
      <c r="E148" s="227" t="s">
        <v>162</v>
      </c>
      <c r="F148" s="228" t="s">
        <v>163</v>
      </c>
      <c r="G148" s="229" t="s">
        <v>132</v>
      </c>
      <c r="H148" s="230">
        <v>86</v>
      </c>
      <c r="I148" s="231"/>
      <c r="J148" s="232">
        <f>ROUND(I148*H148,2)</f>
        <v>0</v>
      </c>
      <c r="K148" s="228" t="s">
        <v>133</v>
      </c>
      <c r="L148" s="44"/>
      <c r="M148" s="233" t="s">
        <v>1</v>
      </c>
      <c r="N148" s="234" t="s">
        <v>41</v>
      </c>
      <c r="O148" s="91"/>
      <c r="P148" s="235">
        <f>O148*H148</f>
        <v>0</v>
      </c>
      <c r="Q148" s="235">
        <v>0</v>
      </c>
      <c r="R148" s="235">
        <f>Q148*H148</f>
        <v>0</v>
      </c>
      <c r="S148" s="235">
        <v>0.32500000000000001</v>
      </c>
      <c r="T148" s="236">
        <f>S148*H148</f>
        <v>27.949999999999999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37" t="s">
        <v>134</v>
      </c>
      <c r="AT148" s="237" t="s">
        <v>129</v>
      </c>
      <c r="AU148" s="237" t="s">
        <v>85</v>
      </c>
      <c r="AY148" s="17" t="s">
        <v>127</v>
      </c>
      <c r="BE148" s="238">
        <f>IF(N148="základní",J148,0)</f>
        <v>0</v>
      </c>
      <c r="BF148" s="238">
        <f>IF(N148="snížená",J148,0)</f>
        <v>0</v>
      </c>
      <c r="BG148" s="238">
        <f>IF(N148="zákl. přenesená",J148,0)</f>
        <v>0</v>
      </c>
      <c r="BH148" s="238">
        <f>IF(N148="sníž. přenesená",J148,0)</f>
        <v>0</v>
      </c>
      <c r="BI148" s="238">
        <f>IF(N148="nulová",J148,0)</f>
        <v>0</v>
      </c>
      <c r="BJ148" s="17" t="s">
        <v>83</v>
      </c>
      <c r="BK148" s="238">
        <f>ROUND(I148*H148,2)</f>
        <v>0</v>
      </c>
      <c r="BL148" s="17" t="s">
        <v>134</v>
      </c>
      <c r="BM148" s="237" t="s">
        <v>164</v>
      </c>
    </row>
    <row r="149" s="13" customFormat="1">
      <c r="A149" s="13"/>
      <c r="B149" s="239"/>
      <c r="C149" s="240"/>
      <c r="D149" s="241" t="s">
        <v>136</v>
      </c>
      <c r="E149" s="242" t="s">
        <v>1</v>
      </c>
      <c r="F149" s="243" t="s">
        <v>165</v>
      </c>
      <c r="G149" s="240"/>
      <c r="H149" s="242" t="s">
        <v>1</v>
      </c>
      <c r="I149" s="244"/>
      <c r="J149" s="240"/>
      <c r="K149" s="240"/>
      <c r="L149" s="245"/>
      <c r="M149" s="246"/>
      <c r="N149" s="247"/>
      <c r="O149" s="247"/>
      <c r="P149" s="247"/>
      <c r="Q149" s="247"/>
      <c r="R149" s="247"/>
      <c r="S149" s="247"/>
      <c r="T149" s="24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9" t="s">
        <v>136</v>
      </c>
      <c r="AU149" s="249" t="s">
        <v>85</v>
      </c>
      <c r="AV149" s="13" t="s">
        <v>83</v>
      </c>
      <c r="AW149" s="13" t="s">
        <v>32</v>
      </c>
      <c r="AX149" s="13" t="s">
        <v>76</v>
      </c>
      <c r="AY149" s="249" t="s">
        <v>127</v>
      </c>
    </row>
    <row r="150" s="14" customFormat="1">
      <c r="A150" s="14"/>
      <c r="B150" s="250"/>
      <c r="C150" s="251"/>
      <c r="D150" s="241" t="s">
        <v>136</v>
      </c>
      <c r="E150" s="252" t="s">
        <v>1</v>
      </c>
      <c r="F150" s="253" t="s">
        <v>160</v>
      </c>
      <c r="G150" s="251"/>
      <c r="H150" s="254">
        <v>86</v>
      </c>
      <c r="I150" s="255"/>
      <c r="J150" s="251"/>
      <c r="K150" s="251"/>
      <c r="L150" s="256"/>
      <c r="M150" s="257"/>
      <c r="N150" s="258"/>
      <c r="O150" s="258"/>
      <c r="P150" s="258"/>
      <c r="Q150" s="258"/>
      <c r="R150" s="258"/>
      <c r="S150" s="258"/>
      <c r="T150" s="25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0" t="s">
        <v>136</v>
      </c>
      <c r="AU150" s="260" t="s">
        <v>85</v>
      </c>
      <c r="AV150" s="14" t="s">
        <v>85</v>
      </c>
      <c r="AW150" s="14" t="s">
        <v>32</v>
      </c>
      <c r="AX150" s="14" t="s">
        <v>76</v>
      </c>
      <c r="AY150" s="260" t="s">
        <v>127</v>
      </c>
    </row>
    <row r="151" s="15" customFormat="1">
      <c r="A151" s="15"/>
      <c r="B151" s="261"/>
      <c r="C151" s="262"/>
      <c r="D151" s="241" t="s">
        <v>136</v>
      </c>
      <c r="E151" s="263" t="s">
        <v>1</v>
      </c>
      <c r="F151" s="264" t="s">
        <v>139</v>
      </c>
      <c r="G151" s="262"/>
      <c r="H151" s="265">
        <v>86</v>
      </c>
      <c r="I151" s="266"/>
      <c r="J151" s="262"/>
      <c r="K151" s="262"/>
      <c r="L151" s="267"/>
      <c r="M151" s="268"/>
      <c r="N151" s="269"/>
      <c r="O151" s="269"/>
      <c r="P151" s="269"/>
      <c r="Q151" s="269"/>
      <c r="R151" s="269"/>
      <c r="S151" s="269"/>
      <c r="T151" s="270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1" t="s">
        <v>136</v>
      </c>
      <c r="AU151" s="271" t="s">
        <v>85</v>
      </c>
      <c r="AV151" s="15" t="s">
        <v>134</v>
      </c>
      <c r="AW151" s="15" t="s">
        <v>32</v>
      </c>
      <c r="AX151" s="15" t="s">
        <v>83</v>
      </c>
      <c r="AY151" s="271" t="s">
        <v>127</v>
      </c>
    </row>
    <row r="152" s="2" customFormat="1" ht="16.5" customHeight="1">
      <c r="A152" s="38"/>
      <c r="B152" s="39"/>
      <c r="C152" s="226" t="s">
        <v>166</v>
      </c>
      <c r="D152" s="226" t="s">
        <v>129</v>
      </c>
      <c r="E152" s="227" t="s">
        <v>167</v>
      </c>
      <c r="F152" s="228" t="s">
        <v>168</v>
      </c>
      <c r="G152" s="229" t="s">
        <v>132</v>
      </c>
      <c r="H152" s="230">
        <v>86</v>
      </c>
      <c r="I152" s="231"/>
      <c r="J152" s="232">
        <f>ROUND(I152*H152,2)</f>
        <v>0</v>
      </c>
      <c r="K152" s="228" t="s">
        <v>133</v>
      </c>
      <c r="L152" s="44"/>
      <c r="M152" s="233" t="s">
        <v>1</v>
      </c>
      <c r="N152" s="234" t="s">
        <v>41</v>
      </c>
      <c r="O152" s="91"/>
      <c r="P152" s="235">
        <f>O152*H152</f>
        <v>0</v>
      </c>
      <c r="Q152" s="235">
        <v>0</v>
      </c>
      <c r="R152" s="235">
        <f>Q152*H152</f>
        <v>0</v>
      </c>
      <c r="S152" s="235">
        <v>0.22</v>
      </c>
      <c r="T152" s="236">
        <f>S152*H152</f>
        <v>18.920000000000002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37" t="s">
        <v>134</v>
      </c>
      <c r="AT152" s="237" t="s">
        <v>129</v>
      </c>
      <c r="AU152" s="237" t="s">
        <v>85</v>
      </c>
      <c r="AY152" s="17" t="s">
        <v>127</v>
      </c>
      <c r="BE152" s="238">
        <f>IF(N152="základní",J152,0)</f>
        <v>0</v>
      </c>
      <c r="BF152" s="238">
        <f>IF(N152="snížená",J152,0)</f>
        <v>0</v>
      </c>
      <c r="BG152" s="238">
        <f>IF(N152="zákl. přenesená",J152,0)</f>
        <v>0</v>
      </c>
      <c r="BH152" s="238">
        <f>IF(N152="sníž. přenesená",J152,0)</f>
        <v>0</v>
      </c>
      <c r="BI152" s="238">
        <f>IF(N152="nulová",J152,0)</f>
        <v>0</v>
      </c>
      <c r="BJ152" s="17" t="s">
        <v>83</v>
      </c>
      <c r="BK152" s="238">
        <f>ROUND(I152*H152,2)</f>
        <v>0</v>
      </c>
      <c r="BL152" s="17" t="s">
        <v>134</v>
      </c>
      <c r="BM152" s="237" t="s">
        <v>169</v>
      </c>
    </row>
    <row r="153" s="13" customFormat="1">
      <c r="A153" s="13"/>
      <c r="B153" s="239"/>
      <c r="C153" s="240"/>
      <c r="D153" s="241" t="s">
        <v>136</v>
      </c>
      <c r="E153" s="242" t="s">
        <v>1</v>
      </c>
      <c r="F153" s="243" t="s">
        <v>170</v>
      </c>
      <c r="G153" s="240"/>
      <c r="H153" s="242" t="s">
        <v>1</v>
      </c>
      <c r="I153" s="244"/>
      <c r="J153" s="240"/>
      <c r="K153" s="240"/>
      <c r="L153" s="245"/>
      <c r="M153" s="246"/>
      <c r="N153" s="247"/>
      <c r="O153" s="247"/>
      <c r="P153" s="247"/>
      <c r="Q153" s="247"/>
      <c r="R153" s="247"/>
      <c r="S153" s="247"/>
      <c r="T153" s="24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9" t="s">
        <v>136</v>
      </c>
      <c r="AU153" s="249" t="s">
        <v>85</v>
      </c>
      <c r="AV153" s="13" t="s">
        <v>83</v>
      </c>
      <c r="AW153" s="13" t="s">
        <v>32</v>
      </c>
      <c r="AX153" s="13" t="s">
        <v>76</v>
      </c>
      <c r="AY153" s="249" t="s">
        <v>127</v>
      </c>
    </row>
    <row r="154" s="14" customFormat="1">
      <c r="A154" s="14"/>
      <c r="B154" s="250"/>
      <c r="C154" s="251"/>
      <c r="D154" s="241" t="s">
        <v>136</v>
      </c>
      <c r="E154" s="252" t="s">
        <v>1</v>
      </c>
      <c r="F154" s="253" t="s">
        <v>160</v>
      </c>
      <c r="G154" s="251"/>
      <c r="H154" s="254">
        <v>86</v>
      </c>
      <c r="I154" s="255"/>
      <c r="J154" s="251"/>
      <c r="K154" s="251"/>
      <c r="L154" s="256"/>
      <c r="M154" s="257"/>
      <c r="N154" s="258"/>
      <c r="O154" s="258"/>
      <c r="P154" s="258"/>
      <c r="Q154" s="258"/>
      <c r="R154" s="258"/>
      <c r="S154" s="258"/>
      <c r="T154" s="259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0" t="s">
        <v>136</v>
      </c>
      <c r="AU154" s="260" t="s">
        <v>85</v>
      </c>
      <c r="AV154" s="14" t="s">
        <v>85</v>
      </c>
      <c r="AW154" s="14" t="s">
        <v>32</v>
      </c>
      <c r="AX154" s="14" t="s">
        <v>76</v>
      </c>
      <c r="AY154" s="260" t="s">
        <v>127</v>
      </c>
    </row>
    <row r="155" s="15" customFormat="1">
      <c r="A155" s="15"/>
      <c r="B155" s="261"/>
      <c r="C155" s="262"/>
      <c r="D155" s="241" t="s">
        <v>136</v>
      </c>
      <c r="E155" s="263" t="s">
        <v>1</v>
      </c>
      <c r="F155" s="264" t="s">
        <v>139</v>
      </c>
      <c r="G155" s="262"/>
      <c r="H155" s="265">
        <v>86</v>
      </c>
      <c r="I155" s="266"/>
      <c r="J155" s="262"/>
      <c r="K155" s="262"/>
      <c r="L155" s="267"/>
      <c r="M155" s="268"/>
      <c r="N155" s="269"/>
      <c r="O155" s="269"/>
      <c r="P155" s="269"/>
      <c r="Q155" s="269"/>
      <c r="R155" s="269"/>
      <c r="S155" s="269"/>
      <c r="T155" s="270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1" t="s">
        <v>136</v>
      </c>
      <c r="AU155" s="271" t="s">
        <v>85</v>
      </c>
      <c r="AV155" s="15" t="s">
        <v>134</v>
      </c>
      <c r="AW155" s="15" t="s">
        <v>32</v>
      </c>
      <c r="AX155" s="15" t="s">
        <v>83</v>
      </c>
      <c r="AY155" s="271" t="s">
        <v>127</v>
      </c>
    </row>
    <row r="156" s="2" customFormat="1" ht="16.5" customHeight="1">
      <c r="A156" s="38"/>
      <c r="B156" s="39"/>
      <c r="C156" s="226" t="s">
        <v>171</v>
      </c>
      <c r="D156" s="226" t="s">
        <v>129</v>
      </c>
      <c r="E156" s="227" t="s">
        <v>172</v>
      </c>
      <c r="F156" s="228" t="s">
        <v>173</v>
      </c>
      <c r="G156" s="229" t="s">
        <v>132</v>
      </c>
      <c r="H156" s="230">
        <v>698</v>
      </c>
      <c r="I156" s="231"/>
      <c r="J156" s="232">
        <f>ROUND(I156*H156,2)</f>
        <v>0</v>
      </c>
      <c r="K156" s="228" t="s">
        <v>133</v>
      </c>
      <c r="L156" s="44"/>
      <c r="M156" s="233" t="s">
        <v>1</v>
      </c>
      <c r="N156" s="234" t="s">
        <v>41</v>
      </c>
      <c r="O156" s="91"/>
      <c r="P156" s="235">
        <f>O156*H156</f>
        <v>0</v>
      </c>
      <c r="Q156" s="235">
        <v>0</v>
      </c>
      <c r="R156" s="235">
        <f>Q156*H156</f>
        <v>0</v>
      </c>
      <c r="S156" s="235">
        <v>0.44</v>
      </c>
      <c r="T156" s="236">
        <f>S156*H156</f>
        <v>307.12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37" t="s">
        <v>134</v>
      </c>
      <c r="AT156" s="237" t="s">
        <v>129</v>
      </c>
      <c r="AU156" s="237" t="s">
        <v>85</v>
      </c>
      <c r="AY156" s="17" t="s">
        <v>127</v>
      </c>
      <c r="BE156" s="238">
        <f>IF(N156="základní",J156,0)</f>
        <v>0</v>
      </c>
      <c r="BF156" s="238">
        <f>IF(N156="snížená",J156,0)</f>
        <v>0</v>
      </c>
      <c r="BG156" s="238">
        <f>IF(N156="zákl. přenesená",J156,0)</f>
        <v>0</v>
      </c>
      <c r="BH156" s="238">
        <f>IF(N156="sníž. přenesená",J156,0)</f>
        <v>0</v>
      </c>
      <c r="BI156" s="238">
        <f>IF(N156="nulová",J156,0)</f>
        <v>0</v>
      </c>
      <c r="BJ156" s="17" t="s">
        <v>83</v>
      </c>
      <c r="BK156" s="238">
        <f>ROUND(I156*H156,2)</f>
        <v>0</v>
      </c>
      <c r="BL156" s="17" t="s">
        <v>134</v>
      </c>
      <c r="BM156" s="237" t="s">
        <v>174</v>
      </c>
    </row>
    <row r="157" s="13" customFormat="1">
      <c r="A157" s="13"/>
      <c r="B157" s="239"/>
      <c r="C157" s="240"/>
      <c r="D157" s="241" t="s">
        <v>136</v>
      </c>
      <c r="E157" s="242" t="s">
        <v>1</v>
      </c>
      <c r="F157" s="243" t="s">
        <v>154</v>
      </c>
      <c r="G157" s="240"/>
      <c r="H157" s="242" t="s">
        <v>1</v>
      </c>
      <c r="I157" s="244"/>
      <c r="J157" s="240"/>
      <c r="K157" s="240"/>
      <c r="L157" s="245"/>
      <c r="M157" s="246"/>
      <c r="N157" s="247"/>
      <c r="O157" s="247"/>
      <c r="P157" s="247"/>
      <c r="Q157" s="247"/>
      <c r="R157" s="247"/>
      <c r="S157" s="247"/>
      <c r="T157" s="24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9" t="s">
        <v>136</v>
      </c>
      <c r="AU157" s="249" t="s">
        <v>85</v>
      </c>
      <c r="AV157" s="13" t="s">
        <v>83</v>
      </c>
      <c r="AW157" s="13" t="s">
        <v>32</v>
      </c>
      <c r="AX157" s="13" t="s">
        <v>76</v>
      </c>
      <c r="AY157" s="249" t="s">
        <v>127</v>
      </c>
    </row>
    <row r="158" s="14" customFormat="1">
      <c r="A158" s="14"/>
      <c r="B158" s="250"/>
      <c r="C158" s="251"/>
      <c r="D158" s="241" t="s">
        <v>136</v>
      </c>
      <c r="E158" s="252" t="s">
        <v>1</v>
      </c>
      <c r="F158" s="253" t="s">
        <v>155</v>
      </c>
      <c r="G158" s="251"/>
      <c r="H158" s="254">
        <v>698</v>
      </c>
      <c r="I158" s="255"/>
      <c r="J158" s="251"/>
      <c r="K158" s="251"/>
      <c r="L158" s="256"/>
      <c r="M158" s="257"/>
      <c r="N158" s="258"/>
      <c r="O158" s="258"/>
      <c r="P158" s="258"/>
      <c r="Q158" s="258"/>
      <c r="R158" s="258"/>
      <c r="S158" s="258"/>
      <c r="T158" s="25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0" t="s">
        <v>136</v>
      </c>
      <c r="AU158" s="260" t="s">
        <v>85</v>
      </c>
      <c r="AV158" s="14" t="s">
        <v>85</v>
      </c>
      <c r="AW158" s="14" t="s">
        <v>32</v>
      </c>
      <c r="AX158" s="14" t="s">
        <v>76</v>
      </c>
      <c r="AY158" s="260" t="s">
        <v>127</v>
      </c>
    </row>
    <row r="159" s="15" customFormat="1">
      <c r="A159" s="15"/>
      <c r="B159" s="261"/>
      <c r="C159" s="262"/>
      <c r="D159" s="241" t="s">
        <v>136</v>
      </c>
      <c r="E159" s="263" t="s">
        <v>1</v>
      </c>
      <c r="F159" s="264" t="s">
        <v>139</v>
      </c>
      <c r="G159" s="262"/>
      <c r="H159" s="265">
        <v>698</v>
      </c>
      <c r="I159" s="266"/>
      <c r="J159" s="262"/>
      <c r="K159" s="262"/>
      <c r="L159" s="267"/>
      <c r="M159" s="268"/>
      <c r="N159" s="269"/>
      <c r="O159" s="269"/>
      <c r="P159" s="269"/>
      <c r="Q159" s="269"/>
      <c r="R159" s="269"/>
      <c r="S159" s="269"/>
      <c r="T159" s="270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1" t="s">
        <v>136</v>
      </c>
      <c r="AU159" s="271" t="s">
        <v>85</v>
      </c>
      <c r="AV159" s="15" t="s">
        <v>134</v>
      </c>
      <c r="AW159" s="15" t="s">
        <v>32</v>
      </c>
      <c r="AX159" s="15" t="s">
        <v>83</v>
      </c>
      <c r="AY159" s="271" t="s">
        <v>127</v>
      </c>
    </row>
    <row r="160" s="2" customFormat="1" ht="16.5" customHeight="1">
      <c r="A160" s="38"/>
      <c r="B160" s="39"/>
      <c r="C160" s="226" t="s">
        <v>175</v>
      </c>
      <c r="D160" s="226" t="s">
        <v>129</v>
      </c>
      <c r="E160" s="227" t="s">
        <v>176</v>
      </c>
      <c r="F160" s="228" t="s">
        <v>177</v>
      </c>
      <c r="G160" s="229" t="s">
        <v>132</v>
      </c>
      <c r="H160" s="230">
        <v>5</v>
      </c>
      <c r="I160" s="231"/>
      <c r="J160" s="232">
        <f>ROUND(I160*H160,2)</f>
        <v>0</v>
      </c>
      <c r="K160" s="228" t="s">
        <v>133</v>
      </c>
      <c r="L160" s="44"/>
      <c r="M160" s="233" t="s">
        <v>1</v>
      </c>
      <c r="N160" s="234" t="s">
        <v>41</v>
      </c>
      <c r="O160" s="91"/>
      <c r="P160" s="235">
        <f>O160*H160</f>
        <v>0</v>
      </c>
      <c r="Q160" s="235">
        <v>0</v>
      </c>
      <c r="R160" s="235">
        <f>Q160*H160</f>
        <v>0</v>
      </c>
      <c r="S160" s="235">
        <v>0.44</v>
      </c>
      <c r="T160" s="236">
        <f>S160*H160</f>
        <v>2.2000000000000002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37" t="s">
        <v>134</v>
      </c>
      <c r="AT160" s="237" t="s">
        <v>129</v>
      </c>
      <c r="AU160" s="237" t="s">
        <v>85</v>
      </c>
      <c r="AY160" s="17" t="s">
        <v>127</v>
      </c>
      <c r="BE160" s="238">
        <f>IF(N160="základní",J160,0)</f>
        <v>0</v>
      </c>
      <c r="BF160" s="238">
        <f>IF(N160="snížená",J160,0)</f>
        <v>0</v>
      </c>
      <c r="BG160" s="238">
        <f>IF(N160="zákl. přenesená",J160,0)</f>
        <v>0</v>
      </c>
      <c r="BH160" s="238">
        <f>IF(N160="sníž. přenesená",J160,0)</f>
        <v>0</v>
      </c>
      <c r="BI160" s="238">
        <f>IF(N160="nulová",J160,0)</f>
        <v>0</v>
      </c>
      <c r="BJ160" s="17" t="s">
        <v>83</v>
      </c>
      <c r="BK160" s="238">
        <f>ROUND(I160*H160,2)</f>
        <v>0</v>
      </c>
      <c r="BL160" s="17" t="s">
        <v>134</v>
      </c>
      <c r="BM160" s="237" t="s">
        <v>178</v>
      </c>
    </row>
    <row r="161" s="13" customFormat="1">
      <c r="A161" s="13"/>
      <c r="B161" s="239"/>
      <c r="C161" s="240"/>
      <c r="D161" s="241" t="s">
        <v>136</v>
      </c>
      <c r="E161" s="242" t="s">
        <v>1</v>
      </c>
      <c r="F161" s="243" t="s">
        <v>179</v>
      </c>
      <c r="G161" s="240"/>
      <c r="H161" s="242" t="s">
        <v>1</v>
      </c>
      <c r="I161" s="244"/>
      <c r="J161" s="240"/>
      <c r="K161" s="240"/>
      <c r="L161" s="245"/>
      <c r="M161" s="246"/>
      <c r="N161" s="247"/>
      <c r="O161" s="247"/>
      <c r="P161" s="247"/>
      <c r="Q161" s="247"/>
      <c r="R161" s="247"/>
      <c r="S161" s="247"/>
      <c r="T161" s="24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9" t="s">
        <v>136</v>
      </c>
      <c r="AU161" s="249" t="s">
        <v>85</v>
      </c>
      <c r="AV161" s="13" t="s">
        <v>83</v>
      </c>
      <c r="AW161" s="13" t="s">
        <v>32</v>
      </c>
      <c r="AX161" s="13" t="s">
        <v>76</v>
      </c>
      <c r="AY161" s="249" t="s">
        <v>127</v>
      </c>
    </row>
    <row r="162" s="14" customFormat="1">
      <c r="A162" s="14"/>
      <c r="B162" s="250"/>
      <c r="C162" s="251"/>
      <c r="D162" s="241" t="s">
        <v>136</v>
      </c>
      <c r="E162" s="252" t="s">
        <v>1</v>
      </c>
      <c r="F162" s="253" t="s">
        <v>150</v>
      </c>
      <c r="G162" s="251"/>
      <c r="H162" s="254">
        <v>5</v>
      </c>
      <c r="I162" s="255"/>
      <c r="J162" s="251"/>
      <c r="K162" s="251"/>
      <c r="L162" s="256"/>
      <c r="M162" s="257"/>
      <c r="N162" s="258"/>
      <c r="O162" s="258"/>
      <c r="P162" s="258"/>
      <c r="Q162" s="258"/>
      <c r="R162" s="258"/>
      <c r="S162" s="258"/>
      <c r="T162" s="25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0" t="s">
        <v>136</v>
      </c>
      <c r="AU162" s="260" t="s">
        <v>85</v>
      </c>
      <c r="AV162" s="14" t="s">
        <v>85</v>
      </c>
      <c r="AW162" s="14" t="s">
        <v>32</v>
      </c>
      <c r="AX162" s="14" t="s">
        <v>76</v>
      </c>
      <c r="AY162" s="260" t="s">
        <v>127</v>
      </c>
    </row>
    <row r="163" s="15" customFormat="1">
      <c r="A163" s="15"/>
      <c r="B163" s="261"/>
      <c r="C163" s="262"/>
      <c r="D163" s="241" t="s">
        <v>136</v>
      </c>
      <c r="E163" s="263" t="s">
        <v>1</v>
      </c>
      <c r="F163" s="264" t="s">
        <v>139</v>
      </c>
      <c r="G163" s="262"/>
      <c r="H163" s="265">
        <v>5</v>
      </c>
      <c r="I163" s="266"/>
      <c r="J163" s="262"/>
      <c r="K163" s="262"/>
      <c r="L163" s="267"/>
      <c r="M163" s="268"/>
      <c r="N163" s="269"/>
      <c r="O163" s="269"/>
      <c r="P163" s="269"/>
      <c r="Q163" s="269"/>
      <c r="R163" s="269"/>
      <c r="S163" s="269"/>
      <c r="T163" s="270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1" t="s">
        <v>136</v>
      </c>
      <c r="AU163" s="271" t="s">
        <v>85</v>
      </c>
      <c r="AV163" s="15" t="s">
        <v>134</v>
      </c>
      <c r="AW163" s="15" t="s">
        <v>32</v>
      </c>
      <c r="AX163" s="15" t="s">
        <v>83</v>
      </c>
      <c r="AY163" s="271" t="s">
        <v>127</v>
      </c>
    </row>
    <row r="164" s="2" customFormat="1" ht="16.5" customHeight="1">
      <c r="A164" s="38"/>
      <c r="B164" s="39"/>
      <c r="C164" s="226" t="s">
        <v>180</v>
      </c>
      <c r="D164" s="226" t="s">
        <v>129</v>
      </c>
      <c r="E164" s="227" t="s">
        <v>176</v>
      </c>
      <c r="F164" s="228" t="s">
        <v>177</v>
      </c>
      <c r="G164" s="229" t="s">
        <v>132</v>
      </c>
      <c r="H164" s="230">
        <v>18</v>
      </c>
      <c r="I164" s="231"/>
      <c r="J164" s="232">
        <f>ROUND(I164*H164,2)</f>
        <v>0</v>
      </c>
      <c r="K164" s="228" t="s">
        <v>133</v>
      </c>
      <c r="L164" s="44"/>
      <c r="M164" s="233" t="s">
        <v>1</v>
      </c>
      <c r="N164" s="234" t="s">
        <v>41</v>
      </c>
      <c r="O164" s="91"/>
      <c r="P164" s="235">
        <f>O164*H164</f>
        <v>0</v>
      </c>
      <c r="Q164" s="235">
        <v>0</v>
      </c>
      <c r="R164" s="235">
        <f>Q164*H164</f>
        <v>0</v>
      </c>
      <c r="S164" s="235">
        <v>0.44</v>
      </c>
      <c r="T164" s="236">
        <f>S164*H164</f>
        <v>7.9199999999999999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7" t="s">
        <v>134</v>
      </c>
      <c r="AT164" s="237" t="s">
        <v>129</v>
      </c>
      <c r="AU164" s="237" t="s">
        <v>85</v>
      </c>
      <c r="AY164" s="17" t="s">
        <v>127</v>
      </c>
      <c r="BE164" s="238">
        <f>IF(N164="základní",J164,0)</f>
        <v>0</v>
      </c>
      <c r="BF164" s="238">
        <f>IF(N164="snížená",J164,0)</f>
        <v>0</v>
      </c>
      <c r="BG164" s="238">
        <f>IF(N164="zákl. přenesená",J164,0)</f>
        <v>0</v>
      </c>
      <c r="BH164" s="238">
        <f>IF(N164="sníž. přenesená",J164,0)</f>
        <v>0</v>
      </c>
      <c r="BI164" s="238">
        <f>IF(N164="nulová",J164,0)</f>
        <v>0</v>
      </c>
      <c r="BJ164" s="17" t="s">
        <v>83</v>
      </c>
      <c r="BK164" s="238">
        <f>ROUND(I164*H164,2)</f>
        <v>0</v>
      </c>
      <c r="BL164" s="17" t="s">
        <v>134</v>
      </c>
      <c r="BM164" s="237" t="s">
        <v>181</v>
      </c>
    </row>
    <row r="165" s="13" customFormat="1">
      <c r="A165" s="13"/>
      <c r="B165" s="239"/>
      <c r="C165" s="240"/>
      <c r="D165" s="241" t="s">
        <v>136</v>
      </c>
      <c r="E165" s="242" t="s">
        <v>1</v>
      </c>
      <c r="F165" s="243" t="s">
        <v>182</v>
      </c>
      <c r="G165" s="240"/>
      <c r="H165" s="242" t="s">
        <v>1</v>
      </c>
      <c r="I165" s="244"/>
      <c r="J165" s="240"/>
      <c r="K165" s="240"/>
      <c r="L165" s="245"/>
      <c r="M165" s="246"/>
      <c r="N165" s="247"/>
      <c r="O165" s="247"/>
      <c r="P165" s="247"/>
      <c r="Q165" s="247"/>
      <c r="R165" s="247"/>
      <c r="S165" s="247"/>
      <c r="T165" s="248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9" t="s">
        <v>136</v>
      </c>
      <c r="AU165" s="249" t="s">
        <v>85</v>
      </c>
      <c r="AV165" s="13" t="s">
        <v>83</v>
      </c>
      <c r="AW165" s="13" t="s">
        <v>32</v>
      </c>
      <c r="AX165" s="13" t="s">
        <v>76</v>
      </c>
      <c r="AY165" s="249" t="s">
        <v>127</v>
      </c>
    </row>
    <row r="166" s="14" customFormat="1">
      <c r="A166" s="14"/>
      <c r="B166" s="250"/>
      <c r="C166" s="251"/>
      <c r="D166" s="241" t="s">
        <v>136</v>
      </c>
      <c r="E166" s="252" t="s">
        <v>1</v>
      </c>
      <c r="F166" s="253" t="s">
        <v>144</v>
      </c>
      <c r="G166" s="251"/>
      <c r="H166" s="254">
        <v>18</v>
      </c>
      <c r="I166" s="255"/>
      <c r="J166" s="251"/>
      <c r="K166" s="251"/>
      <c r="L166" s="256"/>
      <c r="M166" s="257"/>
      <c r="N166" s="258"/>
      <c r="O166" s="258"/>
      <c r="P166" s="258"/>
      <c r="Q166" s="258"/>
      <c r="R166" s="258"/>
      <c r="S166" s="258"/>
      <c r="T166" s="259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0" t="s">
        <v>136</v>
      </c>
      <c r="AU166" s="260" t="s">
        <v>85</v>
      </c>
      <c r="AV166" s="14" t="s">
        <v>85</v>
      </c>
      <c r="AW166" s="14" t="s">
        <v>32</v>
      </c>
      <c r="AX166" s="14" t="s">
        <v>76</v>
      </c>
      <c r="AY166" s="260" t="s">
        <v>127</v>
      </c>
    </row>
    <row r="167" s="15" customFormat="1">
      <c r="A167" s="15"/>
      <c r="B167" s="261"/>
      <c r="C167" s="262"/>
      <c r="D167" s="241" t="s">
        <v>136</v>
      </c>
      <c r="E167" s="263" t="s">
        <v>1</v>
      </c>
      <c r="F167" s="264" t="s">
        <v>139</v>
      </c>
      <c r="G167" s="262"/>
      <c r="H167" s="265">
        <v>18</v>
      </c>
      <c r="I167" s="266"/>
      <c r="J167" s="262"/>
      <c r="K167" s="262"/>
      <c r="L167" s="267"/>
      <c r="M167" s="268"/>
      <c r="N167" s="269"/>
      <c r="O167" s="269"/>
      <c r="P167" s="269"/>
      <c r="Q167" s="269"/>
      <c r="R167" s="269"/>
      <c r="S167" s="269"/>
      <c r="T167" s="270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1" t="s">
        <v>136</v>
      </c>
      <c r="AU167" s="271" t="s">
        <v>85</v>
      </c>
      <c r="AV167" s="15" t="s">
        <v>134</v>
      </c>
      <c r="AW167" s="15" t="s">
        <v>32</v>
      </c>
      <c r="AX167" s="15" t="s">
        <v>83</v>
      </c>
      <c r="AY167" s="271" t="s">
        <v>127</v>
      </c>
    </row>
    <row r="168" s="2" customFormat="1" ht="16.5" customHeight="1">
      <c r="A168" s="38"/>
      <c r="B168" s="39"/>
      <c r="C168" s="226" t="s">
        <v>183</v>
      </c>
      <c r="D168" s="226" t="s">
        <v>129</v>
      </c>
      <c r="E168" s="227" t="s">
        <v>184</v>
      </c>
      <c r="F168" s="228" t="s">
        <v>185</v>
      </c>
      <c r="G168" s="229" t="s">
        <v>132</v>
      </c>
      <c r="H168" s="230">
        <v>63</v>
      </c>
      <c r="I168" s="231"/>
      <c r="J168" s="232">
        <f>ROUND(I168*H168,2)</f>
        <v>0</v>
      </c>
      <c r="K168" s="228" t="s">
        <v>133</v>
      </c>
      <c r="L168" s="44"/>
      <c r="M168" s="233" t="s">
        <v>1</v>
      </c>
      <c r="N168" s="234" t="s">
        <v>41</v>
      </c>
      <c r="O168" s="91"/>
      <c r="P168" s="235">
        <f>O168*H168</f>
        <v>0</v>
      </c>
      <c r="Q168" s="235">
        <v>1.0000000000000001E-05</v>
      </c>
      <c r="R168" s="235">
        <f>Q168*H168</f>
        <v>0.00063000000000000003</v>
      </c>
      <c r="S168" s="235">
        <v>0.091999999999999998</v>
      </c>
      <c r="T168" s="236">
        <f>S168*H168</f>
        <v>5.7960000000000003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7" t="s">
        <v>134</v>
      </c>
      <c r="AT168" s="237" t="s">
        <v>129</v>
      </c>
      <c r="AU168" s="237" t="s">
        <v>85</v>
      </c>
      <c r="AY168" s="17" t="s">
        <v>127</v>
      </c>
      <c r="BE168" s="238">
        <f>IF(N168="základní",J168,0)</f>
        <v>0</v>
      </c>
      <c r="BF168" s="238">
        <f>IF(N168="snížená",J168,0)</f>
        <v>0</v>
      </c>
      <c r="BG168" s="238">
        <f>IF(N168="zákl. přenesená",J168,0)</f>
        <v>0</v>
      </c>
      <c r="BH168" s="238">
        <f>IF(N168="sníž. přenesená",J168,0)</f>
        <v>0</v>
      </c>
      <c r="BI168" s="238">
        <f>IF(N168="nulová",J168,0)</f>
        <v>0</v>
      </c>
      <c r="BJ168" s="17" t="s">
        <v>83</v>
      </c>
      <c r="BK168" s="238">
        <f>ROUND(I168*H168,2)</f>
        <v>0</v>
      </c>
      <c r="BL168" s="17" t="s">
        <v>134</v>
      </c>
      <c r="BM168" s="237" t="s">
        <v>186</v>
      </c>
    </row>
    <row r="169" s="13" customFormat="1">
      <c r="A169" s="13"/>
      <c r="B169" s="239"/>
      <c r="C169" s="240"/>
      <c r="D169" s="241" t="s">
        <v>136</v>
      </c>
      <c r="E169" s="242" t="s">
        <v>1</v>
      </c>
      <c r="F169" s="243" t="s">
        <v>187</v>
      </c>
      <c r="G169" s="240"/>
      <c r="H169" s="242" t="s">
        <v>1</v>
      </c>
      <c r="I169" s="244"/>
      <c r="J169" s="240"/>
      <c r="K169" s="240"/>
      <c r="L169" s="245"/>
      <c r="M169" s="246"/>
      <c r="N169" s="247"/>
      <c r="O169" s="247"/>
      <c r="P169" s="247"/>
      <c r="Q169" s="247"/>
      <c r="R169" s="247"/>
      <c r="S169" s="247"/>
      <c r="T169" s="24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9" t="s">
        <v>136</v>
      </c>
      <c r="AU169" s="249" t="s">
        <v>85</v>
      </c>
      <c r="AV169" s="13" t="s">
        <v>83</v>
      </c>
      <c r="AW169" s="13" t="s">
        <v>32</v>
      </c>
      <c r="AX169" s="13" t="s">
        <v>76</v>
      </c>
      <c r="AY169" s="249" t="s">
        <v>127</v>
      </c>
    </row>
    <row r="170" s="14" customFormat="1">
      <c r="A170" s="14"/>
      <c r="B170" s="250"/>
      <c r="C170" s="251"/>
      <c r="D170" s="241" t="s">
        <v>136</v>
      </c>
      <c r="E170" s="252" t="s">
        <v>1</v>
      </c>
      <c r="F170" s="253" t="s">
        <v>188</v>
      </c>
      <c r="G170" s="251"/>
      <c r="H170" s="254">
        <v>63</v>
      </c>
      <c r="I170" s="255"/>
      <c r="J170" s="251"/>
      <c r="K170" s="251"/>
      <c r="L170" s="256"/>
      <c r="M170" s="257"/>
      <c r="N170" s="258"/>
      <c r="O170" s="258"/>
      <c r="P170" s="258"/>
      <c r="Q170" s="258"/>
      <c r="R170" s="258"/>
      <c r="S170" s="258"/>
      <c r="T170" s="259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0" t="s">
        <v>136</v>
      </c>
      <c r="AU170" s="260" t="s">
        <v>85</v>
      </c>
      <c r="AV170" s="14" t="s">
        <v>85</v>
      </c>
      <c r="AW170" s="14" t="s">
        <v>32</v>
      </c>
      <c r="AX170" s="14" t="s">
        <v>76</v>
      </c>
      <c r="AY170" s="260" t="s">
        <v>127</v>
      </c>
    </row>
    <row r="171" s="15" customFormat="1">
      <c r="A171" s="15"/>
      <c r="B171" s="261"/>
      <c r="C171" s="262"/>
      <c r="D171" s="241" t="s">
        <v>136</v>
      </c>
      <c r="E171" s="263" t="s">
        <v>1</v>
      </c>
      <c r="F171" s="264" t="s">
        <v>139</v>
      </c>
      <c r="G171" s="262"/>
      <c r="H171" s="265">
        <v>63</v>
      </c>
      <c r="I171" s="266"/>
      <c r="J171" s="262"/>
      <c r="K171" s="262"/>
      <c r="L171" s="267"/>
      <c r="M171" s="268"/>
      <c r="N171" s="269"/>
      <c r="O171" s="269"/>
      <c r="P171" s="269"/>
      <c r="Q171" s="269"/>
      <c r="R171" s="269"/>
      <c r="S171" s="269"/>
      <c r="T171" s="270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1" t="s">
        <v>136</v>
      </c>
      <c r="AU171" s="271" t="s">
        <v>85</v>
      </c>
      <c r="AV171" s="15" t="s">
        <v>134</v>
      </c>
      <c r="AW171" s="15" t="s">
        <v>32</v>
      </c>
      <c r="AX171" s="15" t="s">
        <v>83</v>
      </c>
      <c r="AY171" s="271" t="s">
        <v>127</v>
      </c>
    </row>
    <row r="172" s="2" customFormat="1" ht="16.5" customHeight="1">
      <c r="A172" s="38"/>
      <c r="B172" s="39"/>
      <c r="C172" s="226" t="s">
        <v>8</v>
      </c>
      <c r="D172" s="226" t="s">
        <v>129</v>
      </c>
      <c r="E172" s="227" t="s">
        <v>189</v>
      </c>
      <c r="F172" s="228" t="s">
        <v>190</v>
      </c>
      <c r="G172" s="229" t="s">
        <v>191</v>
      </c>
      <c r="H172" s="230">
        <v>121</v>
      </c>
      <c r="I172" s="231"/>
      <c r="J172" s="232">
        <f>ROUND(I172*H172,2)</f>
        <v>0</v>
      </c>
      <c r="K172" s="228" t="s">
        <v>133</v>
      </c>
      <c r="L172" s="44"/>
      <c r="M172" s="233" t="s">
        <v>1</v>
      </c>
      <c r="N172" s="234" t="s">
        <v>41</v>
      </c>
      <c r="O172" s="91"/>
      <c r="P172" s="235">
        <f>O172*H172</f>
        <v>0</v>
      </c>
      <c r="Q172" s="235">
        <v>0</v>
      </c>
      <c r="R172" s="235">
        <f>Q172*H172</f>
        <v>0</v>
      </c>
      <c r="S172" s="235">
        <v>0.20499999999999999</v>
      </c>
      <c r="T172" s="236">
        <f>S172*H172</f>
        <v>24.805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7" t="s">
        <v>134</v>
      </c>
      <c r="AT172" s="237" t="s">
        <v>129</v>
      </c>
      <c r="AU172" s="237" t="s">
        <v>85</v>
      </c>
      <c r="AY172" s="17" t="s">
        <v>127</v>
      </c>
      <c r="BE172" s="238">
        <f>IF(N172="základní",J172,0)</f>
        <v>0</v>
      </c>
      <c r="BF172" s="238">
        <f>IF(N172="snížená",J172,0)</f>
        <v>0</v>
      </c>
      <c r="BG172" s="238">
        <f>IF(N172="zákl. přenesená",J172,0)</f>
        <v>0</v>
      </c>
      <c r="BH172" s="238">
        <f>IF(N172="sníž. přenesená",J172,0)</f>
        <v>0</v>
      </c>
      <c r="BI172" s="238">
        <f>IF(N172="nulová",J172,0)</f>
        <v>0</v>
      </c>
      <c r="BJ172" s="17" t="s">
        <v>83</v>
      </c>
      <c r="BK172" s="238">
        <f>ROUND(I172*H172,2)</f>
        <v>0</v>
      </c>
      <c r="BL172" s="17" t="s">
        <v>134</v>
      </c>
      <c r="BM172" s="237" t="s">
        <v>192</v>
      </c>
    </row>
    <row r="173" s="13" customFormat="1">
      <c r="A173" s="13"/>
      <c r="B173" s="239"/>
      <c r="C173" s="240"/>
      <c r="D173" s="241" t="s">
        <v>136</v>
      </c>
      <c r="E173" s="242" t="s">
        <v>1</v>
      </c>
      <c r="F173" s="243" t="s">
        <v>193</v>
      </c>
      <c r="G173" s="240"/>
      <c r="H173" s="242" t="s">
        <v>1</v>
      </c>
      <c r="I173" s="244"/>
      <c r="J173" s="240"/>
      <c r="K173" s="240"/>
      <c r="L173" s="245"/>
      <c r="M173" s="246"/>
      <c r="N173" s="247"/>
      <c r="O173" s="247"/>
      <c r="P173" s="247"/>
      <c r="Q173" s="247"/>
      <c r="R173" s="247"/>
      <c r="S173" s="247"/>
      <c r="T173" s="24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9" t="s">
        <v>136</v>
      </c>
      <c r="AU173" s="249" t="s">
        <v>85</v>
      </c>
      <c r="AV173" s="13" t="s">
        <v>83</v>
      </c>
      <c r="AW173" s="13" t="s">
        <v>32</v>
      </c>
      <c r="AX173" s="13" t="s">
        <v>76</v>
      </c>
      <c r="AY173" s="249" t="s">
        <v>127</v>
      </c>
    </row>
    <row r="174" s="13" customFormat="1">
      <c r="A174" s="13"/>
      <c r="B174" s="239"/>
      <c r="C174" s="240"/>
      <c r="D174" s="241" t="s">
        <v>136</v>
      </c>
      <c r="E174" s="242" t="s">
        <v>1</v>
      </c>
      <c r="F174" s="243" t="s">
        <v>194</v>
      </c>
      <c r="G174" s="240"/>
      <c r="H174" s="242" t="s">
        <v>1</v>
      </c>
      <c r="I174" s="244"/>
      <c r="J174" s="240"/>
      <c r="K174" s="240"/>
      <c r="L174" s="245"/>
      <c r="M174" s="246"/>
      <c r="N174" s="247"/>
      <c r="O174" s="247"/>
      <c r="P174" s="247"/>
      <c r="Q174" s="247"/>
      <c r="R174" s="247"/>
      <c r="S174" s="247"/>
      <c r="T174" s="248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9" t="s">
        <v>136</v>
      </c>
      <c r="AU174" s="249" t="s">
        <v>85</v>
      </c>
      <c r="AV174" s="13" t="s">
        <v>83</v>
      </c>
      <c r="AW174" s="13" t="s">
        <v>32</v>
      </c>
      <c r="AX174" s="13" t="s">
        <v>76</v>
      </c>
      <c r="AY174" s="249" t="s">
        <v>127</v>
      </c>
    </row>
    <row r="175" s="14" customFormat="1">
      <c r="A175" s="14"/>
      <c r="B175" s="250"/>
      <c r="C175" s="251"/>
      <c r="D175" s="241" t="s">
        <v>136</v>
      </c>
      <c r="E175" s="252" t="s">
        <v>1</v>
      </c>
      <c r="F175" s="253" t="s">
        <v>195</v>
      </c>
      <c r="G175" s="251"/>
      <c r="H175" s="254">
        <v>121</v>
      </c>
      <c r="I175" s="255"/>
      <c r="J175" s="251"/>
      <c r="K175" s="251"/>
      <c r="L175" s="256"/>
      <c r="M175" s="257"/>
      <c r="N175" s="258"/>
      <c r="O175" s="258"/>
      <c r="P175" s="258"/>
      <c r="Q175" s="258"/>
      <c r="R175" s="258"/>
      <c r="S175" s="258"/>
      <c r="T175" s="25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0" t="s">
        <v>136</v>
      </c>
      <c r="AU175" s="260" t="s">
        <v>85</v>
      </c>
      <c r="AV175" s="14" t="s">
        <v>85</v>
      </c>
      <c r="AW175" s="14" t="s">
        <v>32</v>
      </c>
      <c r="AX175" s="14" t="s">
        <v>76</v>
      </c>
      <c r="AY175" s="260" t="s">
        <v>127</v>
      </c>
    </row>
    <row r="176" s="15" customFormat="1">
      <c r="A176" s="15"/>
      <c r="B176" s="261"/>
      <c r="C176" s="262"/>
      <c r="D176" s="241" t="s">
        <v>136</v>
      </c>
      <c r="E176" s="263" t="s">
        <v>1</v>
      </c>
      <c r="F176" s="264" t="s">
        <v>139</v>
      </c>
      <c r="G176" s="262"/>
      <c r="H176" s="265">
        <v>121</v>
      </c>
      <c r="I176" s="266"/>
      <c r="J176" s="262"/>
      <c r="K176" s="262"/>
      <c r="L176" s="267"/>
      <c r="M176" s="268"/>
      <c r="N176" s="269"/>
      <c r="O176" s="269"/>
      <c r="P176" s="269"/>
      <c r="Q176" s="269"/>
      <c r="R176" s="269"/>
      <c r="S176" s="269"/>
      <c r="T176" s="270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1" t="s">
        <v>136</v>
      </c>
      <c r="AU176" s="271" t="s">
        <v>85</v>
      </c>
      <c r="AV176" s="15" t="s">
        <v>134</v>
      </c>
      <c r="AW176" s="15" t="s">
        <v>32</v>
      </c>
      <c r="AX176" s="15" t="s">
        <v>83</v>
      </c>
      <c r="AY176" s="271" t="s">
        <v>127</v>
      </c>
    </row>
    <row r="177" s="2" customFormat="1" ht="16.5" customHeight="1">
      <c r="A177" s="38"/>
      <c r="B177" s="39"/>
      <c r="C177" s="226" t="s">
        <v>196</v>
      </c>
      <c r="D177" s="226" t="s">
        <v>129</v>
      </c>
      <c r="E177" s="227" t="s">
        <v>197</v>
      </c>
      <c r="F177" s="228" t="s">
        <v>198</v>
      </c>
      <c r="G177" s="229" t="s">
        <v>191</v>
      </c>
      <c r="H177" s="230">
        <v>156</v>
      </c>
      <c r="I177" s="231"/>
      <c r="J177" s="232">
        <f>ROUND(I177*H177,2)</f>
        <v>0</v>
      </c>
      <c r="K177" s="228" t="s">
        <v>133</v>
      </c>
      <c r="L177" s="44"/>
      <c r="M177" s="233" t="s">
        <v>1</v>
      </c>
      <c r="N177" s="234" t="s">
        <v>41</v>
      </c>
      <c r="O177" s="91"/>
      <c r="P177" s="235">
        <f>O177*H177</f>
        <v>0</v>
      </c>
      <c r="Q177" s="235">
        <v>0</v>
      </c>
      <c r="R177" s="235">
        <f>Q177*H177</f>
        <v>0</v>
      </c>
      <c r="S177" s="235">
        <v>0.11500000000000001</v>
      </c>
      <c r="T177" s="236">
        <f>S177*H177</f>
        <v>17.940000000000001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7" t="s">
        <v>134</v>
      </c>
      <c r="AT177" s="237" t="s">
        <v>129</v>
      </c>
      <c r="AU177" s="237" t="s">
        <v>85</v>
      </c>
      <c r="AY177" s="17" t="s">
        <v>127</v>
      </c>
      <c r="BE177" s="238">
        <f>IF(N177="základní",J177,0)</f>
        <v>0</v>
      </c>
      <c r="BF177" s="238">
        <f>IF(N177="snížená",J177,0)</f>
        <v>0</v>
      </c>
      <c r="BG177" s="238">
        <f>IF(N177="zákl. přenesená",J177,0)</f>
        <v>0</v>
      </c>
      <c r="BH177" s="238">
        <f>IF(N177="sníž. přenesená",J177,0)</f>
        <v>0</v>
      </c>
      <c r="BI177" s="238">
        <f>IF(N177="nulová",J177,0)</f>
        <v>0</v>
      </c>
      <c r="BJ177" s="17" t="s">
        <v>83</v>
      </c>
      <c r="BK177" s="238">
        <f>ROUND(I177*H177,2)</f>
        <v>0</v>
      </c>
      <c r="BL177" s="17" t="s">
        <v>134</v>
      </c>
      <c r="BM177" s="237" t="s">
        <v>199</v>
      </c>
    </row>
    <row r="178" s="13" customFormat="1">
      <c r="A178" s="13"/>
      <c r="B178" s="239"/>
      <c r="C178" s="240"/>
      <c r="D178" s="241" t="s">
        <v>136</v>
      </c>
      <c r="E178" s="242" t="s">
        <v>1</v>
      </c>
      <c r="F178" s="243" t="s">
        <v>200</v>
      </c>
      <c r="G178" s="240"/>
      <c r="H178" s="242" t="s">
        <v>1</v>
      </c>
      <c r="I178" s="244"/>
      <c r="J178" s="240"/>
      <c r="K178" s="240"/>
      <c r="L178" s="245"/>
      <c r="M178" s="246"/>
      <c r="N178" s="247"/>
      <c r="O178" s="247"/>
      <c r="P178" s="247"/>
      <c r="Q178" s="247"/>
      <c r="R178" s="247"/>
      <c r="S178" s="247"/>
      <c r="T178" s="24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9" t="s">
        <v>136</v>
      </c>
      <c r="AU178" s="249" t="s">
        <v>85</v>
      </c>
      <c r="AV178" s="13" t="s">
        <v>83</v>
      </c>
      <c r="AW178" s="13" t="s">
        <v>32</v>
      </c>
      <c r="AX178" s="13" t="s">
        <v>76</v>
      </c>
      <c r="AY178" s="249" t="s">
        <v>127</v>
      </c>
    </row>
    <row r="179" s="14" customFormat="1">
      <c r="A179" s="14"/>
      <c r="B179" s="250"/>
      <c r="C179" s="251"/>
      <c r="D179" s="241" t="s">
        <v>136</v>
      </c>
      <c r="E179" s="252" t="s">
        <v>1</v>
      </c>
      <c r="F179" s="253" t="s">
        <v>201</v>
      </c>
      <c r="G179" s="251"/>
      <c r="H179" s="254">
        <v>156</v>
      </c>
      <c r="I179" s="255"/>
      <c r="J179" s="251"/>
      <c r="K179" s="251"/>
      <c r="L179" s="256"/>
      <c r="M179" s="257"/>
      <c r="N179" s="258"/>
      <c r="O179" s="258"/>
      <c r="P179" s="258"/>
      <c r="Q179" s="258"/>
      <c r="R179" s="258"/>
      <c r="S179" s="258"/>
      <c r="T179" s="259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0" t="s">
        <v>136</v>
      </c>
      <c r="AU179" s="260" t="s">
        <v>85</v>
      </c>
      <c r="AV179" s="14" t="s">
        <v>85</v>
      </c>
      <c r="AW179" s="14" t="s">
        <v>32</v>
      </c>
      <c r="AX179" s="14" t="s">
        <v>76</v>
      </c>
      <c r="AY179" s="260" t="s">
        <v>127</v>
      </c>
    </row>
    <row r="180" s="15" customFormat="1">
      <c r="A180" s="15"/>
      <c r="B180" s="261"/>
      <c r="C180" s="262"/>
      <c r="D180" s="241" t="s">
        <v>136</v>
      </c>
      <c r="E180" s="263" t="s">
        <v>1</v>
      </c>
      <c r="F180" s="264" t="s">
        <v>139</v>
      </c>
      <c r="G180" s="262"/>
      <c r="H180" s="265">
        <v>156</v>
      </c>
      <c r="I180" s="266"/>
      <c r="J180" s="262"/>
      <c r="K180" s="262"/>
      <c r="L180" s="267"/>
      <c r="M180" s="268"/>
      <c r="N180" s="269"/>
      <c r="O180" s="269"/>
      <c r="P180" s="269"/>
      <c r="Q180" s="269"/>
      <c r="R180" s="269"/>
      <c r="S180" s="269"/>
      <c r="T180" s="270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1" t="s">
        <v>136</v>
      </c>
      <c r="AU180" s="271" t="s">
        <v>85</v>
      </c>
      <c r="AV180" s="15" t="s">
        <v>134</v>
      </c>
      <c r="AW180" s="15" t="s">
        <v>32</v>
      </c>
      <c r="AX180" s="15" t="s">
        <v>83</v>
      </c>
      <c r="AY180" s="271" t="s">
        <v>127</v>
      </c>
    </row>
    <row r="181" s="2" customFormat="1" ht="16.5" customHeight="1">
      <c r="A181" s="38"/>
      <c r="B181" s="39"/>
      <c r="C181" s="226" t="s">
        <v>202</v>
      </c>
      <c r="D181" s="226" t="s">
        <v>129</v>
      </c>
      <c r="E181" s="227" t="s">
        <v>197</v>
      </c>
      <c r="F181" s="228" t="s">
        <v>198</v>
      </c>
      <c r="G181" s="229" t="s">
        <v>191</v>
      </c>
      <c r="H181" s="230">
        <v>104</v>
      </c>
      <c r="I181" s="231"/>
      <c r="J181" s="232">
        <f>ROUND(I181*H181,2)</f>
        <v>0</v>
      </c>
      <c r="K181" s="228" t="s">
        <v>133</v>
      </c>
      <c r="L181" s="44"/>
      <c r="M181" s="233" t="s">
        <v>1</v>
      </c>
      <c r="N181" s="234" t="s">
        <v>41</v>
      </c>
      <c r="O181" s="91"/>
      <c r="P181" s="235">
        <f>O181*H181</f>
        <v>0</v>
      </c>
      <c r="Q181" s="235">
        <v>0</v>
      </c>
      <c r="R181" s="235">
        <f>Q181*H181</f>
        <v>0</v>
      </c>
      <c r="S181" s="235">
        <v>0.11500000000000001</v>
      </c>
      <c r="T181" s="236">
        <f>S181*H181</f>
        <v>11.960000000000001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7" t="s">
        <v>134</v>
      </c>
      <c r="AT181" s="237" t="s">
        <v>129</v>
      </c>
      <c r="AU181" s="237" t="s">
        <v>85</v>
      </c>
      <c r="AY181" s="17" t="s">
        <v>127</v>
      </c>
      <c r="BE181" s="238">
        <f>IF(N181="základní",J181,0)</f>
        <v>0</v>
      </c>
      <c r="BF181" s="238">
        <f>IF(N181="snížená",J181,0)</f>
        <v>0</v>
      </c>
      <c r="BG181" s="238">
        <f>IF(N181="zákl. přenesená",J181,0)</f>
        <v>0</v>
      </c>
      <c r="BH181" s="238">
        <f>IF(N181="sníž. přenesená",J181,0)</f>
        <v>0</v>
      </c>
      <c r="BI181" s="238">
        <f>IF(N181="nulová",J181,0)</f>
        <v>0</v>
      </c>
      <c r="BJ181" s="17" t="s">
        <v>83</v>
      </c>
      <c r="BK181" s="238">
        <f>ROUND(I181*H181,2)</f>
        <v>0</v>
      </c>
      <c r="BL181" s="17" t="s">
        <v>134</v>
      </c>
      <c r="BM181" s="237" t="s">
        <v>203</v>
      </c>
    </row>
    <row r="182" s="13" customFormat="1">
      <c r="A182" s="13"/>
      <c r="B182" s="239"/>
      <c r="C182" s="240"/>
      <c r="D182" s="241" t="s">
        <v>136</v>
      </c>
      <c r="E182" s="242" t="s">
        <v>1</v>
      </c>
      <c r="F182" s="243" t="s">
        <v>204</v>
      </c>
      <c r="G182" s="240"/>
      <c r="H182" s="242" t="s">
        <v>1</v>
      </c>
      <c r="I182" s="244"/>
      <c r="J182" s="240"/>
      <c r="K182" s="240"/>
      <c r="L182" s="245"/>
      <c r="M182" s="246"/>
      <c r="N182" s="247"/>
      <c r="O182" s="247"/>
      <c r="P182" s="247"/>
      <c r="Q182" s="247"/>
      <c r="R182" s="247"/>
      <c r="S182" s="247"/>
      <c r="T182" s="24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9" t="s">
        <v>136</v>
      </c>
      <c r="AU182" s="249" t="s">
        <v>85</v>
      </c>
      <c r="AV182" s="13" t="s">
        <v>83</v>
      </c>
      <c r="AW182" s="13" t="s">
        <v>32</v>
      </c>
      <c r="AX182" s="13" t="s">
        <v>76</v>
      </c>
      <c r="AY182" s="249" t="s">
        <v>127</v>
      </c>
    </row>
    <row r="183" s="13" customFormat="1">
      <c r="A183" s="13"/>
      <c r="B183" s="239"/>
      <c r="C183" s="240"/>
      <c r="D183" s="241" t="s">
        <v>136</v>
      </c>
      <c r="E183" s="242" t="s">
        <v>1</v>
      </c>
      <c r="F183" s="243" t="s">
        <v>205</v>
      </c>
      <c r="G183" s="240"/>
      <c r="H183" s="242" t="s">
        <v>1</v>
      </c>
      <c r="I183" s="244"/>
      <c r="J183" s="240"/>
      <c r="K183" s="240"/>
      <c r="L183" s="245"/>
      <c r="M183" s="246"/>
      <c r="N183" s="247"/>
      <c r="O183" s="247"/>
      <c r="P183" s="247"/>
      <c r="Q183" s="247"/>
      <c r="R183" s="247"/>
      <c r="S183" s="247"/>
      <c r="T183" s="24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9" t="s">
        <v>136</v>
      </c>
      <c r="AU183" s="249" t="s">
        <v>85</v>
      </c>
      <c r="AV183" s="13" t="s">
        <v>83</v>
      </c>
      <c r="AW183" s="13" t="s">
        <v>32</v>
      </c>
      <c r="AX183" s="13" t="s">
        <v>76</v>
      </c>
      <c r="AY183" s="249" t="s">
        <v>127</v>
      </c>
    </row>
    <row r="184" s="14" customFormat="1">
      <c r="A184" s="14"/>
      <c r="B184" s="250"/>
      <c r="C184" s="251"/>
      <c r="D184" s="241" t="s">
        <v>136</v>
      </c>
      <c r="E184" s="252" t="s">
        <v>1</v>
      </c>
      <c r="F184" s="253" t="s">
        <v>206</v>
      </c>
      <c r="G184" s="251"/>
      <c r="H184" s="254">
        <v>104</v>
      </c>
      <c r="I184" s="255"/>
      <c r="J184" s="251"/>
      <c r="K184" s="251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136</v>
      </c>
      <c r="AU184" s="260" t="s">
        <v>85</v>
      </c>
      <c r="AV184" s="14" t="s">
        <v>85</v>
      </c>
      <c r="AW184" s="14" t="s">
        <v>32</v>
      </c>
      <c r="AX184" s="14" t="s">
        <v>76</v>
      </c>
      <c r="AY184" s="260" t="s">
        <v>127</v>
      </c>
    </row>
    <row r="185" s="15" customFormat="1">
      <c r="A185" s="15"/>
      <c r="B185" s="261"/>
      <c r="C185" s="262"/>
      <c r="D185" s="241" t="s">
        <v>136</v>
      </c>
      <c r="E185" s="263" t="s">
        <v>1</v>
      </c>
      <c r="F185" s="264" t="s">
        <v>139</v>
      </c>
      <c r="G185" s="262"/>
      <c r="H185" s="265">
        <v>104</v>
      </c>
      <c r="I185" s="266"/>
      <c r="J185" s="262"/>
      <c r="K185" s="262"/>
      <c r="L185" s="267"/>
      <c r="M185" s="268"/>
      <c r="N185" s="269"/>
      <c r="O185" s="269"/>
      <c r="P185" s="269"/>
      <c r="Q185" s="269"/>
      <c r="R185" s="269"/>
      <c r="S185" s="269"/>
      <c r="T185" s="270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1" t="s">
        <v>136</v>
      </c>
      <c r="AU185" s="271" t="s">
        <v>85</v>
      </c>
      <c r="AV185" s="15" t="s">
        <v>134</v>
      </c>
      <c r="AW185" s="15" t="s">
        <v>32</v>
      </c>
      <c r="AX185" s="15" t="s">
        <v>83</v>
      </c>
      <c r="AY185" s="271" t="s">
        <v>127</v>
      </c>
    </row>
    <row r="186" s="2" customFormat="1" ht="16.5" customHeight="1">
      <c r="A186" s="38"/>
      <c r="B186" s="39"/>
      <c r="C186" s="226" t="s">
        <v>207</v>
      </c>
      <c r="D186" s="226" t="s">
        <v>129</v>
      </c>
      <c r="E186" s="227" t="s">
        <v>208</v>
      </c>
      <c r="F186" s="228" t="s">
        <v>209</v>
      </c>
      <c r="G186" s="229" t="s">
        <v>191</v>
      </c>
      <c r="H186" s="230">
        <v>143</v>
      </c>
      <c r="I186" s="231"/>
      <c r="J186" s="232">
        <f>ROUND(I186*H186,2)</f>
        <v>0</v>
      </c>
      <c r="K186" s="228" t="s">
        <v>133</v>
      </c>
      <c r="L186" s="44"/>
      <c r="M186" s="233" t="s">
        <v>1</v>
      </c>
      <c r="N186" s="234" t="s">
        <v>41</v>
      </c>
      <c r="O186" s="91"/>
      <c r="P186" s="235">
        <f>O186*H186</f>
        <v>0</v>
      </c>
      <c r="Q186" s="235">
        <v>0</v>
      </c>
      <c r="R186" s="235">
        <f>Q186*H186</f>
        <v>0</v>
      </c>
      <c r="S186" s="235">
        <v>0.040000000000000001</v>
      </c>
      <c r="T186" s="236">
        <f>S186*H186</f>
        <v>5.7199999999999998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134</v>
      </c>
      <c r="AT186" s="237" t="s">
        <v>129</v>
      </c>
      <c r="AU186" s="237" t="s">
        <v>85</v>
      </c>
      <c r="AY186" s="17" t="s">
        <v>127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83</v>
      </c>
      <c r="BK186" s="238">
        <f>ROUND(I186*H186,2)</f>
        <v>0</v>
      </c>
      <c r="BL186" s="17" t="s">
        <v>134</v>
      </c>
      <c r="BM186" s="237" t="s">
        <v>210</v>
      </c>
    </row>
    <row r="187" s="13" customFormat="1">
      <c r="A187" s="13"/>
      <c r="B187" s="239"/>
      <c r="C187" s="240"/>
      <c r="D187" s="241" t="s">
        <v>136</v>
      </c>
      <c r="E187" s="242" t="s">
        <v>1</v>
      </c>
      <c r="F187" s="243" t="s">
        <v>211</v>
      </c>
      <c r="G187" s="240"/>
      <c r="H187" s="242" t="s">
        <v>1</v>
      </c>
      <c r="I187" s="244"/>
      <c r="J187" s="240"/>
      <c r="K187" s="240"/>
      <c r="L187" s="245"/>
      <c r="M187" s="246"/>
      <c r="N187" s="247"/>
      <c r="O187" s="247"/>
      <c r="P187" s="247"/>
      <c r="Q187" s="247"/>
      <c r="R187" s="247"/>
      <c r="S187" s="247"/>
      <c r="T187" s="24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9" t="s">
        <v>136</v>
      </c>
      <c r="AU187" s="249" t="s">
        <v>85</v>
      </c>
      <c r="AV187" s="13" t="s">
        <v>83</v>
      </c>
      <c r="AW187" s="13" t="s">
        <v>32</v>
      </c>
      <c r="AX187" s="13" t="s">
        <v>76</v>
      </c>
      <c r="AY187" s="249" t="s">
        <v>127</v>
      </c>
    </row>
    <row r="188" s="14" customFormat="1">
      <c r="A188" s="14"/>
      <c r="B188" s="250"/>
      <c r="C188" s="251"/>
      <c r="D188" s="241" t="s">
        <v>136</v>
      </c>
      <c r="E188" s="252" t="s">
        <v>1</v>
      </c>
      <c r="F188" s="253" t="s">
        <v>212</v>
      </c>
      <c r="G188" s="251"/>
      <c r="H188" s="254">
        <v>143</v>
      </c>
      <c r="I188" s="255"/>
      <c r="J188" s="251"/>
      <c r="K188" s="251"/>
      <c r="L188" s="256"/>
      <c r="M188" s="257"/>
      <c r="N188" s="258"/>
      <c r="O188" s="258"/>
      <c r="P188" s="258"/>
      <c r="Q188" s="258"/>
      <c r="R188" s="258"/>
      <c r="S188" s="258"/>
      <c r="T188" s="25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0" t="s">
        <v>136</v>
      </c>
      <c r="AU188" s="260" t="s">
        <v>85</v>
      </c>
      <c r="AV188" s="14" t="s">
        <v>85</v>
      </c>
      <c r="AW188" s="14" t="s">
        <v>32</v>
      </c>
      <c r="AX188" s="14" t="s">
        <v>76</v>
      </c>
      <c r="AY188" s="260" t="s">
        <v>127</v>
      </c>
    </row>
    <row r="189" s="15" customFormat="1">
      <c r="A189" s="15"/>
      <c r="B189" s="261"/>
      <c r="C189" s="262"/>
      <c r="D189" s="241" t="s">
        <v>136</v>
      </c>
      <c r="E189" s="263" t="s">
        <v>1</v>
      </c>
      <c r="F189" s="264" t="s">
        <v>139</v>
      </c>
      <c r="G189" s="262"/>
      <c r="H189" s="265">
        <v>143</v>
      </c>
      <c r="I189" s="266"/>
      <c r="J189" s="262"/>
      <c r="K189" s="262"/>
      <c r="L189" s="267"/>
      <c r="M189" s="268"/>
      <c r="N189" s="269"/>
      <c r="O189" s="269"/>
      <c r="P189" s="269"/>
      <c r="Q189" s="269"/>
      <c r="R189" s="269"/>
      <c r="S189" s="269"/>
      <c r="T189" s="270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1" t="s">
        <v>136</v>
      </c>
      <c r="AU189" s="271" t="s">
        <v>85</v>
      </c>
      <c r="AV189" s="15" t="s">
        <v>134</v>
      </c>
      <c r="AW189" s="15" t="s">
        <v>32</v>
      </c>
      <c r="AX189" s="15" t="s">
        <v>83</v>
      </c>
      <c r="AY189" s="271" t="s">
        <v>127</v>
      </c>
    </row>
    <row r="190" s="2" customFormat="1" ht="16.5" customHeight="1">
      <c r="A190" s="38"/>
      <c r="B190" s="39"/>
      <c r="C190" s="226" t="s">
        <v>213</v>
      </c>
      <c r="D190" s="226" t="s">
        <v>129</v>
      </c>
      <c r="E190" s="227" t="s">
        <v>214</v>
      </c>
      <c r="F190" s="228" t="s">
        <v>215</v>
      </c>
      <c r="G190" s="229" t="s">
        <v>132</v>
      </c>
      <c r="H190" s="230">
        <v>156</v>
      </c>
      <c r="I190" s="231"/>
      <c r="J190" s="232">
        <f>ROUND(I190*H190,2)</f>
        <v>0</v>
      </c>
      <c r="K190" s="228" t="s">
        <v>133</v>
      </c>
      <c r="L190" s="44"/>
      <c r="M190" s="233" t="s">
        <v>1</v>
      </c>
      <c r="N190" s="234" t="s">
        <v>41</v>
      </c>
      <c r="O190" s="91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134</v>
      </c>
      <c r="AT190" s="237" t="s">
        <v>129</v>
      </c>
      <c r="AU190" s="237" t="s">
        <v>85</v>
      </c>
      <c r="AY190" s="17" t="s">
        <v>127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83</v>
      </c>
      <c r="BK190" s="238">
        <f>ROUND(I190*H190,2)</f>
        <v>0</v>
      </c>
      <c r="BL190" s="17" t="s">
        <v>134</v>
      </c>
      <c r="BM190" s="237" t="s">
        <v>216</v>
      </c>
    </row>
    <row r="191" s="13" customFormat="1">
      <c r="A191" s="13"/>
      <c r="B191" s="239"/>
      <c r="C191" s="240"/>
      <c r="D191" s="241" t="s">
        <v>136</v>
      </c>
      <c r="E191" s="242" t="s">
        <v>1</v>
      </c>
      <c r="F191" s="243" t="s">
        <v>217</v>
      </c>
      <c r="G191" s="240"/>
      <c r="H191" s="242" t="s">
        <v>1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9" t="s">
        <v>136</v>
      </c>
      <c r="AU191" s="249" t="s">
        <v>85</v>
      </c>
      <c r="AV191" s="13" t="s">
        <v>83</v>
      </c>
      <c r="AW191" s="13" t="s">
        <v>32</v>
      </c>
      <c r="AX191" s="13" t="s">
        <v>76</v>
      </c>
      <c r="AY191" s="249" t="s">
        <v>127</v>
      </c>
    </row>
    <row r="192" s="14" customFormat="1">
      <c r="A192" s="14"/>
      <c r="B192" s="250"/>
      <c r="C192" s="251"/>
      <c r="D192" s="241" t="s">
        <v>136</v>
      </c>
      <c r="E192" s="252" t="s">
        <v>1</v>
      </c>
      <c r="F192" s="253" t="s">
        <v>218</v>
      </c>
      <c r="G192" s="251"/>
      <c r="H192" s="254">
        <v>156</v>
      </c>
      <c r="I192" s="255"/>
      <c r="J192" s="251"/>
      <c r="K192" s="251"/>
      <c r="L192" s="256"/>
      <c r="M192" s="257"/>
      <c r="N192" s="258"/>
      <c r="O192" s="258"/>
      <c r="P192" s="258"/>
      <c r="Q192" s="258"/>
      <c r="R192" s="258"/>
      <c r="S192" s="258"/>
      <c r="T192" s="25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0" t="s">
        <v>136</v>
      </c>
      <c r="AU192" s="260" t="s">
        <v>85</v>
      </c>
      <c r="AV192" s="14" t="s">
        <v>85</v>
      </c>
      <c r="AW192" s="14" t="s">
        <v>32</v>
      </c>
      <c r="AX192" s="14" t="s">
        <v>76</v>
      </c>
      <c r="AY192" s="260" t="s">
        <v>127</v>
      </c>
    </row>
    <row r="193" s="15" customFormat="1">
      <c r="A193" s="15"/>
      <c r="B193" s="261"/>
      <c r="C193" s="262"/>
      <c r="D193" s="241" t="s">
        <v>136</v>
      </c>
      <c r="E193" s="263" t="s">
        <v>1</v>
      </c>
      <c r="F193" s="264" t="s">
        <v>139</v>
      </c>
      <c r="G193" s="262"/>
      <c r="H193" s="265">
        <v>156</v>
      </c>
      <c r="I193" s="266"/>
      <c r="J193" s="262"/>
      <c r="K193" s="262"/>
      <c r="L193" s="267"/>
      <c r="M193" s="268"/>
      <c r="N193" s="269"/>
      <c r="O193" s="269"/>
      <c r="P193" s="269"/>
      <c r="Q193" s="269"/>
      <c r="R193" s="269"/>
      <c r="S193" s="269"/>
      <c r="T193" s="270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1" t="s">
        <v>136</v>
      </c>
      <c r="AU193" s="271" t="s">
        <v>85</v>
      </c>
      <c r="AV193" s="15" t="s">
        <v>134</v>
      </c>
      <c r="AW193" s="15" t="s">
        <v>32</v>
      </c>
      <c r="AX193" s="15" t="s">
        <v>83</v>
      </c>
      <c r="AY193" s="271" t="s">
        <v>127</v>
      </c>
    </row>
    <row r="194" s="2" customFormat="1" ht="16.5" customHeight="1">
      <c r="A194" s="38"/>
      <c r="B194" s="39"/>
      <c r="C194" s="226" t="s">
        <v>219</v>
      </c>
      <c r="D194" s="226" t="s">
        <v>129</v>
      </c>
      <c r="E194" s="227" t="s">
        <v>220</v>
      </c>
      <c r="F194" s="228" t="s">
        <v>221</v>
      </c>
      <c r="G194" s="229" t="s">
        <v>132</v>
      </c>
      <c r="H194" s="230">
        <v>106</v>
      </c>
      <c r="I194" s="231"/>
      <c r="J194" s="232">
        <f>ROUND(I194*H194,2)</f>
        <v>0</v>
      </c>
      <c r="K194" s="228" t="s">
        <v>133</v>
      </c>
      <c r="L194" s="44"/>
      <c r="M194" s="233" t="s">
        <v>1</v>
      </c>
      <c r="N194" s="234" t="s">
        <v>41</v>
      </c>
      <c r="O194" s="91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134</v>
      </c>
      <c r="AT194" s="237" t="s">
        <v>129</v>
      </c>
      <c r="AU194" s="237" t="s">
        <v>85</v>
      </c>
      <c r="AY194" s="17" t="s">
        <v>127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83</v>
      </c>
      <c r="BK194" s="238">
        <f>ROUND(I194*H194,2)</f>
        <v>0</v>
      </c>
      <c r="BL194" s="17" t="s">
        <v>134</v>
      </c>
      <c r="BM194" s="237" t="s">
        <v>222</v>
      </c>
    </row>
    <row r="195" s="13" customFormat="1">
      <c r="A195" s="13"/>
      <c r="B195" s="239"/>
      <c r="C195" s="240"/>
      <c r="D195" s="241" t="s">
        <v>136</v>
      </c>
      <c r="E195" s="242" t="s">
        <v>1</v>
      </c>
      <c r="F195" s="243" t="s">
        <v>223</v>
      </c>
      <c r="G195" s="240"/>
      <c r="H195" s="242" t="s">
        <v>1</v>
      </c>
      <c r="I195" s="244"/>
      <c r="J195" s="240"/>
      <c r="K195" s="240"/>
      <c r="L195" s="245"/>
      <c r="M195" s="246"/>
      <c r="N195" s="247"/>
      <c r="O195" s="247"/>
      <c r="P195" s="247"/>
      <c r="Q195" s="247"/>
      <c r="R195" s="247"/>
      <c r="S195" s="247"/>
      <c r="T195" s="24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9" t="s">
        <v>136</v>
      </c>
      <c r="AU195" s="249" t="s">
        <v>85</v>
      </c>
      <c r="AV195" s="13" t="s">
        <v>83</v>
      </c>
      <c r="AW195" s="13" t="s">
        <v>32</v>
      </c>
      <c r="AX195" s="13" t="s">
        <v>76</v>
      </c>
      <c r="AY195" s="249" t="s">
        <v>127</v>
      </c>
    </row>
    <row r="196" s="14" customFormat="1">
      <c r="A196" s="14"/>
      <c r="B196" s="250"/>
      <c r="C196" s="251"/>
      <c r="D196" s="241" t="s">
        <v>136</v>
      </c>
      <c r="E196" s="252" t="s">
        <v>1</v>
      </c>
      <c r="F196" s="253" t="s">
        <v>224</v>
      </c>
      <c r="G196" s="251"/>
      <c r="H196" s="254">
        <v>106</v>
      </c>
      <c r="I196" s="255"/>
      <c r="J196" s="251"/>
      <c r="K196" s="251"/>
      <c r="L196" s="256"/>
      <c r="M196" s="257"/>
      <c r="N196" s="258"/>
      <c r="O196" s="258"/>
      <c r="P196" s="258"/>
      <c r="Q196" s="258"/>
      <c r="R196" s="258"/>
      <c r="S196" s="258"/>
      <c r="T196" s="25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0" t="s">
        <v>136</v>
      </c>
      <c r="AU196" s="260" t="s">
        <v>85</v>
      </c>
      <c r="AV196" s="14" t="s">
        <v>85</v>
      </c>
      <c r="AW196" s="14" t="s">
        <v>32</v>
      </c>
      <c r="AX196" s="14" t="s">
        <v>76</v>
      </c>
      <c r="AY196" s="260" t="s">
        <v>127</v>
      </c>
    </row>
    <row r="197" s="15" customFormat="1">
      <c r="A197" s="15"/>
      <c r="B197" s="261"/>
      <c r="C197" s="262"/>
      <c r="D197" s="241" t="s">
        <v>136</v>
      </c>
      <c r="E197" s="263" t="s">
        <v>1</v>
      </c>
      <c r="F197" s="264" t="s">
        <v>139</v>
      </c>
      <c r="G197" s="262"/>
      <c r="H197" s="265">
        <v>106</v>
      </c>
      <c r="I197" s="266"/>
      <c r="J197" s="262"/>
      <c r="K197" s="262"/>
      <c r="L197" s="267"/>
      <c r="M197" s="268"/>
      <c r="N197" s="269"/>
      <c r="O197" s="269"/>
      <c r="P197" s="269"/>
      <c r="Q197" s="269"/>
      <c r="R197" s="269"/>
      <c r="S197" s="269"/>
      <c r="T197" s="270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1" t="s">
        <v>136</v>
      </c>
      <c r="AU197" s="271" t="s">
        <v>85</v>
      </c>
      <c r="AV197" s="15" t="s">
        <v>134</v>
      </c>
      <c r="AW197" s="15" t="s">
        <v>32</v>
      </c>
      <c r="AX197" s="15" t="s">
        <v>83</v>
      </c>
      <c r="AY197" s="271" t="s">
        <v>127</v>
      </c>
    </row>
    <row r="198" s="2" customFormat="1" ht="21.75" customHeight="1">
      <c r="A198" s="38"/>
      <c r="B198" s="39"/>
      <c r="C198" s="226" t="s">
        <v>144</v>
      </c>
      <c r="D198" s="226" t="s">
        <v>129</v>
      </c>
      <c r="E198" s="227" t="s">
        <v>225</v>
      </c>
      <c r="F198" s="228" t="s">
        <v>226</v>
      </c>
      <c r="G198" s="229" t="s">
        <v>227</v>
      </c>
      <c r="H198" s="230">
        <v>26.199999999999999</v>
      </c>
      <c r="I198" s="231"/>
      <c r="J198" s="232">
        <f>ROUND(I198*H198,2)</f>
        <v>0</v>
      </c>
      <c r="K198" s="228" t="s">
        <v>133</v>
      </c>
      <c r="L198" s="44"/>
      <c r="M198" s="233" t="s">
        <v>1</v>
      </c>
      <c r="N198" s="234" t="s">
        <v>41</v>
      </c>
      <c r="O198" s="91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134</v>
      </c>
      <c r="AT198" s="237" t="s">
        <v>129</v>
      </c>
      <c r="AU198" s="237" t="s">
        <v>85</v>
      </c>
      <c r="AY198" s="17" t="s">
        <v>127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83</v>
      </c>
      <c r="BK198" s="238">
        <f>ROUND(I198*H198,2)</f>
        <v>0</v>
      </c>
      <c r="BL198" s="17" t="s">
        <v>134</v>
      </c>
      <c r="BM198" s="237" t="s">
        <v>228</v>
      </c>
    </row>
    <row r="199" s="13" customFormat="1">
      <c r="A199" s="13"/>
      <c r="B199" s="239"/>
      <c r="C199" s="240"/>
      <c r="D199" s="241" t="s">
        <v>136</v>
      </c>
      <c r="E199" s="242" t="s">
        <v>1</v>
      </c>
      <c r="F199" s="243" t="s">
        <v>229</v>
      </c>
      <c r="G199" s="240"/>
      <c r="H199" s="242" t="s">
        <v>1</v>
      </c>
      <c r="I199" s="244"/>
      <c r="J199" s="240"/>
      <c r="K199" s="240"/>
      <c r="L199" s="245"/>
      <c r="M199" s="246"/>
      <c r="N199" s="247"/>
      <c r="O199" s="247"/>
      <c r="P199" s="247"/>
      <c r="Q199" s="247"/>
      <c r="R199" s="247"/>
      <c r="S199" s="247"/>
      <c r="T199" s="24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9" t="s">
        <v>136</v>
      </c>
      <c r="AU199" s="249" t="s">
        <v>85</v>
      </c>
      <c r="AV199" s="13" t="s">
        <v>83</v>
      </c>
      <c r="AW199" s="13" t="s">
        <v>32</v>
      </c>
      <c r="AX199" s="13" t="s">
        <v>76</v>
      </c>
      <c r="AY199" s="249" t="s">
        <v>127</v>
      </c>
    </row>
    <row r="200" s="14" customFormat="1">
      <c r="A200" s="14"/>
      <c r="B200" s="250"/>
      <c r="C200" s="251"/>
      <c r="D200" s="241" t="s">
        <v>136</v>
      </c>
      <c r="E200" s="252" t="s">
        <v>1</v>
      </c>
      <c r="F200" s="253" t="s">
        <v>230</v>
      </c>
      <c r="G200" s="251"/>
      <c r="H200" s="254">
        <v>26.199999999999999</v>
      </c>
      <c r="I200" s="255"/>
      <c r="J200" s="251"/>
      <c r="K200" s="251"/>
      <c r="L200" s="256"/>
      <c r="M200" s="257"/>
      <c r="N200" s="258"/>
      <c r="O200" s="258"/>
      <c r="P200" s="258"/>
      <c r="Q200" s="258"/>
      <c r="R200" s="258"/>
      <c r="S200" s="258"/>
      <c r="T200" s="25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0" t="s">
        <v>136</v>
      </c>
      <c r="AU200" s="260" t="s">
        <v>85</v>
      </c>
      <c r="AV200" s="14" t="s">
        <v>85</v>
      </c>
      <c r="AW200" s="14" t="s">
        <v>32</v>
      </c>
      <c r="AX200" s="14" t="s">
        <v>76</v>
      </c>
      <c r="AY200" s="260" t="s">
        <v>127</v>
      </c>
    </row>
    <row r="201" s="15" customFormat="1">
      <c r="A201" s="15"/>
      <c r="B201" s="261"/>
      <c r="C201" s="262"/>
      <c r="D201" s="241" t="s">
        <v>136</v>
      </c>
      <c r="E201" s="263" t="s">
        <v>1</v>
      </c>
      <c r="F201" s="264" t="s">
        <v>139</v>
      </c>
      <c r="G201" s="262"/>
      <c r="H201" s="265">
        <v>26.199999999999999</v>
      </c>
      <c r="I201" s="266"/>
      <c r="J201" s="262"/>
      <c r="K201" s="262"/>
      <c r="L201" s="267"/>
      <c r="M201" s="268"/>
      <c r="N201" s="269"/>
      <c r="O201" s="269"/>
      <c r="P201" s="269"/>
      <c r="Q201" s="269"/>
      <c r="R201" s="269"/>
      <c r="S201" s="269"/>
      <c r="T201" s="270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1" t="s">
        <v>136</v>
      </c>
      <c r="AU201" s="271" t="s">
        <v>85</v>
      </c>
      <c r="AV201" s="15" t="s">
        <v>134</v>
      </c>
      <c r="AW201" s="15" t="s">
        <v>32</v>
      </c>
      <c r="AX201" s="15" t="s">
        <v>83</v>
      </c>
      <c r="AY201" s="271" t="s">
        <v>127</v>
      </c>
    </row>
    <row r="202" s="2" customFormat="1" ht="16.5" customHeight="1">
      <c r="A202" s="38"/>
      <c r="B202" s="39"/>
      <c r="C202" s="226" t="s">
        <v>231</v>
      </c>
      <c r="D202" s="226" t="s">
        <v>129</v>
      </c>
      <c r="E202" s="227" t="s">
        <v>232</v>
      </c>
      <c r="F202" s="228" t="s">
        <v>233</v>
      </c>
      <c r="G202" s="229" t="s">
        <v>227</v>
      </c>
      <c r="H202" s="230">
        <v>26.199999999999999</v>
      </c>
      <c r="I202" s="231"/>
      <c r="J202" s="232">
        <f>ROUND(I202*H202,2)</f>
        <v>0</v>
      </c>
      <c r="K202" s="228" t="s">
        <v>133</v>
      </c>
      <c r="L202" s="44"/>
      <c r="M202" s="233" t="s">
        <v>1</v>
      </c>
      <c r="N202" s="234" t="s">
        <v>41</v>
      </c>
      <c r="O202" s="91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134</v>
      </c>
      <c r="AT202" s="237" t="s">
        <v>129</v>
      </c>
      <c r="AU202" s="237" t="s">
        <v>85</v>
      </c>
      <c r="AY202" s="17" t="s">
        <v>127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83</v>
      </c>
      <c r="BK202" s="238">
        <f>ROUND(I202*H202,2)</f>
        <v>0</v>
      </c>
      <c r="BL202" s="17" t="s">
        <v>134</v>
      </c>
      <c r="BM202" s="237" t="s">
        <v>234</v>
      </c>
    </row>
    <row r="203" s="13" customFormat="1">
      <c r="A203" s="13"/>
      <c r="B203" s="239"/>
      <c r="C203" s="240"/>
      <c r="D203" s="241" t="s">
        <v>136</v>
      </c>
      <c r="E203" s="242" t="s">
        <v>1</v>
      </c>
      <c r="F203" s="243" t="s">
        <v>235</v>
      </c>
      <c r="G203" s="240"/>
      <c r="H203" s="242" t="s">
        <v>1</v>
      </c>
      <c r="I203" s="244"/>
      <c r="J203" s="240"/>
      <c r="K203" s="240"/>
      <c r="L203" s="245"/>
      <c r="M203" s="246"/>
      <c r="N203" s="247"/>
      <c r="O203" s="247"/>
      <c r="P203" s="247"/>
      <c r="Q203" s="247"/>
      <c r="R203" s="247"/>
      <c r="S203" s="247"/>
      <c r="T203" s="24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9" t="s">
        <v>136</v>
      </c>
      <c r="AU203" s="249" t="s">
        <v>85</v>
      </c>
      <c r="AV203" s="13" t="s">
        <v>83</v>
      </c>
      <c r="AW203" s="13" t="s">
        <v>32</v>
      </c>
      <c r="AX203" s="13" t="s">
        <v>76</v>
      </c>
      <c r="AY203" s="249" t="s">
        <v>127</v>
      </c>
    </row>
    <row r="204" s="14" customFormat="1">
      <c r="A204" s="14"/>
      <c r="B204" s="250"/>
      <c r="C204" s="251"/>
      <c r="D204" s="241" t="s">
        <v>136</v>
      </c>
      <c r="E204" s="252" t="s">
        <v>1</v>
      </c>
      <c r="F204" s="253" t="s">
        <v>230</v>
      </c>
      <c r="G204" s="251"/>
      <c r="H204" s="254">
        <v>26.199999999999999</v>
      </c>
      <c r="I204" s="255"/>
      <c r="J204" s="251"/>
      <c r="K204" s="251"/>
      <c r="L204" s="256"/>
      <c r="M204" s="257"/>
      <c r="N204" s="258"/>
      <c r="O204" s="258"/>
      <c r="P204" s="258"/>
      <c r="Q204" s="258"/>
      <c r="R204" s="258"/>
      <c r="S204" s="258"/>
      <c r="T204" s="25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0" t="s">
        <v>136</v>
      </c>
      <c r="AU204" s="260" t="s">
        <v>85</v>
      </c>
      <c r="AV204" s="14" t="s">
        <v>85</v>
      </c>
      <c r="AW204" s="14" t="s">
        <v>32</v>
      </c>
      <c r="AX204" s="14" t="s">
        <v>76</v>
      </c>
      <c r="AY204" s="260" t="s">
        <v>127</v>
      </c>
    </row>
    <row r="205" s="15" customFormat="1">
      <c r="A205" s="15"/>
      <c r="B205" s="261"/>
      <c r="C205" s="262"/>
      <c r="D205" s="241" t="s">
        <v>136</v>
      </c>
      <c r="E205" s="263" t="s">
        <v>1</v>
      </c>
      <c r="F205" s="264" t="s">
        <v>139</v>
      </c>
      <c r="G205" s="262"/>
      <c r="H205" s="265">
        <v>26.199999999999999</v>
      </c>
      <c r="I205" s="266"/>
      <c r="J205" s="262"/>
      <c r="K205" s="262"/>
      <c r="L205" s="267"/>
      <c r="M205" s="268"/>
      <c r="N205" s="269"/>
      <c r="O205" s="269"/>
      <c r="P205" s="269"/>
      <c r="Q205" s="269"/>
      <c r="R205" s="269"/>
      <c r="S205" s="269"/>
      <c r="T205" s="270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1" t="s">
        <v>136</v>
      </c>
      <c r="AU205" s="271" t="s">
        <v>85</v>
      </c>
      <c r="AV205" s="15" t="s">
        <v>134</v>
      </c>
      <c r="AW205" s="15" t="s">
        <v>32</v>
      </c>
      <c r="AX205" s="15" t="s">
        <v>83</v>
      </c>
      <c r="AY205" s="271" t="s">
        <v>127</v>
      </c>
    </row>
    <row r="206" s="2" customFormat="1" ht="16.5" customHeight="1">
      <c r="A206" s="38"/>
      <c r="B206" s="39"/>
      <c r="C206" s="226" t="s">
        <v>138</v>
      </c>
      <c r="D206" s="226" t="s">
        <v>129</v>
      </c>
      <c r="E206" s="227" t="s">
        <v>236</v>
      </c>
      <c r="F206" s="228" t="s">
        <v>237</v>
      </c>
      <c r="G206" s="229" t="s">
        <v>238</v>
      </c>
      <c r="H206" s="230">
        <v>9</v>
      </c>
      <c r="I206" s="231"/>
      <c r="J206" s="232">
        <f>ROUND(I206*H206,2)</f>
        <v>0</v>
      </c>
      <c r="K206" s="228" t="s">
        <v>133</v>
      </c>
      <c r="L206" s="44"/>
      <c r="M206" s="233" t="s">
        <v>1</v>
      </c>
      <c r="N206" s="234" t="s">
        <v>41</v>
      </c>
      <c r="O206" s="91"/>
      <c r="P206" s="235">
        <f>O206*H206</f>
        <v>0</v>
      </c>
      <c r="Q206" s="235">
        <v>0.021350000000000001</v>
      </c>
      <c r="R206" s="235">
        <f>Q206*H206</f>
        <v>0.19215000000000002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134</v>
      </c>
      <c r="AT206" s="237" t="s">
        <v>129</v>
      </c>
      <c r="AU206" s="237" t="s">
        <v>85</v>
      </c>
      <c r="AY206" s="17" t="s">
        <v>127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83</v>
      </c>
      <c r="BK206" s="238">
        <f>ROUND(I206*H206,2)</f>
        <v>0</v>
      </c>
      <c r="BL206" s="17" t="s">
        <v>134</v>
      </c>
      <c r="BM206" s="237" t="s">
        <v>239</v>
      </c>
    </row>
    <row r="207" s="13" customFormat="1">
      <c r="A207" s="13"/>
      <c r="B207" s="239"/>
      <c r="C207" s="240"/>
      <c r="D207" s="241" t="s">
        <v>136</v>
      </c>
      <c r="E207" s="242" t="s">
        <v>1</v>
      </c>
      <c r="F207" s="243" t="s">
        <v>240</v>
      </c>
      <c r="G207" s="240"/>
      <c r="H207" s="242" t="s">
        <v>1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9" t="s">
        <v>136</v>
      </c>
      <c r="AU207" s="249" t="s">
        <v>85</v>
      </c>
      <c r="AV207" s="13" t="s">
        <v>83</v>
      </c>
      <c r="AW207" s="13" t="s">
        <v>32</v>
      </c>
      <c r="AX207" s="13" t="s">
        <v>76</v>
      </c>
      <c r="AY207" s="249" t="s">
        <v>127</v>
      </c>
    </row>
    <row r="208" s="14" customFormat="1">
      <c r="A208" s="14"/>
      <c r="B208" s="250"/>
      <c r="C208" s="251"/>
      <c r="D208" s="241" t="s">
        <v>136</v>
      </c>
      <c r="E208" s="252" t="s">
        <v>1</v>
      </c>
      <c r="F208" s="253" t="s">
        <v>175</v>
      </c>
      <c r="G208" s="251"/>
      <c r="H208" s="254">
        <v>9</v>
      </c>
      <c r="I208" s="255"/>
      <c r="J208" s="251"/>
      <c r="K208" s="251"/>
      <c r="L208" s="256"/>
      <c r="M208" s="257"/>
      <c r="N208" s="258"/>
      <c r="O208" s="258"/>
      <c r="P208" s="258"/>
      <c r="Q208" s="258"/>
      <c r="R208" s="258"/>
      <c r="S208" s="258"/>
      <c r="T208" s="25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0" t="s">
        <v>136</v>
      </c>
      <c r="AU208" s="260" t="s">
        <v>85</v>
      </c>
      <c r="AV208" s="14" t="s">
        <v>85</v>
      </c>
      <c r="AW208" s="14" t="s">
        <v>32</v>
      </c>
      <c r="AX208" s="14" t="s">
        <v>76</v>
      </c>
      <c r="AY208" s="260" t="s">
        <v>127</v>
      </c>
    </row>
    <row r="209" s="15" customFormat="1">
      <c r="A209" s="15"/>
      <c r="B209" s="261"/>
      <c r="C209" s="262"/>
      <c r="D209" s="241" t="s">
        <v>136</v>
      </c>
      <c r="E209" s="263" t="s">
        <v>1</v>
      </c>
      <c r="F209" s="264" t="s">
        <v>139</v>
      </c>
      <c r="G209" s="262"/>
      <c r="H209" s="265">
        <v>9</v>
      </c>
      <c r="I209" s="266"/>
      <c r="J209" s="262"/>
      <c r="K209" s="262"/>
      <c r="L209" s="267"/>
      <c r="M209" s="268"/>
      <c r="N209" s="269"/>
      <c r="O209" s="269"/>
      <c r="P209" s="269"/>
      <c r="Q209" s="269"/>
      <c r="R209" s="269"/>
      <c r="S209" s="269"/>
      <c r="T209" s="270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1" t="s">
        <v>136</v>
      </c>
      <c r="AU209" s="271" t="s">
        <v>85</v>
      </c>
      <c r="AV209" s="15" t="s">
        <v>134</v>
      </c>
      <c r="AW209" s="15" t="s">
        <v>32</v>
      </c>
      <c r="AX209" s="15" t="s">
        <v>83</v>
      </c>
      <c r="AY209" s="271" t="s">
        <v>127</v>
      </c>
    </row>
    <row r="210" s="12" customFormat="1" ht="22.8" customHeight="1">
      <c r="A210" s="12"/>
      <c r="B210" s="210"/>
      <c r="C210" s="211"/>
      <c r="D210" s="212" t="s">
        <v>75</v>
      </c>
      <c r="E210" s="224" t="s">
        <v>175</v>
      </c>
      <c r="F210" s="224" t="s">
        <v>241</v>
      </c>
      <c r="G210" s="211"/>
      <c r="H210" s="211"/>
      <c r="I210" s="214"/>
      <c r="J210" s="225">
        <f>BK210</f>
        <v>0</v>
      </c>
      <c r="K210" s="211"/>
      <c r="L210" s="216"/>
      <c r="M210" s="217"/>
      <c r="N210" s="218"/>
      <c r="O210" s="218"/>
      <c r="P210" s="219">
        <f>SUM(P211:P242)</f>
        <v>0</v>
      </c>
      <c r="Q210" s="218"/>
      <c r="R210" s="219">
        <f>SUM(R211:R242)</f>
        <v>0.00022000000000000001</v>
      </c>
      <c r="S210" s="218"/>
      <c r="T210" s="220">
        <f>SUM(T211:T242)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21" t="s">
        <v>83</v>
      </c>
      <c r="AT210" s="222" t="s">
        <v>75</v>
      </c>
      <c r="AU210" s="222" t="s">
        <v>83</v>
      </c>
      <c r="AY210" s="221" t="s">
        <v>127</v>
      </c>
      <c r="BK210" s="223">
        <f>SUM(BK211:BK242)</f>
        <v>0</v>
      </c>
    </row>
    <row r="211" s="2" customFormat="1" ht="16.5" customHeight="1">
      <c r="A211" s="38"/>
      <c r="B211" s="39"/>
      <c r="C211" s="226" t="s">
        <v>7</v>
      </c>
      <c r="D211" s="226" t="s">
        <v>129</v>
      </c>
      <c r="E211" s="227" t="s">
        <v>242</v>
      </c>
      <c r="F211" s="228" t="s">
        <v>243</v>
      </c>
      <c r="G211" s="229" t="s">
        <v>191</v>
      </c>
      <c r="H211" s="230">
        <v>11</v>
      </c>
      <c r="I211" s="231"/>
      <c r="J211" s="232">
        <f>ROUND(I211*H211,2)</f>
        <v>0</v>
      </c>
      <c r="K211" s="228" t="s">
        <v>133</v>
      </c>
      <c r="L211" s="44"/>
      <c r="M211" s="233" t="s">
        <v>1</v>
      </c>
      <c r="N211" s="234" t="s">
        <v>41</v>
      </c>
      <c r="O211" s="91"/>
      <c r="P211" s="235">
        <f>O211*H211</f>
        <v>0</v>
      </c>
      <c r="Q211" s="235">
        <v>0</v>
      </c>
      <c r="R211" s="235">
        <f>Q211*H211</f>
        <v>0</v>
      </c>
      <c r="S211" s="235">
        <v>0</v>
      </c>
      <c r="T211" s="23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7" t="s">
        <v>134</v>
      </c>
      <c r="AT211" s="237" t="s">
        <v>129</v>
      </c>
      <c r="AU211" s="237" t="s">
        <v>85</v>
      </c>
      <c r="AY211" s="17" t="s">
        <v>127</v>
      </c>
      <c r="BE211" s="238">
        <f>IF(N211="základní",J211,0)</f>
        <v>0</v>
      </c>
      <c r="BF211" s="238">
        <f>IF(N211="snížená",J211,0)</f>
        <v>0</v>
      </c>
      <c r="BG211" s="238">
        <f>IF(N211="zákl. přenesená",J211,0)</f>
        <v>0</v>
      </c>
      <c r="BH211" s="238">
        <f>IF(N211="sníž. přenesená",J211,0)</f>
        <v>0</v>
      </c>
      <c r="BI211" s="238">
        <f>IF(N211="nulová",J211,0)</f>
        <v>0</v>
      </c>
      <c r="BJ211" s="17" t="s">
        <v>83</v>
      </c>
      <c r="BK211" s="238">
        <f>ROUND(I211*H211,2)</f>
        <v>0</v>
      </c>
      <c r="BL211" s="17" t="s">
        <v>134</v>
      </c>
      <c r="BM211" s="237" t="s">
        <v>244</v>
      </c>
    </row>
    <row r="212" s="13" customFormat="1">
      <c r="A212" s="13"/>
      <c r="B212" s="239"/>
      <c r="C212" s="240"/>
      <c r="D212" s="241" t="s">
        <v>136</v>
      </c>
      <c r="E212" s="242" t="s">
        <v>1</v>
      </c>
      <c r="F212" s="243" t="s">
        <v>245</v>
      </c>
      <c r="G212" s="240"/>
      <c r="H212" s="242" t="s">
        <v>1</v>
      </c>
      <c r="I212" s="244"/>
      <c r="J212" s="240"/>
      <c r="K212" s="240"/>
      <c r="L212" s="245"/>
      <c r="M212" s="246"/>
      <c r="N212" s="247"/>
      <c r="O212" s="247"/>
      <c r="P212" s="247"/>
      <c r="Q212" s="247"/>
      <c r="R212" s="247"/>
      <c r="S212" s="247"/>
      <c r="T212" s="24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9" t="s">
        <v>136</v>
      </c>
      <c r="AU212" s="249" t="s">
        <v>85</v>
      </c>
      <c r="AV212" s="13" t="s">
        <v>83</v>
      </c>
      <c r="AW212" s="13" t="s">
        <v>32</v>
      </c>
      <c r="AX212" s="13" t="s">
        <v>76</v>
      </c>
      <c r="AY212" s="249" t="s">
        <v>127</v>
      </c>
    </row>
    <row r="213" s="14" customFormat="1">
      <c r="A213" s="14"/>
      <c r="B213" s="250"/>
      <c r="C213" s="251"/>
      <c r="D213" s="241" t="s">
        <v>136</v>
      </c>
      <c r="E213" s="252" t="s">
        <v>1</v>
      </c>
      <c r="F213" s="253" t="s">
        <v>183</v>
      </c>
      <c r="G213" s="251"/>
      <c r="H213" s="254">
        <v>11</v>
      </c>
      <c r="I213" s="255"/>
      <c r="J213" s="251"/>
      <c r="K213" s="251"/>
      <c r="L213" s="256"/>
      <c r="M213" s="257"/>
      <c r="N213" s="258"/>
      <c r="O213" s="258"/>
      <c r="P213" s="258"/>
      <c r="Q213" s="258"/>
      <c r="R213" s="258"/>
      <c r="S213" s="258"/>
      <c r="T213" s="25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0" t="s">
        <v>136</v>
      </c>
      <c r="AU213" s="260" t="s">
        <v>85</v>
      </c>
      <c r="AV213" s="14" t="s">
        <v>85</v>
      </c>
      <c r="AW213" s="14" t="s">
        <v>32</v>
      </c>
      <c r="AX213" s="14" t="s">
        <v>76</v>
      </c>
      <c r="AY213" s="260" t="s">
        <v>127</v>
      </c>
    </row>
    <row r="214" s="15" customFormat="1">
      <c r="A214" s="15"/>
      <c r="B214" s="261"/>
      <c r="C214" s="262"/>
      <c r="D214" s="241" t="s">
        <v>136</v>
      </c>
      <c r="E214" s="263" t="s">
        <v>1</v>
      </c>
      <c r="F214" s="264" t="s">
        <v>139</v>
      </c>
      <c r="G214" s="262"/>
      <c r="H214" s="265">
        <v>11</v>
      </c>
      <c r="I214" s="266"/>
      <c r="J214" s="262"/>
      <c r="K214" s="262"/>
      <c r="L214" s="267"/>
      <c r="M214" s="268"/>
      <c r="N214" s="269"/>
      <c r="O214" s="269"/>
      <c r="P214" s="269"/>
      <c r="Q214" s="269"/>
      <c r="R214" s="269"/>
      <c r="S214" s="269"/>
      <c r="T214" s="270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71" t="s">
        <v>136</v>
      </c>
      <c r="AU214" s="271" t="s">
        <v>85</v>
      </c>
      <c r="AV214" s="15" t="s">
        <v>134</v>
      </c>
      <c r="AW214" s="15" t="s">
        <v>32</v>
      </c>
      <c r="AX214" s="15" t="s">
        <v>83</v>
      </c>
      <c r="AY214" s="271" t="s">
        <v>127</v>
      </c>
    </row>
    <row r="215" s="2" customFormat="1" ht="16.5" customHeight="1">
      <c r="A215" s="38"/>
      <c r="B215" s="39"/>
      <c r="C215" s="226" t="s">
        <v>246</v>
      </c>
      <c r="D215" s="226" t="s">
        <v>129</v>
      </c>
      <c r="E215" s="227" t="s">
        <v>247</v>
      </c>
      <c r="F215" s="228" t="s">
        <v>248</v>
      </c>
      <c r="G215" s="229" t="s">
        <v>191</v>
      </c>
      <c r="H215" s="230">
        <v>129</v>
      </c>
      <c r="I215" s="231"/>
      <c r="J215" s="232">
        <f>ROUND(I215*H215,2)</f>
        <v>0</v>
      </c>
      <c r="K215" s="228" t="s">
        <v>133</v>
      </c>
      <c r="L215" s="44"/>
      <c r="M215" s="233" t="s">
        <v>1</v>
      </c>
      <c r="N215" s="234" t="s">
        <v>41</v>
      </c>
      <c r="O215" s="91"/>
      <c r="P215" s="235">
        <f>O215*H215</f>
        <v>0</v>
      </c>
      <c r="Q215" s="235">
        <v>0</v>
      </c>
      <c r="R215" s="235">
        <f>Q215*H215</f>
        <v>0</v>
      </c>
      <c r="S215" s="235">
        <v>0</v>
      </c>
      <c r="T215" s="236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7" t="s">
        <v>134</v>
      </c>
      <c r="AT215" s="237" t="s">
        <v>129</v>
      </c>
      <c r="AU215" s="237" t="s">
        <v>85</v>
      </c>
      <c r="AY215" s="17" t="s">
        <v>127</v>
      </c>
      <c r="BE215" s="238">
        <f>IF(N215="základní",J215,0)</f>
        <v>0</v>
      </c>
      <c r="BF215" s="238">
        <f>IF(N215="snížená",J215,0)</f>
        <v>0</v>
      </c>
      <c r="BG215" s="238">
        <f>IF(N215="zákl. přenesená",J215,0)</f>
        <v>0</v>
      </c>
      <c r="BH215" s="238">
        <f>IF(N215="sníž. přenesená",J215,0)</f>
        <v>0</v>
      </c>
      <c r="BI215" s="238">
        <f>IF(N215="nulová",J215,0)</f>
        <v>0</v>
      </c>
      <c r="BJ215" s="17" t="s">
        <v>83</v>
      </c>
      <c r="BK215" s="238">
        <f>ROUND(I215*H215,2)</f>
        <v>0</v>
      </c>
      <c r="BL215" s="17" t="s">
        <v>134</v>
      </c>
      <c r="BM215" s="237" t="s">
        <v>249</v>
      </c>
    </row>
    <row r="216" s="13" customFormat="1">
      <c r="A216" s="13"/>
      <c r="B216" s="239"/>
      <c r="C216" s="240"/>
      <c r="D216" s="241" t="s">
        <v>136</v>
      </c>
      <c r="E216" s="242" t="s">
        <v>1</v>
      </c>
      <c r="F216" s="243" t="s">
        <v>250</v>
      </c>
      <c r="G216" s="240"/>
      <c r="H216" s="242" t="s">
        <v>1</v>
      </c>
      <c r="I216" s="244"/>
      <c r="J216" s="240"/>
      <c r="K216" s="240"/>
      <c r="L216" s="245"/>
      <c r="M216" s="246"/>
      <c r="N216" s="247"/>
      <c r="O216" s="247"/>
      <c r="P216" s="247"/>
      <c r="Q216" s="247"/>
      <c r="R216" s="247"/>
      <c r="S216" s="247"/>
      <c r="T216" s="24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9" t="s">
        <v>136</v>
      </c>
      <c r="AU216" s="249" t="s">
        <v>85</v>
      </c>
      <c r="AV216" s="13" t="s">
        <v>83</v>
      </c>
      <c r="AW216" s="13" t="s">
        <v>32</v>
      </c>
      <c r="AX216" s="13" t="s">
        <v>76</v>
      </c>
      <c r="AY216" s="249" t="s">
        <v>127</v>
      </c>
    </row>
    <row r="217" s="14" customFormat="1">
      <c r="A217" s="14"/>
      <c r="B217" s="250"/>
      <c r="C217" s="251"/>
      <c r="D217" s="241" t="s">
        <v>136</v>
      </c>
      <c r="E217" s="252" t="s">
        <v>1</v>
      </c>
      <c r="F217" s="253" t="s">
        <v>251</v>
      </c>
      <c r="G217" s="251"/>
      <c r="H217" s="254">
        <v>129</v>
      </c>
      <c r="I217" s="255"/>
      <c r="J217" s="251"/>
      <c r="K217" s="251"/>
      <c r="L217" s="256"/>
      <c r="M217" s="257"/>
      <c r="N217" s="258"/>
      <c r="O217" s="258"/>
      <c r="P217" s="258"/>
      <c r="Q217" s="258"/>
      <c r="R217" s="258"/>
      <c r="S217" s="258"/>
      <c r="T217" s="259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0" t="s">
        <v>136</v>
      </c>
      <c r="AU217" s="260" t="s">
        <v>85</v>
      </c>
      <c r="AV217" s="14" t="s">
        <v>85</v>
      </c>
      <c r="AW217" s="14" t="s">
        <v>32</v>
      </c>
      <c r="AX217" s="14" t="s">
        <v>76</v>
      </c>
      <c r="AY217" s="260" t="s">
        <v>127</v>
      </c>
    </row>
    <row r="218" s="15" customFormat="1">
      <c r="A218" s="15"/>
      <c r="B218" s="261"/>
      <c r="C218" s="262"/>
      <c r="D218" s="241" t="s">
        <v>136</v>
      </c>
      <c r="E218" s="263" t="s">
        <v>1</v>
      </c>
      <c r="F218" s="264" t="s">
        <v>139</v>
      </c>
      <c r="G218" s="262"/>
      <c r="H218" s="265">
        <v>129</v>
      </c>
      <c r="I218" s="266"/>
      <c r="J218" s="262"/>
      <c r="K218" s="262"/>
      <c r="L218" s="267"/>
      <c r="M218" s="268"/>
      <c r="N218" s="269"/>
      <c r="O218" s="269"/>
      <c r="P218" s="269"/>
      <c r="Q218" s="269"/>
      <c r="R218" s="269"/>
      <c r="S218" s="269"/>
      <c r="T218" s="270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1" t="s">
        <v>136</v>
      </c>
      <c r="AU218" s="271" t="s">
        <v>85</v>
      </c>
      <c r="AV218" s="15" t="s">
        <v>134</v>
      </c>
      <c r="AW218" s="15" t="s">
        <v>32</v>
      </c>
      <c r="AX218" s="15" t="s">
        <v>83</v>
      </c>
      <c r="AY218" s="271" t="s">
        <v>127</v>
      </c>
    </row>
    <row r="219" s="2" customFormat="1" ht="16.5" customHeight="1">
      <c r="A219" s="38"/>
      <c r="B219" s="39"/>
      <c r="C219" s="226" t="s">
        <v>252</v>
      </c>
      <c r="D219" s="226" t="s">
        <v>129</v>
      </c>
      <c r="E219" s="227" t="s">
        <v>253</v>
      </c>
      <c r="F219" s="228" t="s">
        <v>254</v>
      </c>
      <c r="G219" s="229" t="s">
        <v>191</v>
      </c>
      <c r="H219" s="230">
        <v>129</v>
      </c>
      <c r="I219" s="231"/>
      <c r="J219" s="232">
        <f>ROUND(I219*H219,2)</f>
        <v>0</v>
      </c>
      <c r="K219" s="228" t="s">
        <v>133</v>
      </c>
      <c r="L219" s="44"/>
      <c r="M219" s="233" t="s">
        <v>1</v>
      </c>
      <c r="N219" s="234" t="s">
        <v>41</v>
      </c>
      <c r="O219" s="91"/>
      <c r="P219" s="235">
        <f>O219*H219</f>
        <v>0</v>
      </c>
      <c r="Q219" s="235">
        <v>0</v>
      </c>
      <c r="R219" s="235">
        <f>Q219*H219</f>
        <v>0</v>
      </c>
      <c r="S219" s="235">
        <v>0</v>
      </c>
      <c r="T219" s="236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7" t="s">
        <v>134</v>
      </c>
      <c r="AT219" s="237" t="s">
        <v>129</v>
      </c>
      <c r="AU219" s="237" t="s">
        <v>85</v>
      </c>
      <c r="AY219" s="17" t="s">
        <v>127</v>
      </c>
      <c r="BE219" s="238">
        <f>IF(N219="základní",J219,0)</f>
        <v>0</v>
      </c>
      <c r="BF219" s="238">
        <f>IF(N219="snížená",J219,0)</f>
        <v>0</v>
      </c>
      <c r="BG219" s="238">
        <f>IF(N219="zákl. přenesená",J219,0)</f>
        <v>0</v>
      </c>
      <c r="BH219" s="238">
        <f>IF(N219="sníž. přenesená",J219,0)</f>
        <v>0</v>
      </c>
      <c r="BI219" s="238">
        <f>IF(N219="nulová",J219,0)</f>
        <v>0</v>
      </c>
      <c r="BJ219" s="17" t="s">
        <v>83</v>
      </c>
      <c r="BK219" s="238">
        <f>ROUND(I219*H219,2)</f>
        <v>0</v>
      </c>
      <c r="BL219" s="17" t="s">
        <v>134</v>
      </c>
      <c r="BM219" s="237" t="s">
        <v>255</v>
      </c>
    </row>
    <row r="220" s="13" customFormat="1">
      <c r="A220" s="13"/>
      <c r="B220" s="239"/>
      <c r="C220" s="240"/>
      <c r="D220" s="241" t="s">
        <v>136</v>
      </c>
      <c r="E220" s="242" t="s">
        <v>1</v>
      </c>
      <c r="F220" s="243" t="s">
        <v>256</v>
      </c>
      <c r="G220" s="240"/>
      <c r="H220" s="242" t="s">
        <v>1</v>
      </c>
      <c r="I220" s="244"/>
      <c r="J220" s="240"/>
      <c r="K220" s="240"/>
      <c r="L220" s="245"/>
      <c r="M220" s="246"/>
      <c r="N220" s="247"/>
      <c r="O220" s="247"/>
      <c r="P220" s="247"/>
      <c r="Q220" s="247"/>
      <c r="R220" s="247"/>
      <c r="S220" s="247"/>
      <c r="T220" s="248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9" t="s">
        <v>136</v>
      </c>
      <c r="AU220" s="249" t="s">
        <v>85</v>
      </c>
      <c r="AV220" s="13" t="s">
        <v>83</v>
      </c>
      <c r="AW220" s="13" t="s">
        <v>32</v>
      </c>
      <c r="AX220" s="13" t="s">
        <v>76</v>
      </c>
      <c r="AY220" s="249" t="s">
        <v>127</v>
      </c>
    </row>
    <row r="221" s="14" customFormat="1">
      <c r="A221" s="14"/>
      <c r="B221" s="250"/>
      <c r="C221" s="251"/>
      <c r="D221" s="241" t="s">
        <v>136</v>
      </c>
      <c r="E221" s="252" t="s">
        <v>1</v>
      </c>
      <c r="F221" s="253" t="s">
        <v>251</v>
      </c>
      <c r="G221" s="251"/>
      <c r="H221" s="254">
        <v>129</v>
      </c>
      <c r="I221" s="255"/>
      <c r="J221" s="251"/>
      <c r="K221" s="251"/>
      <c r="L221" s="256"/>
      <c r="M221" s="257"/>
      <c r="N221" s="258"/>
      <c r="O221" s="258"/>
      <c r="P221" s="258"/>
      <c r="Q221" s="258"/>
      <c r="R221" s="258"/>
      <c r="S221" s="258"/>
      <c r="T221" s="259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0" t="s">
        <v>136</v>
      </c>
      <c r="AU221" s="260" t="s">
        <v>85</v>
      </c>
      <c r="AV221" s="14" t="s">
        <v>85</v>
      </c>
      <c r="AW221" s="14" t="s">
        <v>32</v>
      </c>
      <c r="AX221" s="14" t="s">
        <v>76</v>
      </c>
      <c r="AY221" s="260" t="s">
        <v>127</v>
      </c>
    </row>
    <row r="222" s="15" customFormat="1">
      <c r="A222" s="15"/>
      <c r="B222" s="261"/>
      <c r="C222" s="262"/>
      <c r="D222" s="241" t="s">
        <v>136</v>
      </c>
      <c r="E222" s="263" t="s">
        <v>1</v>
      </c>
      <c r="F222" s="264" t="s">
        <v>139</v>
      </c>
      <c r="G222" s="262"/>
      <c r="H222" s="265">
        <v>129</v>
      </c>
      <c r="I222" s="266"/>
      <c r="J222" s="262"/>
      <c r="K222" s="262"/>
      <c r="L222" s="267"/>
      <c r="M222" s="268"/>
      <c r="N222" s="269"/>
      <c r="O222" s="269"/>
      <c r="P222" s="269"/>
      <c r="Q222" s="269"/>
      <c r="R222" s="269"/>
      <c r="S222" s="269"/>
      <c r="T222" s="270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71" t="s">
        <v>136</v>
      </c>
      <c r="AU222" s="271" t="s">
        <v>85</v>
      </c>
      <c r="AV222" s="15" t="s">
        <v>134</v>
      </c>
      <c r="AW222" s="15" t="s">
        <v>32</v>
      </c>
      <c r="AX222" s="15" t="s">
        <v>83</v>
      </c>
      <c r="AY222" s="271" t="s">
        <v>127</v>
      </c>
    </row>
    <row r="223" s="2" customFormat="1" ht="16.5" customHeight="1">
      <c r="A223" s="38"/>
      <c r="B223" s="39"/>
      <c r="C223" s="226" t="s">
        <v>257</v>
      </c>
      <c r="D223" s="226" t="s">
        <v>129</v>
      </c>
      <c r="E223" s="227" t="s">
        <v>258</v>
      </c>
      <c r="F223" s="228" t="s">
        <v>259</v>
      </c>
      <c r="G223" s="229" t="s">
        <v>191</v>
      </c>
      <c r="H223" s="230">
        <v>11</v>
      </c>
      <c r="I223" s="231"/>
      <c r="J223" s="232">
        <f>ROUND(I223*H223,2)</f>
        <v>0</v>
      </c>
      <c r="K223" s="228" t="s">
        <v>133</v>
      </c>
      <c r="L223" s="44"/>
      <c r="M223" s="233" t="s">
        <v>1</v>
      </c>
      <c r="N223" s="234" t="s">
        <v>41</v>
      </c>
      <c r="O223" s="91"/>
      <c r="P223" s="235">
        <f>O223*H223</f>
        <v>0</v>
      </c>
      <c r="Q223" s="235">
        <v>2.0000000000000002E-05</v>
      </c>
      <c r="R223" s="235">
        <f>Q223*H223</f>
        <v>0.00022000000000000001</v>
      </c>
      <c r="S223" s="235">
        <v>0</v>
      </c>
      <c r="T223" s="236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7" t="s">
        <v>134</v>
      </c>
      <c r="AT223" s="237" t="s">
        <v>129</v>
      </c>
      <c r="AU223" s="237" t="s">
        <v>85</v>
      </c>
      <c r="AY223" s="17" t="s">
        <v>127</v>
      </c>
      <c r="BE223" s="238">
        <f>IF(N223="základní",J223,0)</f>
        <v>0</v>
      </c>
      <c r="BF223" s="238">
        <f>IF(N223="snížená",J223,0)</f>
        <v>0</v>
      </c>
      <c r="BG223" s="238">
        <f>IF(N223="zákl. přenesená",J223,0)</f>
        <v>0</v>
      </c>
      <c r="BH223" s="238">
        <f>IF(N223="sníž. přenesená",J223,0)</f>
        <v>0</v>
      </c>
      <c r="BI223" s="238">
        <f>IF(N223="nulová",J223,0)</f>
        <v>0</v>
      </c>
      <c r="BJ223" s="17" t="s">
        <v>83</v>
      </c>
      <c r="BK223" s="238">
        <f>ROUND(I223*H223,2)</f>
        <v>0</v>
      </c>
      <c r="BL223" s="17" t="s">
        <v>134</v>
      </c>
      <c r="BM223" s="237" t="s">
        <v>260</v>
      </c>
    </row>
    <row r="224" s="13" customFormat="1">
      <c r="A224" s="13"/>
      <c r="B224" s="239"/>
      <c r="C224" s="240"/>
      <c r="D224" s="241" t="s">
        <v>136</v>
      </c>
      <c r="E224" s="242" t="s">
        <v>1</v>
      </c>
      <c r="F224" s="243" t="s">
        <v>261</v>
      </c>
      <c r="G224" s="240"/>
      <c r="H224" s="242" t="s">
        <v>1</v>
      </c>
      <c r="I224" s="244"/>
      <c r="J224" s="240"/>
      <c r="K224" s="240"/>
      <c r="L224" s="245"/>
      <c r="M224" s="246"/>
      <c r="N224" s="247"/>
      <c r="O224" s="247"/>
      <c r="P224" s="247"/>
      <c r="Q224" s="247"/>
      <c r="R224" s="247"/>
      <c r="S224" s="247"/>
      <c r="T224" s="248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9" t="s">
        <v>136</v>
      </c>
      <c r="AU224" s="249" t="s">
        <v>85</v>
      </c>
      <c r="AV224" s="13" t="s">
        <v>83</v>
      </c>
      <c r="AW224" s="13" t="s">
        <v>32</v>
      </c>
      <c r="AX224" s="13" t="s">
        <v>76</v>
      </c>
      <c r="AY224" s="249" t="s">
        <v>127</v>
      </c>
    </row>
    <row r="225" s="14" customFormat="1">
      <c r="A225" s="14"/>
      <c r="B225" s="250"/>
      <c r="C225" s="251"/>
      <c r="D225" s="241" t="s">
        <v>136</v>
      </c>
      <c r="E225" s="252" t="s">
        <v>1</v>
      </c>
      <c r="F225" s="253" t="s">
        <v>183</v>
      </c>
      <c r="G225" s="251"/>
      <c r="H225" s="254">
        <v>11</v>
      </c>
      <c r="I225" s="255"/>
      <c r="J225" s="251"/>
      <c r="K225" s="251"/>
      <c r="L225" s="256"/>
      <c r="M225" s="257"/>
      <c r="N225" s="258"/>
      <c r="O225" s="258"/>
      <c r="P225" s="258"/>
      <c r="Q225" s="258"/>
      <c r="R225" s="258"/>
      <c r="S225" s="258"/>
      <c r="T225" s="25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0" t="s">
        <v>136</v>
      </c>
      <c r="AU225" s="260" t="s">
        <v>85</v>
      </c>
      <c r="AV225" s="14" t="s">
        <v>85</v>
      </c>
      <c r="AW225" s="14" t="s">
        <v>32</v>
      </c>
      <c r="AX225" s="14" t="s">
        <v>76</v>
      </c>
      <c r="AY225" s="260" t="s">
        <v>127</v>
      </c>
    </row>
    <row r="226" s="15" customFormat="1">
      <c r="A226" s="15"/>
      <c r="B226" s="261"/>
      <c r="C226" s="262"/>
      <c r="D226" s="241" t="s">
        <v>136</v>
      </c>
      <c r="E226" s="263" t="s">
        <v>1</v>
      </c>
      <c r="F226" s="264" t="s">
        <v>139</v>
      </c>
      <c r="G226" s="262"/>
      <c r="H226" s="265">
        <v>11</v>
      </c>
      <c r="I226" s="266"/>
      <c r="J226" s="262"/>
      <c r="K226" s="262"/>
      <c r="L226" s="267"/>
      <c r="M226" s="268"/>
      <c r="N226" s="269"/>
      <c r="O226" s="269"/>
      <c r="P226" s="269"/>
      <c r="Q226" s="269"/>
      <c r="R226" s="269"/>
      <c r="S226" s="269"/>
      <c r="T226" s="270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71" t="s">
        <v>136</v>
      </c>
      <c r="AU226" s="271" t="s">
        <v>85</v>
      </c>
      <c r="AV226" s="15" t="s">
        <v>134</v>
      </c>
      <c r="AW226" s="15" t="s">
        <v>32</v>
      </c>
      <c r="AX226" s="15" t="s">
        <v>83</v>
      </c>
      <c r="AY226" s="271" t="s">
        <v>127</v>
      </c>
    </row>
    <row r="227" s="2" customFormat="1" ht="16.5" customHeight="1">
      <c r="A227" s="38"/>
      <c r="B227" s="39"/>
      <c r="C227" s="226" t="s">
        <v>262</v>
      </c>
      <c r="D227" s="226" t="s">
        <v>129</v>
      </c>
      <c r="E227" s="227" t="s">
        <v>263</v>
      </c>
      <c r="F227" s="228" t="s">
        <v>264</v>
      </c>
      <c r="G227" s="229" t="s">
        <v>191</v>
      </c>
      <c r="H227" s="230">
        <v>121</v>
      </c>
      <c r="I227" s="231"/>
      <c r="J227" s="232">
        <f>ROUND(I227*H227,2)</f>
        <v>0</v>
      </c>
      <c r="K227" s="228" t="s">
        <v>133</v>
      </c>
      <c r="L227" s="44"/>
      <c r="M227" s="233" t="s">
        <v>1</v>
      </c>
      <c r="N227" s="234" t="s">
        <v>41</v>
      </c>
      <c r="O227" s="91"/>
      <c r="P227" s="235">
        <f>O227*H227</f>
        <v>0</v>
      </c>
      <c r="Q227" s="235">
        <v>0</v>
      </c>
      <c r="R227" s="235">
        <f>Q227*H227</f>
        <v>0</v>
      </c>
      <c r="S227" s="235">
        <v>0</v>
      </c>
      <c r="T227" s="236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7" t="s">
        <v>134</v>
      </c>
      <c r="AT227" s="237" t="s">
        <v>129</v>
      </c>
      <c r="AU227" s="237" t="s">
        <v>85</v>
      </c>
      <c r="AY227" s="17" t="s">
        <v>127</v>
      </c>
      <c r="BE227" s="238">
        <f>IF(N227="základní",J227,0)</f>
        <v>0</v>
      </c>
      <c r="BF227" s="238">
        <f>IF(N227="snížená",J227,0)</f>
        <v>0</v>
      </c>
      <c r="BG227" s="238">
        <f>IF(N227="zákl. přenesená",J227,0)</f>
        <v>0</v>
      </c>
      <c r="BH227" s="238">
        <f>IF(N227="sníž. přenesená",J227,0)</f>
        <v>0</v>
      </c>
      <c r="BI227" s="238">
        <f>IF(N227="nulová",J227,0)</f>
        <v>0</v>
      </c>
      <c r="BJ227" s="17" t="s">
        <v>83</v>
      </c>
      <c r="BK227" s="238">
        <f>ROUND(I227*H227,2)</f>
        <v>0</v>
      </c>
      <c r="BL227" s="17" t="s">
        <v>134</v>
      </c>
      <c r="BM227" s="237" t="s">
        <v>265</v>
      </c>
    </row>
    <row r="228" s="13" customFormat="1">
      <c r="A228" s="13"/>
      <c r="B228" s="239"/>
      <c r="C228" s="240"/>
      <c r="D228" s="241" t="s">
        <v>136</v>
      </c>
      <c r="E228" s="242" t="s">
        <v>1</v>
      </c>
      <c r="F228" s="243" t="s">
        <v>266</v>
      </c>
      <c r="G228" s="240"/>
      <c r="H228" s="242" t="s">
        <v>1</v>
      </c>
      <c r="I228" s="244"/>
      <c r="J228" s="240"/>
      <c r="K228" s="240"/>
      <c r="L228" s="245"/>
      <c r="M228" s="246"/>
      <c r="N228" s="247"/>
      <c r="O228" s="247"/>
      <c r="P228" s="247"/>
      <c r="Q228" s="247"/>
      <c r="R228" s="247"/>
      <c r="S228" s="247"/>
      <c r="T228" s="24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9" t="s">
        <v>136</v>
      </c>
      <c r="AU228" s="249" t="s">
        <v>85</v>
      </c>
      <c r="AV228" s="13" t="s">
        <v>83</v>
      </c>
      <c r="AW228" s="13" t="s">
        <v>32</v>
      </c>
      <c r="AX228" s="13" t="s">
        <v>76</v>
      </c>
      <c r="AY228" s="249" t="s">
        <v>127</v>
      </c>
    </row>
    <row r="229" s="14" customFormat="1">
      <c r="A229" s="14"/>
      <c r="B229" s="250"/>
      <c r="C229" s="251"/>
      <c r="D229" s="241" t="s">
        <v>136</v>
      </c>
      <c r="E229" s="252" t="s">
        <v>1</v>
      </c>
      <c r="F229" s="253" t="s">
        <v>195</v>
      </c>
      <c r="G229" s="251"/>
      <c r="H229" s="254">
        <v>121</v>
      </c>
      <c r="I229" s="255"/>
      <c r="J229" s="251"/>
      <c r="K229" s="251"/>
      <c r="L229" s="256"/>
      <c r="M229" s="257"/>
      <c r="N229" s="258"/>
      <c r="O229" s="258"/>
      <c r="P229" s="258"/>
      <c r="Q229" s="258"/>
      <c r="R229" s="258"/>
      <c r="S229" s="258"/>
      <c r="T229" s="25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0" t="s">
        <v>136</v>
      </c>
      <c r="AU229" s="260" t="s">
        <v>85</v>
      </c>
      <c r="AV229" s="14" t="s">
        <v>85</v>
      </c>
      <c r="AW229" s="14" t="s">
        <v>32</v>
      </c>
      <c r="AX229" s="14" t="s">
        <v>76</v>
      </c>
      <c r="AY229" s="260" t="s">
        <v>127</v>
      </c>
    </row>
    <row r="230" s="15" customFormat="1">
      <c r="A230" s="15"/>
      <c r="B230" s="261"/>
      <c r="C230" s="262"/>
      <c r="D230" s="241" t="s">
        <v>136</v>
      </c>
      <c r="E230" s="263" t="s">
        <v>1</v>
      </c>
      <c r="F230" s="264" t="s">
        <v>139</v>
      </c>
      <c r="G230" s="262"/>
      <c r="H230" s="265">
        <v>121</v>
      </c>
      <c r="I230" s="266"/>
      <c r="J230" s="262"/>
      <c r="K230" s="262"/>
      <c r="L230" s="267"/>
      <c r="M230" s="268"/>
      <c r="N230" s="269"/>
      <c r="O230" s="269"/>
      <c r="P230" s="269"/>
      <c r="Q230" s="269"/>
      <c r="R230" s="269"/>
      <c r="S230" s="269"/>
      <c r="T230" s="270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1" t="s">
        <v>136</v>
      </c>
      <c r="AU230" s="271" t="s">
        <v>85</v>
      </c>
      <c r="AV230" s="15" t="s">
        <v>134</v>
      </c>
      <c r="AW230" s="15" t="s">
        <v>32</v>
      </c>
      <c r="AX230" s="15" t="s">
        <v>83</v>
      </c>
      <c r="AY230" s="271" t="s">
        <v>127</v>
      </c>
    </row>
    <row r="231" s="2" customFormat="1" ht="16.5" customHeight="1">
      <c r="A231" s="38"/>
      <c r="B231" s="39"/>
      <c r="C231" s="226" t="s">
        <v>267</v>
      </c>
      <c r="D231" s="226" t="s">
        <v>129</v>
      </c>
      <c r="E231" s="227" t="s">
        <v>268</v>
      </c>
      <c r="F231" s="228" t="s">
        <v>269</v>
      </c>
      <c r="G231" s="229" t="s">
        <v>132</v>
      </c>
      <c r="H231" s="230">
        <v>15.6</v>
      </c>
      <c r="I231" s="231"/>
      <c r="J231" s="232">
        <f>ROUND(I231*H231,2)</f>
        <v>0</v>
      </c>
      <c r="K231" s="228" t="s">
        <v>133</v>
      </c>
      <c r="L231" s="44"/>
      <c r="M231" s="233" t="s">
        <v>1</v>
      </c>
      <c r="N231" s="234" t="s">
        <v>41</v>
      </c>
      <c r="O231" s="91"/>
      <c r="P231" s="235">
        <f>O231*H231</f>
        <v>0</v>
      </c>
      <c r="Q231" s="235">
        <v>0</v>
      </c>
      <c r="R231" s="235">
        <f>Q231*H231</f>
        <v>0</v>
      </c>
      <c r="S231" s="235">
        <v>0</v>
      </c>
      <c r="T231" s="23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7" t="s">
        <v>134</v>
      </c>
      <c r="AT231" s="237" t="s">
        <v>129</v>
      </c>
      <c r="AU231" s="237" t="s">
        <v>85</v>
      </c>
      <c r="AY231" s="17" t="s">
        <v>127</v>
      </c>
      <c r="BE231" s="238">
        <f>IF(N231="základní",J231,0)</f>
        <v>0</v>
      </c>
      <c r="BF231" s="238">
        <f>IF(N231="snížená",J231,0)</f>
        <v>0</v>
      </c>
      <c r="BG231" s="238">
        <f>IF(N231="zákl. přenesená",J231,0)</f>
        <v>0</v>
      </c>
      <c r="BH231" s="238">
        <f>IF(N231="sníž. přenesená",J231,0)</f>
        <v>0</v>
      </c>
      <c r="BI231" s="238">
        <f>IF(N231="nulová",J231,0)</f>
        <v>0</v>
      </c>
      <c r="BJ231" s="17" t="s">
        <v>83</v>
      </c>
      <c r="BK231" s="238">
        <f>ROUND(I231*H231,2)</f>
        <v>0</v>
      </c>
      <c r="BL231" s="17" t="s">
        <v>134</v>
      </c>
      <c r="BM231" s="237" t="s">
        <v>270</v>
      </c>
    </row>
    <row r="232" s="13" customFormat="1">
      <c r="A232" s="13"/>
      <c r="B232" s="239"/>
      <c r="C232" s="240"/>
      <c r="D232" s="241" t="s">
        <v>136</v>
      </c>
      <c r="E232" s="242" t="s">
        <v>1</v>
      </c>
      <c r="F232" s="243" t="s">
        <v>271</v>
      </c>
      <c r="G232" s="240"/>
      <c r="H232" s="242" t="s">
        <v>1</v>
      </c>
      <c r="I232" s="244"/>
      <c r="J232" s="240"/>
      <c r="K232" s="240"/>
      <c r="L232" s="245"/>
      <c r="M232" s="246"/>
      <c r="N232" s="247"/>
      <c r="O232" s="247"/>
      <c r="P232" s="247"/>
      <c r="Q232" s="247"/>
      <c r="R232" s="247"/>
      <c r="S232" s="247"/>
      <c r="T232" s="248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49" t="s">
        <v>136</v>
      </c>
      <c r="AU232" s="249" t="s">
        <v>85</v>
      </c>
      <c r="AV232" s="13" t="s">
        <v>83</v>
      </c>
      <c r="AW232" s="13" t="s">
        <v>32</v>
      </c>
      <c r="AX232" s="13" t="s">
        <v>76</v>
      </c>
      <c r="AY232" s="249" t="s">
        <v>127</v>
      </c>
    </row>
    <row r="233" s="14" customFormat="1">
      <c r="A233" s="14"/>
      <c r="B233" s="250"/>
      <c r="C233" s="251"/>
      <c r="D233" s="241" t="s">
        <v>136</v>
      </c>
      <c r="E233" s="252" t="s">
        <v>1</v>
      </c>
      <c r="F233" s="253" t="s">
        <v>272</v>
      </c>
      <c r="G233" s="251"/>
      <c r="H233" s="254">
        <v>15.6</v>
      </c>
      <c r="I233" s="255"/>
      <c r="J233" s="251"/>
      <c r="K233" s="251"/>
      <c r="L233" s="256"/>
      <c r="M233" s="257"/>
      <c r="N233" s="258"/>
      <c r="O233" s="258"/>
      <c r="P233" s="258"/>
      <c r="Q233" s="258"/>
      <c r="R233" s="258"/>
      <c r="S233" s="258"/>
      <c r="T233" s="259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60" t="s">
        <v>136</v>
      </c>
      <c r="AU233" s="260" t="s">
        <v>85</v>
      </c>
      <c r="AV233" s="14" t="s">
        <v>85</v>
      </c>
      <c r="AW233" s="14" t="s">
        <v>32</v>
      </c>
      <c r="AX233" s="14" t="s">
        <v>76</v>
      </c>
      <c r="AY233" s="260" t="s">
        <v>127</v>
      </c>
    </row>
    <row r="234" s="15" customFormat="1">
      <c r="A234" s="15"/>
      <c r="B234" s="261"/>
      <c r="C234" s="262"/>
      <c r="D234" s="241" t="s">
        <v>136</v>
      </c>
      <c r="E234" s="263" t="s">
        <v>1</v>
      </c>
      <c r="F234" s="264" t="s">
        <v>139</v>
      </c>
      <c r="G234" s="262"/>
      <c r="H234" s="265">
        <v>15.6</v>
      </c>
      <c r="I234" s="266"/>
      <c r="J234" s="262"/>
      <c r="K234" s="262"/>
      <c r="L234" s="267"/>
      <c r="M234" s="268"/>
      <c r="N234" s="269"/>
      <c r="O234" s="269"/>
      <c r="P234" s="269"/>
      <c r="Q234" s="269"/>
      <c r="R234" s="269"/>
      <c r="S234" s="269"/>
      <c r="T234" s="270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71" t="s">
        <v>136</v>
      </c>
      <c r="AU234" s="271" t="s">
        <v>85</v>
      </c>
      <c r="AV234" s="15" t="s">
        <v>134</v>
      </c>
      <c r="AW234" s="15" t="s">
        <v>32</v>
      </c>
      <c r="AX234" s="15" t="s">
        <v>83</v>
      </c>
      <c r="AY234" s="271" t="s">
        <v>127</v>
      </c>
    </row>
    <row r="235" s="2" customFormat="1" ht="16.5" customHeight="1">
      <c r="A235" s="38"/>
      <c r="B235" s="39"/>
      <c r="C235" s="226" t="s">
        <v>273</v>
      </c>
      <c r="D235" s="226" t="s">
        <v>129</v>
      </c>
      <c r="E235" s="227" t="s">
        <v>268</v>
      </c>
      <c r="F235" s="228" t="s">
        <v>269</v>
      </c>
      <c r="G235" s="229" t="s">
        <v>132</v>
      </c>
      <c r="H235" s="230">
        <v>10.4</v>
      </c>
      <c r="I235" s="231"/>
      <c r="J235" s="232">
        <f>ROUND(I235*H235,2)</f>
        <v>0</v>
      </c>
      <c r="K235" s="228" t="s">
        <v>133</v>
      </c>
      <c r="L235" s="44"/>
      <c r="M235" s="233" t="s">
        <v>1</v>
      </c>
      <c r="N235" s="234" t="s">
        <v>41</v>
      </c>
      <c r="O235" s="91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6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7" t="s">
        <v>134</v>
      </c>
      <c r="AT235" s="237" t="s">
        <v>129</v>
      </c>
      <c r="AU235" s="237" t="s">
        <v>85</v>
      </c>
      <c r="AY235" s="17" t="s">
        <v>127</v>
      </c>
      <c r="BE235" s="238">
        <f>IF(N235="základní",J235,0)</f>
        <v>0</v>
      </c>
      <c r="BF235" s="238">
        <f>IF(N235="snížená",J235,0)</f>
        <v>0</v>
      </c>
      <c r="BG235" s="238">
        <f>IF(N235="zákl. přenesená",J235,0)</f>
        <v>0</v>
      </c>
      <c r="BH235" s="238">
        <f>IF(N235="sníž. přenesená",J235,0)</f>
        <v>0</v>
      </c>
      <c r="BI235" s="238">
        <f>IF(N235="nulová",J235,0)</f>
        <v>0</v>
      </c>
      <c r="BJ235" s="17" t="s">
        <v>83</v>
      </c>
      <c r="BK235" s="238">
        <f>ROUND(I235*H235,2)</f>
        <v>0</v>
      </c>
      <c r="BL235" s="17" t="s">
        <v>134</v>
      </c>
      <c r="BM235" s="237" t="s">
        <v>274</v>
      </c>
    </row>
    <row r="236" s="13" customFormat="1">
      <c r="A236" s="13"/>
      <c r="B236" s="239"/>
      <c r="C236" s="240"/>
      <c r="D236" s="241" t="s">
        <v>136</v>
      </c>
      <c r="E236" s="242" t="s">
        <v>1</v>
      </c>
      <c r="F236" s="243" t="s">
        <v>275</v>
      </c>
      <c r="G236" s="240"/>
      <c r="H236" s="242" t="s">
        <v>1</v>
      </c>
      <c r="I236" s="244"/>
      <c r="J236" s="240"/>
      <c r="K236" s="240"/>
      <c r="L236" s="245"/>
      <c r="M236" s="246"/>
      <c r="N236" s="247"/>
      <c r="O236" s="247"/>
      <c r="P236" s="247"/>
      <c r="Q236" s="247"/>
      <c r="R236" s="247"/>
      <c r="S236" s="247"/>
      <c r="T236" s="24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9" t="s">
        <v>136</v>
      </c>
      <c r="AU236" s="249" t="s">
        <v>85</v>
      </c>
      <c r="AV236" s="13" t="s">
        <v>83</v>
      </c>
      <c r="AW236" s="13" t="s">
        <v>32</v>
      </c>
      <c r="AX236" s="13" t="s">
        <v>76</v>
      </c>
      <c r="AY236" s="249" t="s">
        <v>127</v>
      </c>
    </row>
    <row r="237" s="14" customFormat="1">
      <c r="A237" s="14"/>
      <c r="B237" s="250"/>
      <c r="C237" s="251"/>
      <c r="D237" s="241" t="s">
        <v>136</v>
      </c>
      <c r="E237" s="252" t="s">
        <v>1</v>
      </c>
      <c r="F237" s="253" t="s">
        <v>276</v>
      </c>
      <c r="G237" s="251"/>
      <c r="H237" s="254">
        <v>10.4</v>
      </c>
      <c r="I237" s="255"/>
      <c r="J237" s="251"/>
      <c r="K237" s="251"/>
      <c r="L237" s="256"/>
      <c r="M237" s="257"/>
      <c r="N237" s="258"/>
      <c r="O237" s="258"/>
      <c r="P237" s="258"/>
      <c r="Q237" s="258"/>
      <c r="R237" s="258"/>
      <c r="S237" s="258"/>
      <c r="T237" s="25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0" t="s">
        <v>136</v>
      </c>
      <c r="AU237" s="260" t="s">
        <v>85</v>
      </c>
      <c r="AV237" s="14" t="s">
        <v>85</v>
      </c>
      <c r="AW237" s="14" t="s">
        <v>32</v>
      </c>
      <c r="AX237" s="14" t="s">
        <v>76</v>
      </c>
      <c r="AY237" s="260" t="s">
        <v>127</v>
      </c>
    </row>
    <row r="238" s="15" customFormat="1">
      <c r="A238" s="15"/>
      <c r="B238" s="261"/>
      <c r="C238" s="262"/>
      <c r="D238" s="241" t="s">
        <v>136</v>
      </c>
      <c r="E238" s="263" t="s">
        <v>1</v>
      </c>
      <c r="F238" s="264" t="s">
        <v>139</v>
      </c>
      <c r="G238" s="262"/>
      <c r="H238" s="265">
        <v>10.4</v>
      </c>
      <c r="I238" s="266"/>
      <c r="J238" s="262"/>
      <c r="K238" s="262"/>
      <c r="L238" s="267"/>
      <c r="M238" s="268"/>
      <c r="N238" s="269"/>
      <c r="O238" s="269"/>
      <c r="P238" s="269"/>
      <c r="Q238" s="269"/>
      <c r="R238" s="269"/>
      <c r="S238" s="269"/>
      <c r="T238" s="270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71" t="s">
        <v>136</v>
      </c>
      <c r="AU238" s="271" t="s">
        <v>85</v>
      </c>
      <c r="AV238" s="15" t="s">
        <v>134</v>
      </c>
      <c r="AW238" s="15" t="s">
        <v>32</v>
      </c>
      <c r="AX238" s="15" t="s">
        <v>83</v>
      </c>
      <c r="AY238" s="271" t="s">
        <v>127</v>
      </c>
    </row>
    <row r="239" s="2" customFormat="1" ht="16.5" customHeight="1">
      <c r="A239" s="38"/>
      <c r="B239" s="39"/>
      <c r="C239" s="226" t="s">
        <v>277</v>
      </c>
      <c r="D239" s="226" t="s">
        <v>129</v>
      </c>
      <c r="E239" s="227" t="s">
        <v>278</v>
      </c>
      <c r="F239" s="228" t="s">
        <v>279</v>
      </c>
      <c r="G239" s="229" t="s">
        <v>132</v>
      </c>
      <c r="H239" s="230">
        <v>18</v>
      </c>
      <c r="I239" s="231"/>
      <c r="J239" s="232">
        <f>ROUND(I239*H239,2)</f>
        <v>0</v>
      </c>
      <c r="K239" s="228" t="s">
        <v>133</v>
      </c>
      <c r="L239" s="44"/>
      <c r="M239" s="233" t="s">
        <v>1</v>
      </c>
      <c r="N239" s="234" t="s">
        <v>41</v>
      </c>
      <c r="O239" s="91"/>
      <c r="P239" s="235">
        <f>O239*H239</f>
        <v>0</v>
      </c>
      <c r="Q239" s="235">
        <v>0</v>
      </c>
      <c r="R239" s="235">
        <f>Q239*H239</f>
        <v>0</v>
      </c>
      <c r="S239" s="235">
        <v>0</v>
      </c>
      <c r="T239" s="23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37" t="s">
        <v>134</v>
      </c>
      <c r="AT239" s="237" t="s">
        <v>129</v>
      </c>
      <c r="AU239" s="237" t="s">
        <v>85</v>
      </c>
      <c r="AY239" s="17" t="s">
        <v>127</v>
      </c>
      <c r="BE239" s="238">
        <f>IF(N239="základní",J239,0)</f>
        <v>0</v>
      </c>
      <c r="BF239" s="238">
        <f>IF(N239="snížená",J239,0)</f>
        <v>0</v>
      </c>
      <c r="BG239" s="238">
        <f>IF(N239="zákl. přenesená",J239,0)</f>
        <v>0</v>
      </c>
      <c r="BH239" s="238">
        <f>IF(N239="sníž. přenesená",J239,0)</f>
        <v>0</v>
      </c>
      <c r="BI239" s="238">
        <f>IF(N239="nulová",J239,0)</f>
        <v>0</v>
      </c>
      <c r="BJ239" s="17" t="s">
        <v>83</v>
      </c>
      <c r="BK239" s="238">
        <f>ROUND(I239*H239,2)</f>
        <v>0</v>
      </c>
      <c r="BL239" s="17" t="s">
        <v>134</v>
      </c>
      <c r="BM239" s="237" t="s">
        <v>280</v>
      </c>
    </row>
    <row r="240" s="13" customFormat="1">
      <c r="A240" s="13"/>
      <c r="B240" s="239"/>
      <c r="C240" s="240"/>
      <c r="D240" s="241" t="s">
        <v>136</v>
      </c>
      <c r="E240" s="242" t="s">
        <v>1</v>
      </c>
      <c r="F240" s="243" t="s">
        <v>281</v>
      </c>
      <c r="G240" s="240"/>
      <c r="H240" s="242" t="s">
        <v>1</v>
      </c>
      <c r="I240" s="244"/>
      <c r="J240" s="240"/>
      <c r="K240" s="240"/>
      <c r="L240" s="245"/>
      <c r="M240" s="246"/>
      <c r="N240" s="247"/>
      <c r="O240" s="247"/>
      <c r="P240" s="247"/>
      <c r="Q240" s="247"/>
      <c r="R240" s="247"/>
      <c r="S240" s="247"/>
      <c r="T240" s="248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9" t="s">
        <v>136</v>
      </c>
      <c r="AU240" s="249" t="s">
        <v>85</v>
      </c>
      <c r="AV240" s="13" t="s">
        <v>83</v>
      </c>
      <c r="AW240" s="13" t="s">
        <v>32</v>
      </c>
      <c r="AX240" s="13" t="s">
        <v>76</v>
      </c>
      <c r="AY240" s="249" t="s">
        <v>127</v>
      </c>
    </row>
    <row r="241" s="14" customFormat="1">
      <c r="A241" s="14"/>
      <c r="B241" s="250"/>
      <c r="C241" s="251"/>
      <c r="D241" s="241" t="s">
        <v>136</v>
      </c>
      <c r="E241" s="252" t="s">
        <v>1</v>
      </c>
      <c r="F241" s="253" t="s">
        <v>144</v>
      </c>
      <c r="G241" s="251"/>
      <c r="H241" s="254">
        <v>18</v>
      </c>
      <c r="I241" s="255"/>
      <c r="J241" s="251"/>
      <c r="K241" s="251"/>
      <c r="L241" s="256"/>
      <c r="M241" s="257"/>
      <c r="N241" s="258"/>
      <c r="O241" s="258"/>
      <c r="P241" s="258"/>
      <c r="Q241" s="258"/>
      <c r="R241" s="258"/>
      <c r="S241" s="258"/>
      <c r="T241" s="259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0" t="s">
        <v>136</v>
      </c>
      <c r="AU241" s="260" t="s">
        <v>85</v>
      </c>
      <c r="AV241" s="14" t="s">
        <v>85</v>
      </c>
      <c r="AW241" s="14" t="s">
        <v>32</v>
      </c>
      <c r="AX241" s="14" t="s">
        <v>76</v>
      </c>
      <c r="AY241" s="260" t="s">
        <v>127</v>
      </c>
    </row>
    <row r="242" s="15" customFormat="1">
      <c r="A242" s="15"/>
      <c r="B242" s="261"/>
      <c r="C242" s="262"/>
      <c r="D242" s="241" t="s">
        <v>136</v>
      </c>
      <c r="E242" s="263" t="s">
        <v>1</v>
      </c>
      <c r="F242" s="264" t="s">
        <v>139</v>
      </c>
      <c r="G242" s="262"/>
      <c r="H242" s="265">
        <v>18</v>
      </c>
      <c r="I242" s="266"/>
      <c r="J242" s="262"/>
      <c r="K242" s="262"/>
      <c r="L242" s="267"/>
      <c r="M242" s="268"/>
      <c r="N242" s="269"/>
      <c r="O242" s="269"/>
      <c r="P242" s="269"/>
      <c r="Q242" s="269"/>
      <c r="R242" s="269"/>
      <c r="S242" s="269"/>
      <c r="T242" s="270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71" t="s">
        <v>136</v>
      </c>
      <c r="AU242" s="271" t="s">
        <v>85</v>
      </c>
      <c r="AV242" s="15" t="s">
        <v>134</v>
      </c>
      <c r="AW242" s="15" t="s">
        <v>32</v>
      </c>
      <c r="AX242" s="15" t="s">
        <v>83</v>
      </c>
      <c r="AY242" s="271" t="s">
        <v>127</v>
      </c>
    </row>
    <row r="243" s="12" customFormat="1" ht="22.8" customHeight="1">
      <c r="A243" s="12"/>
      <c r="B243" s="210"/>
      <c r="C243" s="211"/>
      <c r="D243" s="212" t="s">
        <v>75</v>
      </c>
      <c r="E243" s="224" t="s">
        <v>282</v>
      </c>
      <c r="F243" s="224" t="s">
        <v>283</v>
      </c>
      <c r="G243" s="211"/>
      <c r="H243" s="211"/>
      <c r="I243" s="214"/>
      <c r="J243" s="225">
        <f>BK243</f>
        <v>0</v>
      </c>
      <c r="K243" s="211"/>
      <c r="L243" s="216"/>
      <c r="M243" s="217"/>
      <c r="N243" s="218"/>
      <c r="O243" s="218"/>
      <c r="P243" s="219">
        <f>SUM(P244:P323)</f>
        <v>0</v>
      </c>
      <c r="Q243" s="218"/>
      <c r="R243" s="219">
        <f>SUM(R244:R323)</f>
        <v>0</v>
      </c>
      <c r="S243" s="218"/>
      <c r="T243" s="220">
        <f>SUM(T244:T323)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21" t="s">
        <v>83</v>
      </c>
      <c r="AT243" s="222" t="s">
        <v>75</v>
      </c>
      <c r="AU243" s="222" t="s">
        <v>83</v>
      </c>
      <c r="AY243" s="221" t="s">
        <v>127</v>
      </c>
      <c r="BK243" s="223">
        <f>SUM(BK244:BK323)</f>
        <v>0</v>
      </c>
    </row>
    <row r="244" s="2" customFormat="1" ht="16.5" customHeight="1">
      <c r="A244" s="38"/>
      <c r="B244" s="39"/>
      <c r="C244" s="226" t="s">
        <v>284</v>
      </c>
      <c r="D244" s="226" t="s">
        <v>129</v>
      </c>
      <c r="E244" s="227" t="s">
        <v>285</v>
      </c>
      <c r="F244" s="228" t="s">
        <v>286</v>
      </c>
      <c r="G244" s="229" t="s">
        <v>287</v>
      </c>
      <c r="H244" s="230">
        <v>24.716000000000001</v>
      </c>
      <c r="I244" s="231"/>
      <c r="J244" s="232">
        <f>ROUND(I244*H244,2)</f>
        <v>0</v>
      </c>
      <c r="K244" s="228" t="s">
        <v>133</v>
      </c>
      <c r="L244" s="44"/>
      <c r="M244" s="233" t="s">
        <v>1</v>
      </c>
      <c r="N244" s="234" t="s">
        <v>41</v>
      </c>
      <c r="O244" s="91"/>
      <c r="P244" s="235">
        <f>O244*H244</f>
        <v>0</v>
      </c>
      <c r="Q244" s="235">
        <v>0</v>
      </c>
      <c r="R244" s="235">
        <f>Q244*H244</f>
        <v>0</v>
      </c>
      <c r="S244" s="235">
        <v>0</v>
      </c>
      <c r="T244" s="23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37" t="s">
        <v>134</v>
      </c>
      <c r="AT244" s="237" t="s">
        <v>129</v>
      </c>
      <c r="AU244" s="237" t="s">
        <v>85</v>
      </c>
      <c r="AY244" s="17" t="s">
        <v>127</v>
      </c>
      <c r="BE244" s="238">
        <f>IF(N244="základní",J244,0)</f>
        <v>0</v>
      </c>
      <c r="BF244" s="238">
        <f>IF(N244="snížená",J244,0)</f>
        <v>0</v>
      </c>
      <c r="BG244" s="238">
        <f>IF(N244="zákl. přenesená",J244,0)</f>
        <v>0</v>
      </c>
      <c r="BH244" s="238">
        <f>IF(N244="sníž. přenesená",J244,0)</f>
        <v>0</v>
      </c>
      <c r="BI244" s="238">
        <f>IF(N244="nulová",J244,0)</f>
        <v>0</v>
      </c>
      <c r="BJ244" s="17" t="s">
        <v>83</v>
      </c>
      <c r="BK244" s="238">
        <f>ROUND(I244*H244,2)</f>
        <v>0</v>
      </c>
      <c r="BL244" s="17" t="s">
        <v>134</v>
      </c>
      <c r="BM244" s="237" t="s">
        <v>288</v>
      </c>
    </row>
    <row r="245" s="13" customFormat="1">
      <c r="A245" s="13"/>
      <c r="B245" s="239"/>
      <c r="C245" s="240"/>
      <c r="D245" s="241" t="s">
        <v>136</v>
      </c>
      <c r="E245" s="242" t="s">
        <v>1</v>
      </c>
      <c r="F245" s="243" t="s">
        <v>289</v>
      </c>
      <c r="G245" s="240"/>
      <c r="H245" s="242" t="s">
        <v>1</v>
      </c>
      <c r="I245" s="244"/>
      <c r="J245" s="240"/>
      <c r="K245" s="240"/>
      <c r="L245" s="245"/>
      <c r="M245" s="246"/>
      <c r="N245" s="247"/>
      <c r="O245" s="247"/>
      <c r="P245" s="247"/>
      <c r="Q245" s="247"/>
      <c r="R245" s="247"/>
      <c r="S245" s="247"/>
      <c r="T245" s="24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9" t="s">
        <v>136</v>
      </c>
      <c r="AU245" s="249" t="s">
        <v>85</v>
      </c>
      <c r="AV245" s="13" t="s">
        <v>83</v>
      </c>
      <c r="AW245" s="13" t="s">
        <v>32</v>
      </c>
      <c r="AX245" s="13" t="s">
        <v>76</v>
      </c>
      <c r="AY245" s="249" t="s">
        <v>127</v>
      </c>
    </row>
    <row r="246" s="14" customFormat="1">
      <c r="A246" s="14"/>
      <c r="B246" s="250"/>
      <c r="C246" s="251"/>
      <c r="D246" s="241" t="s">
        <v>136</v>
      </c>
      <c r="E246" s="252" t="s">
        <v>1</v>
      </c>
      <c r="F246" s="253" t="s">
        <v>290</v>
      </c>
      <c r="G246" s="251"/>
      <c r="H246" s="254">
        <v>24.716000000000001</v>
      </c>
      <c r="I246" s="255"/>
      <c r="J246" s="251"/>
      <c r="K246" s="251"/>
      <c r="L246" s="256"/>
      <c r="M246" s="257"/>
      <c r="N246" s="258"/>
      <c r="O246" s="258"/>
      <c r="P246" s="258"/>
      <c r="Q246" s="258"/>
      <c r="R246" s="258"/>
      <c r="S246" s="258"/>
      <c r="T246" s="259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60" t="s">
        <v>136</v>
      </c>
      <c r="AU246" s="260" t="s">
        <v>85</v>
      </c>
      <c r="AV246" s="14" t="s">
        <v>85</v>
      </c>
      <c r="AW246" s="14" t="s">
        <v>32</v>
      </c>
      <c r="AX246" s="14" t="s">
        <v>76</v>
      </c>
      <c r="AY246" s="260" t="s">
        <v>127</v>
      </c>
    </row>
    <row r="247" s="15" customFormat="1">
      <c r="A247" s="15"/>
      <c r="B247" s="261"/>
      <c r="C247" s="262"/>
      <c r="D247" s="241" t="s">
        <v>136</v>
      </c>
      <c r="E247" s="263" t="s">
        <v>1</v>
      </c>
      <c r="F247" s="264" t="s">
        <v>139</v>
      </c>
      <c r="G247" s="262"/>
      <c r="H247" s="265">
        <v>24.716000000000001</v>
      </c>
      <c r="I247" s="266"/>
      <c r="J247" s="262"/>
      <c r="K247" s="262"/>
      <c r="L247" s="267"/>
      <c r="M247" s="268"/>
      <c r="N247" s="269"/>
      <c r="O247" s="269"/>
      <c r="P247" s="269"/>
      <c r="Q247" s="269"/>
      <c r="R247" s="269"/>
      <c r="S247" s="269"/>
      <c r="T247" s="270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71" t="s">
        <v>136</v>
      </c>
      <c r="AU247" s="271" t="s">
        <v>85</v>
      </c>
      <c r="AV247" s="15" t="s">
        <v>134</v>
      </c>
      <c r="AW247" s="15" t="s">
        <v>32</v>
      </c>
      <c r="AX247" s="15" t="s">
        <v>83</v>
      </c>
      <c r="AY247" s="271" t="s">
        <v>127</v>
      </c>
    </row>
    <row r="248" s="2" customFormat="1" ht="16.5" customHeight="1">
      <c r="A248" s="38"/>
      <c r="B248" s="39"/>
      <c r="C248" s="226" t="s">
        <v>291</v>
      </c>
      <c r="D248" s="226" t="s">
        <v>129</v>
      </c>
      <c r="E248" s="227" t="s">
        <v>285</v>
      </c>
      <c r="F248" s="228" t="s">
        <v>286</v>
      </c>
      <c r="G248" s="229" t="s">
        <v>287</v>
      </c>
      <c r="H248" s="230">
        <v>370.13</v>
      </c>
      <c r="I248" s="231"/>
      <c r="J248" s="232">
        <f>ROUND(I248*H248,2)</f>
        <v>0</v>
      </c>
      <c r="K248" s="228" t="s">
        <v>133</v>
      </c>
      <c r="L248" s="44"/>
      <c r="M248" s="233" t="s">
        <v>1</v>
      </c>
      <c r="N248" s="234" t="s">
        <v>41</v>
      </c>
      <c r="O248" s="91"/>
      <c r="P248" s="235">
        <f>O248*H248</f>
        <v>0</v>
      </c>
      <c r="Q248" s="235">
        <v>0</v>
      </c>
      <c r="R248" s="235">
        <f>Q248*H248</f>
        <v>0</v>
      </c>
      <c r="S248" s="235">
        <v>0</v>
      </c>
      <c r="T248" s="236">
        <f>S248*H248</f>
        <v>0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237" t="s">
        <v>134</v>
      </c>
      <c r="AT248" s="237" t="s">
        <v>129</v>
      </c>
      <c r="AU248" s="237" t="s">
        <v>85</v>
      </c>
      <c r="AY248" s="17" t="s">
        <v>127</v>
      </c>
      <c r="BE248" s="238">
        <f>IF(N248="základní",J248,0)</f>
        <v>0</v>
      </c>
      <c r="BF248" s="238">
        <f>IF(N248="snížená",J248,0)</f>
        <v>0</v>
      </c>
      <c r="BG248" s="238">
        <f>IF(N248="zákl. přenesená",J248,0)</f>
        <v>0</v>
      </c>
      <c r="BH248" s="238">
        <f>IF(N248="sníž. přenesená",J248,0)</f>
        <v>0</v>
      </c>
      <c r="BI248" s="238">
        <f>IF(N248="nulová",J248,0)</f>
        <v>0</v>
      </c>
      <c r="BJ248" s="17" t="s">
        <v>83</v>
      </c>
      <c r="BK248" s="238">
        <f>ROUND(I248*H248,2)</f>
        <v>0</v>
      </c>
      <c r="BL248" s="17" t="s">
        <v>134</v>
      </c>
      <c r="BM248" s="237" t="s">
        <v>292</v>
      </c>
    </row>
    <row r="249" s="13" customFormat="1">
      <c r="A249" s="13"/>
      <c r="B249" s="239"/>
      <c r="C249" s="240"/>
      <c r="D249" s="241" t="s">
        <v>136</v>
      </c>
      <c r="E249" s="242" t="s">
        <v>1</v>
      </c>
      <c r="F249" s="243" t="s">
        <v>293</v>
      </c>
      <c r="G249" s="240"/>
      <c r="H249" s="242" t="s">
        <v>1</v>
      </c>
      <c r="I249" s="244"/>
      <c r="J249" s="240"/>
      <c r="K249" s="240"/>
      <c r="L249" s="245"/>
      <c r="M249" s="246"/>
      <c r="N249" s="247"/>
      <c r="O249" s="247"/>
      <c r="P249" s="247"/>
      <c r="Q249" s="247"/>
      <c r="R249" s="247"/>
      <c r="S249" s="247"/>
      <c r="T249" s="24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9" t="s">
        <v>136</v>
      </c>
      <c r="AU249" s="249" t="s">
        <v>85</v>
      </c>
      <c r="AV249" s="13" t="s">
        <v>83</v>
      </c>
      <c r="AW249" s="13" t="s">
        <v>32</v>
      </c>
      <c r="AX249" s="13" t="s">
        <v>76</v>
      </c>
      <c r="AY249" s="249" t="s">
        <v>127</v>
      </c>
    </row>
    <row r="250" s="14" customFormat="1">
      <c r="A250" s="14"/>
      <c r="B250" s="250"/>
      <c r="C250" s="251"/>
      <c r="D250" s="241" t="s">
        <v>136</v>
      </c>
      <c r="E250" s="252" t="s">
        <v>1</v>
      </c>
      <c r="F250" s="253" t="s">
        <v>294</v>
      </c>
      <c r="G250" s="251"/>
      <c r="H250" s="254">
        <v>370.13</v>
      </c>
      <c r="I250" s="255"/>
      <c r="J250" s="251"/>
      <c r="K250" s="251"/>
      <c r="L250" s="256"/>
      <c r="M250" s="257"/>
      <c r="N250" s="258"/>
      <c r="O250" s="258"/>
      <c r="P250" s="258"/>
      <c r="Q250" s="258"/>
      <c r="R250" s="258"/>
      <c r="S250" s="258"/>
      <c r="T250" s="259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0" t="s">
        <v>136</v>
      </c>
      <c r="AU250" s="260" t="s">
        <v>85</v>
      </c>
      <c r="AV250" s="14" t="s">
        <v>85</v>
      </c>
      <c r="AW250" s="14" t="s">
        <v>32</v>
      </c>
      <c r="AX250" s="14" t="s">
        <v>76</v>
      </c>
      <c r="AY250" s="260" t="s">
        <v>127</v>
      </c>
    </row>
    <row r="251" s="15" customFormat="1">
      <c r="A251" s="15"/>
      <c r="B251" s="261"/>
      <c r="C251" s="262"/>
      <c r="D251" s="241" t="s">
        <v>136</v>
      </c>
      <c r="E251" s="263" t="s">
        <v>1</v>
      </c>
      <c r="F251" s="264" t="s">
        <v>139</v>
      </c>
      <c r="G251" s="262"/>
      <c r="H251" s="265">
        <v>370.13</v>
      </c>
      <c r="I251" s="266"/>
      <c r="J251" s="262"/>
      <c r="K251" s="262"/>
      <c r="L251" s="267"/>
      <c r="M251" s="268"/>
      <c r="N251" s="269"/>
      <c r="O251" s="269"/>
      <c r="P251" s="269"/>
      <c r="Q251" s="269"/>
      <c r="R251" s="269"/>
      <c r="S251" s="269"/>
      <c r="T251" s="270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71" t="s">
        <v>136</v>
      </c>
      <c r="AU251" s="271" t="s">
        <v>85</v>
      </c>
      <c r="AV251" s="15" t="s">
        <v>134</v>
      </c>
      <c r="AW251" s="15" t="s">
        <v>32</v>
      </c>
      <c r="AX251" s="15" t="s">
        <v>83</v>
      </c>
      <c r="AY251" s="271" t="s">
        <v>127</v>
      </c>
    </row>
    <row r="252" s="2" customFormat="1" ht="16.5" customHeight="1">
      <c r="A252" s="38"/>
      <c r="B252" s="39"/>
      <c r="C252" s="226" t="s">
        <v>295</v>
      </c>
      <c r="D252" s="226" t="s">
        <v>129</v>
      </c>
      <c r="E252" s="227" t="s">
        <v>296</v>
      </c>
      <c r="F252" s="228" t="s">
        <v>297</v>
      </c>
      <c r="G252" s="229" t="s">
        <v>287</v>
      </c>
      <c r="H252" s="230">
        <v>346.024</v>
      </c>
      <c r="I252" s="231"/>
      <c r="J252" s="232">
        <f>ROUND(I252*H252,2)</f>
        <v>0</v>
      </c>
      <c r="K252" s="228" t="s">
        <v>133</v>
      </c>
      <c r="L252" s="44"/>
      <c r="M252" s="233" t="s">
        <v>1</v>
      </c>
      <c r="N252" s="234" t="s">
        <v>41</v>
      </c>
      <c r="O252" s="91"/>
      <c r="P252" s="235">
        <f>O252*H252</f>
        <v>0</v>
      </c>
      <c r="Q252" s="235">
        <v>0</v>
      </c>
      <c r="R252" s="235">
        <f>Q252*H252</f>
        <v>0</v>
      </c>
      <c r="S252" s="235">
        <v>0</v>
      </c>
      <c r="T252" s="23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237" t="s">
        <v>134</v>
      </c>
      <c r="AT252" s="237" t="s">
        <v>129</v>
      </c>
      <c r="AU252" s="237" t="s">
        <v>85</v>
      </c>
      <c r="AY252" s="17" t="s">
        <v>127</v>
      </c>
      <c r="BE252" s="238">
        <f>IF(N252="základní",J252,0)</f>
        <v>0</v>
      </c>
      <c r="BF252" s="238">
        <f>IF(N252="snížená",J252,0)</f>
        <v>0</v>
      </c>
      <c r="BG252" s="238">
        <f>IF(N252="zákl. přenesená",J252,0)</f>
        <v>0</v>
      </c>
      <c r="BH252" s="238">
        <f>IF(N252="sníž. přenesená",J252,0)</f>
        <v>0</v>
      </c>
      <c r="BI252" s="238">
        <f>IF(N252="nulová",J252,0)</f>
        <v>0</v>
      </c>
      <c r="BJ252" s="17" t="s">
        <v>83</v>
      </c>
      <c r="BK252" s="238">
        <f>ROUND(I252*H252,2)</f>
        <v>0</v>
      </c>
      <c r="BL252" s="17" t="s">
        <v>134</v>
      </c>
      <c r="BM252" s="237" t="s">
        <v>298</v>
      </c>
    </row>
    <row r="253" s="13" customFormat="1">
      <c r="A253" s="13"/>
      <c r="B253" s="239"/>
      <c r="C253" s="240"/>
      <c r="D253" s="241" t="s">
        <v>136</v>
      </c>
      <c r="E253" s="242" t="s">
        <v>1</v>
      </c>
      <c r="F253" s="243" t="s">
        <v>299</v>
      </c>
      <c r="G253" s="240"/>
      <c r="H253" s="242" t="s">
        <v>1</v>
      </c>
      <c r="I253" s="244"/>
      <c r="J253" s="240"/>
      <c r="K253" s="240"/>
      <c r="L253" s="245"/>
      <c r="M253" s="246"/>
      <c r="N253" s="247"/>
      <c r="O253" s="247"/>
      <c r="P253" s="247"/>
      <c r="Q253" s="247"/>
      <c r="R253" s="247"/>
      <c r="S253" s="247"/>
      <c r="T253" s="24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9" t="s">
        <v>136</v>
      </c>
      <c r="AU253" s="249" t="s">
        <v>85</v>
      </c>
      <c r="AV253" s="13" t="s">
        <v>83</v>
      </c>
      <c r="AW253" s="13" t="s">
        <v>32</v>
      </c>
      <c r="AX253" s="13" t="s">
        <v>76</v>
      </c>
      <c r="AY253" s="249" t="s">
        <v>127</v>
      </c>
    </row>
    <row r="254" s="14" customFormat="1">
      <c r="A254" s="14"/>
      <c r="B254" s="250"/>
      <c r="C254" s="251"/>
      <c r="D254" s="241" t="s">
        <v>136</v>
      </c>
      <c r="E254" s="252" t="s">
        <v>1</v>
      </c>
      <c r="F254" s="253" t="s">
        <v>300</v>
      </c>
      <c r="G254" s="251"/>
      <c r="H254" s="254">
        <v>346.024</v>
      </c>
      <c r="I254" s="255"/>
      <c r="J254" s="251"/>
      <c r="K254" s="251"/>
      <c r="L254" s="256"/>
      <c r="M254" s="257"/>
      <c r="N254" s="258"/>
      <c r="O254" s="258"/>
      <c r="P254" s="258"/>
      <c r="Q254" s="258"/>
      <c r="R254" s="258"/>
      <c r="S254" s="258"/>
      <c r="T254" s="259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0" t="s">
        <v>136</v>
      </c>
      <c r="AU254" s="260" t="s">
        <v>85</v>
      </c>
      <c r="AV254" s="14" t="s">
        <v>85</v>
      </c>
      <c r="AW254" s="14" t="s">
        <v>32</v>
      </c>
      <c r="AX254" s="14" t="s">
        <v>76</v>
      </c>
      <c r="AY254" s="260" t="s">
        <v>127</v>
      </c>
    </row>
    <row r="255" s="15" customFormat="1">
      <c r="A255" s="15"/>
      <c r="B255" s="261"/>
      <c r="C255" s="262"/>
      <c r="D255" s="241" t="s">
        <v>136</v>
      </c>
      <c r="E255" s="263" t="s">
        <v>1</v>
      </c>
      <c r="F255" s="264" t="s">
        <v>139</v>
      </c>
      <c r="G255" s="262"/>
      <c r="H255" s="265">
        <v>346.024</v>
      </c>
      <c r="I255" s="266"/>
      <c r="J255" s="262"/>
      <c r="K255" s="262"/>
      <c r="L255" s="267"/>
      <c r="M255" s="268"/>
      <c r="N255" s="269"/>
      <c r="O255" s="269"/>
      <c r="P255" s="269"/>
      <c r="Q255" s="269"/>
      <c r="R255" s="269"/>
      <c r="S255" s="269"/>
      <c r="T255" s="270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71" t="s">
        <v>136</v>
      </c>
      <c r="AU255" s="271" t="s">
        <v>85</v>
      </c>
      <c r="AV255" s="15" t="s">
        <v>134</v>
      </c>
      <c r="AW255" s="15" t="s">
        <v>32</v>
      </c>
      <c r="AX255" s="15" t="s">
        <v>83</v>
      </c>
      <c r="AY255" s="271" t="s">
        <v>127</v>
      </c>
    </row>
    <row r="256" s="2" customFormat="1" ht="16.5" customHeight="1">
      <c r="A256" s="38"/>
      <c r="B256" s="39"/>
      <c r="C256" s="226" t="s">
        <v>301</v>
      </c>
      <c r="D256" s="226" t="s">
        <v>129</v>
      </c>
      <c r="E256" s="227" t="s">
        <v>296</v>
      </c>
      <c r="F256" s="228" t="s">
        <v>297</v>
      </c>
      <c r="G256" s="229" t="s">
        <v>287</v>
      </c>
      <c r="H256" s="230">
        <v>5181.8199999999997</v>
      </c>
      <c r="I256" s="231"/>
      <c r="J256" s="232">
        <f>ROUND(I256*H256,2)</f>
        <v>0</v>
      </c>
      <c r="K256" s="228" t="s">
        <v>133</v>
      </c>
      <c r="L256" s="44"/>
      <c r="M256" s="233" t="s">
        <v>1</v>
      </c>
      <c r="N256" s="234" t="s">
        <v>41</v>
      </c>
      <c r="O256" s="91"/>
      <c r="P256" s="235">
        <f>O256*H256</f>
        <v>0</v>
      </c>
      <c r="Q256" s="235">
        <v>0</v>
      </c>
      <c r="R256" s="235">
        <f>Q256*H256</f>
        <v>0</v>
      </c>
      <c r="S256" s="235">
        <v>0</v>
      </c>
      <c r="T256" s="236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37" t="s">
        <v>134</v>
      </c>
      <c r="AT256" s="237" t="s">
        <v>129</v>
      </c>
      <c r="AU256" s="237" t="s">
        <v>85</v>
      </c>
      <c r="AY256" s="17" t="s">
        <v>127</v>
      </c>
      <c r="BE256" s="238">
        <f>IF(N256="základní",J256,0)</f>
        <v>0</v>
      </c>
      <c r="BF256" s="238">
        <f>IF(N256="snížená",J256,0)</f>
        <v>0</v>
      </c>
      <c r="BG256" s="238">
        <f>IF(N256="zákl. přenesená",J256,0)</f>
        <v>0</v>
      </c>
      <c r="BH256" s="238">
        <f>IF(N256="sníž. přenesená",J256,0)</f>
        <v>0</v>
      </c>
      <c r="BI256" s="238">
        <f>IF(N256="nulová",J256,0)</f>
        <v>0</v>
      </c>
      <c r="BJ256" s="17" t="s">
        <v>83</v>
      </c>
      <c r="BK256" s="238">
        <f>ROUND(I256*H256,2)</f>
        <v>0</v>
      </c>
      <c r="BL256" s="17" t="s">
        <v>134</v>
      </c>
      <c r="BM256" s="237" t="s">
        <v>302</v>
      </c>
    </row>
    <row r="257" s="13" customFormat="1">
      <c r="A257" s="13"/>
      <c r="B257" s="239"/>
      <c r="C257" s="240"/>
      <c r="D257" s="241" t="s">
        <v>136</v>
      </c>
      <c r="E257" s="242" t="s">
        <v>1</v>
      </c>
      <c r="F257" s="243" t="s">
        <v>303</v>
      </c>
      <c r="G257" s="240"/>
      <c r="H257" s="242" t="s">
        <v>1</v>
      </c>
      <c r="I257" s="244"/>
      <c r="J257" s="240"/>
      <c r="K257" s="240"/>
      <c r="L257" s="245"/>
      <c r="M257" s="246"/>
      <c r="N257" s="247"/>
      <c r="O257" s="247"/>
      <c r="P257" s="247"/>
      <c r="Q257" s="247"/>
      <c r="R257" s="247"/>
      <c r="S257" s="247"/>
      <c r="T257" s="24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9" t="s">
        <v>136</v>
      </c>
      <c r="AU257" s="249" t="s">
        <v>85</v>
      </c>
      <c r="AV257" s="13" t="s">
        <v>83</v>
      </c>
      <c r="AW257" s="13" t="s">
        <v>32</v>
      </c>
      <c r="AX257" s="13" t="s">
        <v>76</v>
      </c>
      <c r="AY257" s="249" t="s">
        <v>127</v>
      </c>
    </row>
    <row r="258" s="14" customFormat="1">
      <c r="A258" s="14"/>
      <c r="B258" s="250"/>
      <c r="C258" s="251"/>
      <c r="D258" s="241" t="s">
        <v>136</v>
      </c>
      <c r="E258" s="252" t="s">
        <v>1</v>
      </c>
      <c r="F258" s="253" t="s">
        <v>304</v>
      </c>
      <c r="G258" s="251"/>
      <c r="H258" s="254">
        <v>5181.8199999999997</v>
      </c>
      <c r="I258" s="255"/>
      <c r="J258" s="251"/>
      <c r="K258" s="251"/>
      <c r="L258" s="256"/>
      <c r="M258" s="257"/>
      <c r="N258" s="258"/>
      <c r="O258" s="258"/>
      <c r="P258" s="258"/>
      <c r="Q258" s="258"/>
      <c r="R258" s="258"/>
      <c r="S258" s="258"/>
      <c r="T258" s="259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0" t="s">
        <v>136</v>
      </c>
      <c r="AU258" s="260" t="s">
        <v>85</v>
      </c>
      <c r="AV258" s="14" t="s">
        <v>85</v>
      </c>
      <c r="AW258" s="14" t="s">
        <v>32</v>
      </c>
      <c r="AX258" s="14" t="s">
        <v>76</v>
      </c>
      <c r="AY258" s="260" t="s">
        <v>127</v>
      </c>
    </row>
    <row r="259" s="15" customFormat="1">
      <c r="A259" s="15"/>
      <c r="B259" s="261"/>
      <c r="C259" s="262"/>
      <c r="D259" s="241" t="s">
        <v>136</v>
      </c>
      <c r="E259" s="263" t="s">
        <v>1</v>
      </c>
      <c r="F259" s="264" t="s">
        <v>139</v>
      </c>
      <c r="G259" s="262"/>
      <c r="H259" s="265">
        <v>5181.8199999999997</v>
      </c>
      <c r="I259" s="266"/>
      <c r="J259" s="262"/>
      <c r="K259" s="262"/>
      <c r="L259" s="267"/>
      <c r="M259" s="268"/>
      <c r="N259" s="269"/>
      <c r="O259" s="269"/>
      <c r="P259" s="269"/>
      <c r="Q259" s="269"/>
      <c r="R259" s="269"/>
      <c r="S259" s="269"/>
      <c r="T259" s="270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71" t="s">
        <v>136</v>
      </c>
      <c r="AU259" s="271" t="s">
        <v>85</v>
      </c>
      <c r="AV259" s="15" t="s">
        <v>134</v>
      </c>
      <c r="AW259" s="15" t="s">
        <v>32</v>
      </c>
      <c r="AX259" s="15" t="s">
        <v>83</v>
      </c>
      <c r="AY259" s="271" t="s">
        <v>127</v>
      </c>
    </row>
    <row r="260" s="2" customFormat="1" ht="16.5" customHeight="1">
      <c r="A260" s="38"/>
      <c r="B260" s="39"/>
      <c r="C260" s="226" t="s">
        <v>305</v>
      </c>
      <c r="D260" s="226" t="s">
        <v>129</v>
      </c>
      <c r="E260" s="227" t="s">
        <v>306</v>
      </c>
      <c r="F260" s="228" t="s">
        <v>307</v>
      </c>
      <c r="G260" s="229" t="s">
        <v>287</v>
      </c>
      <c r="H260" s="230">
        <v>209.743</v>
      </c>
      <c r="I260" s="231"/>
      <c r="J260" s="232">
        <f>ROUND(I260*H260,2)</f>
        <v>0</v>
      </c>
      <c r="K260" s="228" t="s">
        <v>133</v>
      </c>
      <c r="L260" s="44"/>
      <c r="M260" s="233" t="s">
        <v>1</v>
      </c>
      <c r="N260" s="234" t="s">
        <v>41</v>
      </c>
      <c r="O260" s="91"/>
      <c r="P260" s="235">
        <f>O260*H260</f>
        <v>0</v>
      </c>
      <c r="Q260" s="235">
        <v>0</v>
      </c>
      <c r="R260" s="235">
        <f>Q260*H260</f>
        <v>0</v>
      </c>
      <c r="S260" s="235">
        <v>0</v>
      </c>
      <c r="T260" s="23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7" t="s">
        <v>134</v>
      </c>
      <c r="AT260" s="237" t="s">
        <v>129</v>
      </c>
      <c r="AU260" s="237" t="s">
        <v>85</v>
      </c>
      <c r="AY260" s="17" t="s">
        <v>127</v>
      </c>
      <c r="BE260" s="238">
        <f>IF(N260="základní",J260,0)</f>
        <v>0</v>
      </c>
      <c r="BF260" s="238">
        <f>IF(N260="snížená",J260,0)</f>
        <v>0</v>
      </c>
      <c r="BG260" s="238">
        <f>IF(N260="zákl. přenesená",J260,0)</f>
        <v>0</v>
      </c>
      <c r="BH260" s="238">
        <f>IF(N260="sníž. přenesená",J260,0)</f>
        <v>0</v>
      </c>
      <c r="BI260" s="238">
        <f>IF(N260="nulová",J260,0)</f>
        <v>0</v>
      </c>
      <c r="BJ260" s="17" t="s">
        <v>83</v>
      </c>
      <c r="BK260" s="238">
        <f>ROUND(I260*H260,2)</f>
        <v>0</v>
      </c>
      <c r="BL260" s="17" t="s">
        <v>134</v>
      </c>
      <c r="BM260" s="237" t="s">
        <v>308</v>
      </c>
    </row>
    <row r="261" s="13" customFormat="1">
      <c r="A261" s="13"/>
      <c r="B261" s="239"/>
      <c r="C261" s="240"/>
      <c r="D261" s="241" t="s">
        <v>136</v>
      </c>
      <c r="E261" s="242" t="s">
        <v>1</v>
      </c>
      <c r="F261" s="243" t="s">
        <v>309</v>
      </c>
      <c r="G261" s="240"/>
      <c r="H261" s="242" t="s">
        <v>1</v>
      </c>
      <c r="I261" s="244"/>
      <c r="J261" s="240"/>
      <c r="K261" s="240"/>
      <c r="L261" s="245"/>
      <c r="M261" s="246"/>
      <c r="N261" s="247"/>
      <c r="O261" s="247"/>
      <c r="P261" s="247"/>
      <c r="Q261" s="247"/>
      <c r="R261" s="247"/>
      <c r="S261" s="247"/>
      <c r="T261" s="248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9" t="s">
        <v>136</v>
      </c>
      <c r="AU261" s="249" t="s">
        <v>85</v>
      </c>
      <c r="AV261" s="13" t="s">
        <v>83</v>
      </c>
      <c r="AW261" s="13" t="s">
        <v>32</v>
      </c>
      <c r="AX261" s="13" t="s">
        <v>76</v>
      </c>
      <c r="AY261" s="249" t="s">
        <v>127</v>
      </c>
    </row>
    <row r="262" s="14" customFormat="1">
      <c r="A262" s="14"/>
      <c r="B262" s="250"/>
      <c r="C262" s="251"/>
      <c r="D262" s="241" t="s">
        <v>136</v>
      </c>
      <c r="E262" s="252" t="s">
        <v>1</v>
      </c>
      <c r="F262" s="253" t="s">
        <v>310</v>
      </c>
      <c r="G262" s="251"/>
      <c r="H262" s="254">
        <v>209.743</v>
      </c>
      <c r="I262" s="255"/>
      <c r="J262" s="251"/>
      <c r="K262" s="251"/>
      <c r="L262" s="256"/>
      <c r="M262" s="257"/>
      <c r="N262" s="258"/>
      <c r="O262" s="258"/>
      <c r="P262" s="258"/>
      <c r="Q262" s="258"/>
      <c r="R262" s="258"/>
      <c r="S262" s="258"/>
      <c r="T262" s="259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0" t="s">
        <v>136</v>
      </c>
      <c r="AU262" s="260" t="s">
        <v>85</v>
      </c>
      <c r="AV262" s="14" t="s">
        <v>85</v>
      </c>
      <c r="AW262" s="14" t="s">
        <v>32</v>
      </c>
      <c r="AX262" s="14" t="s">
        <v>76</v>
      </c>
      <c r="AY262" s="260" t="s">
        <v>127</v>
      </c>
    </row>
    <row r="263" s="15" customFormat="1">
      <c r="A263" s="15"/>
      <c r="B263" s="261"/>
      <c r="C263" s="262"/>
      <c r="D263" s="241" t="s">
        <v>136</v>
      </c>
      <c r="E263" s="263" t="s">
        <v>1</v>
      </c>
      <c r="F263" s="264" t="s">
        <v>139</v>
      </c>
      <c r="G263" s="262"/>
      <c r="H263" s="265">
        <v>209.743</v>
      </c>
      <c r="I263" s="266"/>
      <c r="J263" s="262"/>
      <c r="K263" s="262"/>
      <c r="L263" s="267"/>
      <c r="M263" s="268"/>
      <c r="N263" s="269"/>
      <c r="O263" s="269"/>
      <c r="P263" s="269"/>
      <c r="Q263" s="269"/>
      <c r="R263" s="269"/>
      <c r="S263" s="269"/>
      <c r="T263" s="270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71" t="s">
        <v>136</v>
      </c>
      <c r="AU263" s="271" t="s">
        <v>85</v>
      </c>
      <c r="AV263" s="15" t="s">
        <v>134</v>
      </c>
      <c r="AW263" s="15" t="s">
        <v>32</v>
      </c>
      <c r="AX263" s="15" t="s">
        <v>83</v>
      </c>
      <c r="AY263" s="271" t="s">
        <v>127</v>
      </c>
    </row>
    <row r="264" s="2" customFormat="1" ht="16.5" customHeight="1">
      <c r="A264" s="38"/>
      <c r="B264" s="39"/>
      <c r="C264" s="226" t="s">
        <v>311</v>
      </c>
      <c r="D264" s="226" t="s">
        <v>129</v>
      </c>
      <c r="E264" s="227" t="s">
        <v>312</v>
      </c>
      <c r="F264" s="228" t="s">
        <v>313</v>
      </c>
      <c r="G264" s="229" t="s">
        <v>287</v>
      </c>
      <c r="H264" s="230">
        <v>2865.5900000000001</v>
      </c>
      <c r="I264" s="231"/>
      <c r="J264" s="232">
        <f>ROUND(I264*H264,2)</f>
        <v>0</v>
      </c>
      <c r="K264" s="228" t="s">
        <v>133</v>
      </c>
      <c r="L264" s="44"/>
      <c r="M264" s="233" t="s">
        <v>1</v>
      </c>
      <c r="N264" s="234" t="s">
        <v>41</v>
      </c>
      <c r="O264" s="91"/>
      <c r="P264" s="235">
        <f>O264*H264</f>
        <v>0</v>
      </c>
      <c r="Q264" s="235">
        <v>0</v>
      </c>
      <c r="R264" s="235">
        <f>Q264*H264</f>
        <v>0</v>
      </c>
      <c r="S264" s="235">
        <v>0</v>
      </c>
      <c r="T264" s="236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7" t="s">
        <v>134</v>
      </c>
      <c r="AT264" s="237" t="s">
        <v>129</v>
      </c>
      <c r="AU264" s="237" t="s">
        <v>85</v>
      </c>
      <c r="AY264" s="17" t="s">
        <v>127</v>
      </c>
      <c r="BE264" s="238">
        <f>IF(N264="základní",J264,0)</f>
        <v>0</v>
      </c>
      <c r="BF264" s="238">
        <f>IF(N264="snížená",J264,0)</f>
        <v>0</v>
      </c>
      <c r="BG264" s="238">
        <f>IF(N264="zákl. přenesená",J264,0)</f>
        <v>0</v>
      </c>
      <c r="BH264" s="238">
        <f>IF(N264="sníž. přenesená",J264,0)</f>
        <v>0</v>
      </c>
      <c r="BI264" s="238">
        <f>IF(N264="nulová",J264,0)</f>
        <v>0</v>
      </c>
      <c r="BJ264" s="17" t="s">
        <v>83</v>
      </c>
      <c r="BK264" s="238">
        <f>ROUND(I264*H264,2)</f>
        <v>0</v>
      </c>
      <c r="BL264" s="17" t="s">
        <v>134</v>
      </c>
      <c r="BM264" s="237" t="s">
        <v>314</v>
      </c>
    </row>
    <row r="265" s="13" customFormat="1">
      <c r="A265" s="13"/>
      <c r="B265" s="239"/>
      <c r="C265" s="240"/>
      <c r="D265" s="241" t="s">
        <v>136</v>
      </c>
      <c r="E265" s="242" t="s">
        <v>1</v>
      </c>
      <c r="F265" s="243" t="s">
        <v>315</v>
      </c>
      <c r="G265" s="240"/>
      <c r="H265" s="242" t="s">
        <v>1</v>
      </c>
      <c r="I265" s="244"/>
      <c r="J265" s="240"/>
      <c r="K265" s="240"/>
      <c r="L265" s="245"/>
      <c r="M265" s="246"/>
      <c r="N265" s="247"/>
      <c r="O265" s="247"/>
      <c r="P265" s="247"/>
      <c r="Q265" s="247"/>
      <c r="R265" s="247"/>
      <c r="S265" s="247"/>
      <c r="T265" s="24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9" t="s">
        <v>136</v>
      </c>
      <c r="AU265" s="249" t="s">
        <v>85</v>
      </c>
      <c r="AV265" s="13" t="s">
        <v>83</v>
      </c>
      <c r="AW265" s="13" t="s">
        <v>32</v>
      </c>
      <c r="AX265" s="13" t="s">
        <v>76</v>
      </c>
      <c r="AY265" s="249" t="s">
        <v>127</v>
      </c>
    </row>
    <row r="266" s="14" customFormat="1">
      <c r="A266" s="14"/>
      <c r="B266" s="250"/>
      <c r="C266" s="251"/>
      <c r="D266" s="241" t="s">
        <v>136</v>
      </c>
      <c r="E266" s="252" t="s">
        <v>1</v>
      </c>
      <c r="F266" s="253" t="s">
        <v>316</v>
      </c>
      <c r="G266" s="251"/>
      <c r="H266" s="254">
        <v>2865.5900000000001</v>
      </c>
      <c r="I266" s="255"/>
      <c r="J266" s="251"/>
      <c r="K266" s="251"/>
      <c r="L266" s="256"/>
      <c r="M266" s="257"/>
      <c r="N266" s="258"/>
      <c r="O266" s="258"/>
      <c r="P266" s="258"/>
      <c r="Q266" s="258"/>
      <c r="R266" s="258"/>
      <c r="S266" s="258"/>
      <c r="T266" s="259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0" t="s">
        <v>136</v>
      </c>
      <c r="AU266" s="260" t="s">
        <v>85</v>
      </c>
      <c r="AV266" s="14" t="s">
        <v>85</v>
      </c>
      <c r="AW266" s="14" t="s">
        <v>32</v>
      </c>
      <c r="AX266" s="14" t="s">
        <v>76</v>
      </c>
      <c r="AY266" s="260" t="s">
        <v>127</v>
      </c>
    </row>
    <row r="267" s="15" customFormat="1">
      <c r="A267" s="15"/>
      <c r="B267" s="261"/>
      <c r="C267" s="262"/>
      <c r="D267" s="241" t="s">
        <v>136</v>
      </c>
      <c r="E267" s="263" t="s">
        <v>1</v>
      </c>
      <c r="F267" s="264" t="s">
        <v>139</v>
      </c>
      <c r="G267" s="262"/>
      <c r="H267" s="265">
        <v>2865.5900000000001</v>
      </c>
      <c r="I267" s="266"/>
      <c r="J267" s="262"/>
      <c r="K267" s="262"/>
      <c r="L267" s="267"/>
      <c r="M267" s="268"/>
      <c r="N267" s="269"/>
      <c r="O267" s="269"/>
      <c r="P267" s="269"/>
      <c r="Q267" s="269"/>
      <c r="R267" s="269"/>
      <c r="S267" s="269"/>
      <c r="T267" s="270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71" t="s">
        <v>136</v>
      </c>
      <c r="AU267" s="271" t="s">
        <v>85</v>
      </c>
      <c r="AV267" s="15" t="s">
        <v>134</v>
      </c>
      <c r="AW267" s="15" t="s">
        <v>32</v>
      </c>
      <c r="AX267" s="15" t="s">
        <v>83</v>
      </c>
      <c r="AY267" s="271" t="s">
        <v>127</v>
      </c>
    </row>
    <row r="268" s="2" customFormat="1" ht="16.5" customHeight="1">
      <c r="A268" s="38"/>
      <c r="B268" s="39"/>
      <c r="C268" s="226" t="s">
        <v>317</v>
      </c>
      <c r="D268" s="226" t="s">
        <v>129</v>
      </c>
      <c r="E268" s="227" t="s">
        <v>312</v>
      </c>
      <c r="F268" s="228" t="s">
        <v>313</v>
      </c>
      <c r="G268" s="229" t="s">
        <v>287</v>
      </c>
      <c r="H268" s="230">
        <v>30.347999999999999</v>
      </c>
      <c r="I268" s="231"/>
      <c r="J268" s="232">
        <f>ROUND(I268*H268,2)</f>
        <v>0</v>
      </c>
      <c r="K268" s="228" t="s">
        <v>133</v>
      </c>
      <c r="L268" s="44"/>
      <c r="M268" s="233" t="s">
        <v>1</v>
      </c>
      <c r="N268" s="234" t="s">
        <v>41</v>
      </c>
      <c r="O268" s="91"/>
      <c r="P268" s="235">
        <f>O268*H268</f>
        <v>0</v>
      </c>
      <c r="Q268" s="235">
        <v>0</v>
      </c>
      <c r="R268" s="235">
        <f>Q268*H268</f>
        <v>0</v>
      </c>
      <c r="S268" s="235">
        <v>0</v>
      </c>
      <c r="T268" s="236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7" t="s">
        <v>134</v>
      </c>
      <c r="AT268" s="237" t="s">
        <v>129</v>
      </c>
      <c r="AU268" s="237" t="s">
        <v>85</v>
      </c>
      <c r="AY268" s="17" t="s">
        <v>127</v>
      </c>
      <c r="BE268" s="238">
        <f>IF(N268="základní",J268,0)</f>
        <v>0</v>
      </c>
      <c r="BF268" s="238">
        <f>IF(N268="snížená",J268,0)</f>
        <v>0</v>
      </c>
      <c r="BG268" s="238">
        <f>IF(N268="zákl. přenesená",J268,0)</f>
        <v>0</v>
      </c>
      <c r="BH268" s="238">
        <f>IF(N268="sníž. přenesená",J268,0)</f>
        <v>0</v>
      </c>
      <c r="BI268" s="238">
        <f>IF(N268="nulová",J268,0)</f>
        <v>0</v>
      </c>
      <c r="BJ268" s="17" t="s">
        <v>83</v>
      </c>
      <c r="BK268" s="238">
        <f>ROUND(I268*H268,2)</f>
        <v>0</v>
      </c>
      <c r="BL268" s="17" t="s">
        <v>134</v>
      </c>
      <c r="BM268" s="237" t="s">
        <v>318</v>
      </c>
    </row>
    <row r="269" s="13" customFormat="1">
      <c r="A269" s="13"/>
      <c r="B269" s="239"/>
      <c r="C269" s="240"/>
      <c r="D269" s="241" t="s">
        <v>136</v>
      </c>
      <c r="E269" s="242" t="s">
        <v>1</v>
      </c>
      <c r="F269" s="243" t="s">
        <v>319</v>
      </c>
      <c r="G269" s="240"/>
      <c r="H269" s="242" t="s">
        <v>1</v>
      </c>
      <c r="I269" s="244"/>
      <c r="J269" s="240"/>
      <c r="K269" s="240"/>
      <c r="L269" s="245"/>
      <c r="M269" s="246"/>
      <c r="N269" s="247"/>
      <c r="O269" s="247"/>
      <c r="P269" s="247"/>
      <c r="Q269" s="247"/>
      <c r="R269" s="247"/>
      <c r="S269" s="247"/>
      <c r="T269" s="24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9" t="s">
        <v>136</v>
      </c>
      <c r="AU269" s="249" t="s">
        <v>85</v>
      </c>
      <c r="AV269" s="13" t="s">
        <v>83</v>
      </c>
      <c r="AW269" s="13" t="s">
        <v>32</v>
      </c>
      <c r="AX269" s="13" t="s">
        <v>76</v>
      </c>
      <c r="AY269" s="249" t="s">
        <v>127</v>
      </c>
    </row>
    <row r="270" s="14" customFormat="1">
      <c r="A270" s="14"/>
      <c r="B270" s="250"/>
      <c r="C270" s="251"/>
      <c r="D270" s="241" t="s">
        <v>136</v>
      </c>
      <c r="E270" s="252" t="s">
        <v>1</v>
      </c>
      <c r="F270" s="253" t="s">
        <v>320</v>
      </c>
      <c r="G270" s="251"/>
      <c r="H270" s="254">
        <v>30.347999999999999</v>
      </c>
      <c r="I270" s="255"/>
      <c r="J270" s="251"/>
      <c r="K270" s="251"/>
      <c r="L270" s="256"/>
      <c r="M270" s="257"/>
      <c r="N270" s="258"/>
      <c r="O270" s="258"/>
      <c r="P270" s="258"/>
      <c r="Q270" s="258"/>
      <c r="R270" s="258"/>
      <c r="S270" s="258"/>
      <c r="T270" s="259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0" t="s">
        <v>136</v>
      </c>
      <c r="AU270" s="260" t="s">
        <v>85</v>
      </c>
      <c r="AV270" s="14" t="s">
        <v>85</v>
      </c>
      <c r="AW270" s="14" t="s">
        <v>32</v>
      </c>
      <c r="AX270" s="14" t="s">
        <v>76</v>
      </c>
      <c r="AY270" s="260" t="s">
        <v>127</v>
      </c>
    </row>
    <row r="271" s="15" customFormat="1">
      <c r="A271" s="15"/>
      <c r="B271" s="261"/>
      <c r="C271" s="262"/>
      <c r="D271" s="241" t="s">
        <v>136</v>
      </c>
      <c r="E271" s="263" t="s">
        <v>1</v>
      </c>
      <c r="F271" s="264" t="s">
        <v>139</v>
      </c>
      <c r="G271" s="262"/>
      <c r="H271" s="265">
        <v>30.347999999999999</v>
      </c>
      <c r="I271" s="266"/>
      <c r="J271" s="262"/>
      <c r="K271" s="262"/>
      <c r="L271" s="267"/>
      <c r="M271" s="268"/>
      <c r="N271" s="269"/>
      <c r="O271" s="269"/>
      <c r="P271" s="269"/>
      <c r="Q271" s="269"/>
      <c r="R271" s="269"/>
      <c r="S271" s="269"/>
      <c r="T271" s="270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71" t="s">
        <v>136</v>
      </c>
      <c r="AU271" s="271" t="s">
        <v>85</v>
      </c>
      <c r="AV271" s="15" t="s">
        <v>134</v>
      </c>
      <c r="AW271" s="15" t="s">
        <v>32</v>
      </c>
      <c r="AX271" s="15" t="s">
        <v>83</v>
      </c>
      <c r="AY271" s="271" t="s">
        <v>127</v>
      </c>
    </row>
    <row r="272" s="2" customFormat="1" ht="16.5" customHeight="1">
      <c r="A272" s="38"/>
      <c r="B272" s="39"/>
      <c r="C272" s="226" t="s">
        <v>321</v>
      </c>
      <c r="D272" s="226" t="s">
        <v>129</v>
      </c>
      <c r="E272" s="227" t="s">
        <v>322</v>
      </c>
      <c r="F272" s="228" t="s">
        <v>323</v>
      </c>
      <c r="G272" s="229" t="s">
        <v>287</v>
      </c>
      <c r="H272" s="230">
        <v>24.716000000000001</v>
      </c>
      <c r="I272" s="231"/>
      <c r="J272" s="232">
        <f>ROUND(I272*H272,2)</f>
        <v>0</v>
      </c>
      <c r="K272" s="228" t="s">
        <v>133</v>
      </c>
      <c r="L272" s="44"/>
      <c r="M272" s="233" t="s">
        <v>1</v>
      </c>
      <c r="N272" s="234" t="s">
        <v>41</v>
      </c>
      <c r="O272" s="91"/>
      <c r="P272" s="235">
        <f>O272*H272</f>
        <v>0</v>
      </c>
      <c r="Q272" s="235">
        <v>0</v>
      </c>
      <c r="R272" s="235">
        <f>Q272*H272</f>
        <v>0</v>
      </c>
      <c r="S272" s="235">
        <v>0</v>
      </c>
      <c r="T272" s="236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7" t="s">
        <v>134</v>
      </c>
      <c r="AT272" s="237" t="s">
        <v>129</v>
      </c>
      <c r="AU272" s="237" t="s">
        <v>85</v>
      </c>
      <c r="AY272" s="17" t="s">
        <v>127</v>
      </c>
      <c r="BE272" s="238">
        <f>IF(N272="základní",J272,0)</f>
        <v>0</v>
      </c>
      <c r="BF272" s="238">
        <f>IF(N272="snížená",J272,0)</f>
        <v>0</v>
      </c>
      <c r="BG272" s="238">
        <f>IF(N272="zákl. přenesená",J272,0)</f>
        <v>0</v>
      </c>
      <c r="BH272" s="238">
        <f>IF(N272="sníž. přenesená",J272,0)</f>
        <v>0</v>
      </c>
      <c r="BI272" s="238">
        <f>IF(N272="nulová",J272,0)</f>
        <v>0</v>
      </c>
      <c r="BJ272" s="17" t="s">
        <v>83</v>
      </c>
      <c r="BK272" s="238">
        <f>ROUND(I272*H272,2)</f>
        <v>0</v>
      </c>
      <c r="BL272" s="17" t="s">
        <v>134</v>
      </c>
      <c r="BM272" s="237" t="s">
        <v>324</v>
      </c>
    </row>
    <row r="273" s="13" customFormat="1">
      <c r="A273" s="13"/>
      <c r="B273" s="239"/>
      <c r="C273" s="240"/>
      <c r="D273" s="241" t="s">
        <v>136</v>
      </c>
      <c r="E273" s="242" t="s">
        <v>1</v>
      </c>
      <c r="F273" s="243" t="s">
        <v>289</v>
      </c>
      <c r="G273" s="240"/>
      <c r="H273" s="242" t="s">
        <v>1</v>
      </c>
      <c r="I273" s="244"/>
      <c r="J273" s="240"/>
      <c r="K273" s="240"/>
      <c r="L273" s="245"/>
      <c r="M273" s="246"/>
      <c r="N273" s="247"/>
      <c r="O273" s="247"/>
      <c r="P273" s="247"/>
      <c r="Q273" s="247"/>
      <c r="R273" s="247"/>
      <c r="S273" s="247"/>
      <c r="T273" s="24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9" t="s">
        <v>136</v>
      </c>
      <c r="AU273" s="249" t="s">
        <v>85</v>
      </c>
      <c r="AV273" s="13" t="s">
        <v>83</v>
      </c>
      <c r="AW273" s="13" t="s">
        <v>32</v>
      </c>
      <c r="AX273" s="13" t="s">
        <v>76</v>
      </c>
      <c r="AY273" s="249" t="s">
        <v>127</v>
      </c>
    </row>
    <row r="274" s="14" customFormat="1">
      <c r="A274" s="14"/>
      <c r="B274" s="250"/>
      <c r="C274" s="251"/>
      <c r="D274" s="241" t="s">
        <v>136</v>
      </c>
      <c r="E274" s="252" t="s">
        <v>1</v>
      </c>
      <c r="F274" s="253" t="s">
        <v>290</v>
      </c>
      <c r="G274" s="251"/>
      <c r="H274" s="254">
        <v>24.716000000000001</v>
      </c>
      <c r="I274" s="255"/>
      <c r="J274" s="251"/>
      <c r="K274" s="251"/>
      <c r="L274" s="256"/>
      <c r="M274" s="257"/>
      <c r="N274" s="258"/>
      <c r="O274" s="258"/>
      <c r="P274" s="258"/>
      <c r="Q274" s="258"/>
      <c r="R274" s="258"/>
      <c r="S274" s="258"/>
      <c r="T274" s="25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0" t="s">
        <v>136</v>
      </c>
      <c r="AU274" s="260" t="s">
        <v>85</v>
      </c>
      <c r="AV274" s="14" t="s">
        <v>85</v>
      </c>
      <c r="AW274" s="14" t="s">
        <v>32</v>
      </c>
      <c r="AX274" s="14" t="s">
        <v>76</v>
      </c>
      <c r="AY274" s="260" t="s">
        <v>127</v>
      </c>
    </row>
    <row r="275" s="15" customFormat="1">
      <c r="A275" s="15"/>
      <c r="B275" s="261"/>
      <c r="C275" s="262"/>
      <c r="D275" s="241" t="s">
        <v>136</v>
      </c>
      <c r="E275" s="263" t="s">
        <v>1</v>
      </c>
      <c r="F275" s="264" t="s">
        <v>139</v>
      </c>
      <c r="G275" s="262"/>
      <c r="H275" s="265">
        <v>24.716000000000001</v>
      </c>
      <c r="I275" s="266"/>
      <c r="J275" s="262"/>
      <c r="K275" s="262"/>
      <c r="L275" s="267"/>
      <c r="M275" s="268"/>
      <c r="N275" s="269"/>
      <c r="O275" s="269"/>
      <c r="P275" s="269"/>
      <c r="Q275" s="269"/>
      <c r="R275" s="269"/>
      <c r="S275" s="269"/>
      <c r="T275" s="270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71" t="s">
        <v>136</v>
      </c>
      <c r="AU275" s="271" t="s">
        <v>85</v>
      </c>
      <c r="AV275" s="15" t="s">
        <v>134</v>
      </c>
      <c r="AW275" s="15" t="s">
        <v>32</v>
      </c>
      <c r="AX275" s="15" t="s">
        <v>83</v>
      </c>
      <c r="AY275" s="271" t="s">
        <v>127</v>
      </c>
    </row>
    <row r="276" s="2" customFormat="1" ht="16.5" customHeight="1">
      <c r="A276" s="38"/>
      <c r="B276" s="39"/>
      <c r="C276" s="226" t="s">
        <v>325</v>
      </c>
      <c r="D276" s="226" t="s">
        <v>129</v>
      </c>
      <c r="E276" s="227" t="s">
        <v>322</v>
      </c>
      <c r="F276" s="228" t="s">
        <v>323</v>
      </c>
      <c r="G276" s="229" t="s">
        <v>287</v>
      </c>
      <c r="H276" s="230">
        <v>370.13</v>
      </c>
      <c r="I276" s="231"/>
      <c r="J276" s="232">
        <f>ROUND(I276*H276,2)</f>
        <v>0</v>
      </c>
      <c r="K276" s="228" t="s">
        <v>133</v>
      </c>
      <c r="L276" s="44"/>
      <c r="M276" s="233" t="s">
        <v>1</v>
      </c>
      <c r="N276" s="234" t="s">
        <v>41</v>
      </c>
      <c r="O276" s="91"/>
      <c r="P276" s="235">
        <f>O276*H276</f>
        <v>0</v>
      </c>
      <c r="Q276" s="235">
        <v>0</v>
      </c>
      <c r="R276" s="235">
        <f>Q276*H276</f>
        <v>0</v>
      </c>
      <c r="S276" s="235">
        <v>0</v>
      </c>
      <c r="T276" s="236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7" t="s">
        <v>134</v>
      </c>
      <c r="AT276" s="237" t="s">
        <v>129</v>
      </c>
      <c r="AU276" s="237" t="s">
        <v>85</v>
      </c>
      <c r="AY276" s="17" t="s">
        <v>127</v>
      </c>
      <c r="BE276" s="238">
        <f>IF(N276="základní",J276,0)</f>
        <v>0</v>
      </c>
      <c r="BF276" s="238">
        <f>IF(N276="snížená",J276,0)</f>
        <v>0</v>
      </c>
      <c r="BG276" s="238">
        <f>IF(N276="zákl. přenesená",J276,0)</f>
        <v>0</v>
      </c>
      <c r="BH276" s="238">
        <f>IF(N276="sníž. přenesená",J276,0)</f>
        <v>0</v>
      </c>
      <c r="BI276" s="238">
        <f>IF(N276="nulová",J276,0)</f>
        <v>0</v>
      </c>
      <c r="BJ276" s="17" t="s">
        <v>83</v>
      </c>
      <c r="BK276" s="238">
        <f>ROUND(I276*H276,2)</f>
        <v>0</v>
      </c>
      <c r="BL276" s="17" t="s">
        <v>134</v>
      </c>
      <c r="BM276" s="237" t="s">
        <v>326</v>
      </c>
    </row>
    <row r="277" s="13" customFormat="1">
      <c r="A277" s="13"/>
      <c r="B277" s="239"/>
      <c r="C277" s="240"/>
      <c r="D277" s="241" t="s">
        <v>136</v>
      </c>
      <c r="E277" s="242" t="s">
        <v>1</v>
      </c>
      <c r="F277" s="243" t="s">
        <v>293</v>
      </c>
      <c r="G277" s="240"/>
      <c r="H277" s="242" t="s">
        <v>1</v>
      </c>
      <c r="I277" s="244"/>
      <c r="J277" s="240"/>
      <c r="K277" s="240"/>
      <c r="L277" s="245"/>
      <c r="M277" s="246"/>
      <c r="N277" s="247"/>
      <c r="O277" s="247"/>
      <c r="P277" s="247"/>
      <c r="Q277" s="247"/>
      <c r="R277" s="247"/>
      <c r="S277" s="247"/>
      <c r="T277" s="24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9" t="s">
        <v>136</v>
      </c>
      <c r="AU277" s="249" t="s">
        <v>85</v>
      </c>
      <c r="AV277" s="13" t="s">
        <v>83</v>
      </c>
      <c r="AW277" s="13" t="s">
        <v>32</v>
      </c>
      <c r="AX277" s="13" t="s">
        <v>76</v>
      </c>
      <c r="AY277" s="249" t="s">
        <v>127</v>
      </c>
    </row>
    <row r="278" s="14" customFormat="1">
      <c r="A278" s="14"/>
      <c r="B278" s="250"/>
      <c r="C278" s="251"/>
      <c r="D278" s="241" t="s">
        <v>136</v>
      </c>
      <c r="E278" s="252" t="s">
        <v>1</v>
      </c>
      <c r="F278" s="253" t="s">
        <v>294</v>
      </c>
      <c r="G278" s="251"/>
      <c r="H278" s="254">
        <v>370.13</v>
      </c>
      <c r="I278" s="255"/>
      <c r="J278" s="251"/>
      <c r="K278" s="251"/>
      <c r="L278" s="256"/>
      <c r="M278" s="257"/>
      <c r="N278" s="258"/>
      <c r="O278" s="258"/>
      <c r="P278" s="258"/>
      <c r="Q278" s="258"/>
      <c r="R278" s="258"/>
      <c r="S278" s="258"/>
      <c r="T278" s="259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0" t="s">
        <v>136</v>
      </c>
      <c r="AU278" s="260" t="s">
        <v>85</v>
      </c>
      <c r="AV278" s="14" t="s">
        <v>85</v>
      </c>
      <c r="AW278" s="14" t="s">
        <v>32</v>
      </c>
      <c r="AX278" s="14" t="s">
        <v>76</v>
      </c>
      <c r="AY278" s="260" t="s">
        <v>127</v>
      </c>
    </row>
    <row r="279" s="15" customFormat="1">
      <c r="A279" s="15"/>
      <c r="B279" s="261"/>
      <c r="C279" s="262"/>
      <c r="D279" s="241" t="s">
        <v>136</v>
      </c>
      <c r="E279" s="263" t="s">
        <v>1</v>
      </c>
      <c r="F279" s="264" t="s">
        <v>139</v>
      </c>
      <c r="G279" s="262"/>
      <c r="H279" s="265">
        <v>370.13</v>
      </c>
      <c r="I279" s="266"/>
      <c r="J279" s="262"/>
      <c r="K279" s="262"/>
      <c r="L279" s="267"/>
      <c r="M279" s="268"/>
      <c r="N279" s="269"/>
      <c r="O279" s="269"/>
      <c r="P279" s="269"/>
      <c r="Q279" s="269"/>
      <c r="R279" s="269"/>
      <c r="S279" s="269"/>
      <c r="T279" s="270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71" t="s">
        <v>136</v>
      </c>
      <c r="AU279" s="271" t="s">
        <v>85</v>
      </c>
      <c r="AV279" s="15" t="s">
        <v>134</v>
      </c>
      <c r="AW279" s="15" t="s">
        <v>32</v>
      </c>
      <c r="AX279" s="15" t="s">
        <v>83</v>
      </c>
      <c r="AY279" s="271" t="s">
        <v>127</v>
      </c>
    </row>
    <row r="280" s="2" customFormat="1" ht="16.5" customHeight="1">
      <c r="A280" s="38"/>
      <c r="B280" s="39"/>
      <c r="C280" s="226" t="s">
        <v>327</v>
      </c>
      <c r="D280" s="226" t="s">
        <v>129</v>
      </c>
      <c r="E280" s="227" t="s">
        <v>328</v>
      </c>
      <c r="F280" s="228" t="s">
        <v>329</v>
      </c>
      <c r="G280" s="229" t="s">
        <v>287</v>
      </c>
      <c r="H280" s="230">
        <v>209.743</v>
      </c>
      <c r="I280" s="231"/>
      <c r="J280" s="232">
        <f>ROUND(I280*H280,2)</f>
        <v>0</v>
      </c>
      <c r="K280" s="228" t="s">
        <v>133</v>
      </c>
      <c r="L280" s="44"/>
      <c r="M280" s="233" t="s">
        <v>1</v>
      </c>
      <c r="N280" s="234" t="s">
        <v>41</v>
      </c>
      <c r="O280" s="91"/>
      <c r="P280" s="235">
        <f>O280*H280</f>
        <v>0</v>
      </c>
      <c r="Q280" s="235">
        <v>0</v>
      </c>
      <c r="R280" s="235">
        <f>Q280*H280</f>
        <v>0</v>
      </c>
      <c r="S280" s="235">
        <v>0</v>
      </c>
      <c r="T280" s="236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7" t="s">
        <v>134</v>
      </c>
      <c r="AT280" s="237" t="s">
        <v>129</v>
      </c>
      <c r="AU280" s="237" t="s">
        <v>85</v>
      </c>
      <c r="AY280" s="17" t="s">
        <v>127</v>
      </c>
      <c r="BE280" s="238">
        <f>IF(N280="základní",J280,0)</f>
        <v>0</v>
      </c>
      <c r="BF280" s="238">
        <f>IF(N280="snížená",J280,0)</f>
        <v>0</v>
      </c>
      <c r="BG280" s="238">
        <f>IF(N280="zákl. přenesená",J280,0)</f>
        <v>0</v>
      </c>
      <c r="BH280" s="238">
        <f>IF(N280="sníž. přenesená",J280,0)</f>
        <v>0</v>
      </c>
      <c r="BI280" s="238">
        <f>IF(N280="nulová",J280,0)</f>
        <v>0</v>
      </c>
      <c r="BJ280" s="17" t="s">
        <v>83</v>
      </c>
      <c r="BK280" s="238">
        <f>ROUND(I280*H280,2)</f>
        <v>0</v>
      </c>
      <c r="BL280" s="17" t="s">
        <v>134</v>
      </c>
      <c r="BM280" s="237" t="s">
        <v>330</v>
      </c>
    </row>
    <row r="281" s="13" customFormat="1">
      <c r="A281" s="13"/>
      <c r="B281" s="239"/>
      <c r="C281" s="240"/>
      <c r="D281" s="241" t="s">
        <v>136</v>
      </c>
      <c r="E281" s="242" t="s">
        <v>1</v>
      </c>
      <c r="F281" s="243" t="s">
        <v>331</v>
      </c>
      <c r="G281" s="240"/>
      <c r="H281" s="242" t="s">
        <v>1</v>
      </c>
      <c r="I281" s="244"/>
      <c r="J281" s="240"/>
      <c r="K281" s="240"/>
      <c r="L281" s="245"/>
      <c r="M281" s="246"/>
      <c r="N281" s="247"/>
      <c r="O281" s="247"/>
      <c r="P281" s="247"/>
      <c r="Q281" s="247"/>
      <c r="R281" s="247"/>
      <c r="S281" s="247"/>
      <c r="T281" s="24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9" t="s">
        <v>136</v>
      </c>
      <c r="AU281" s="249" t="s">
        <v>85</v>
      </c>
      <c r="AV281" s="13" t="s">
        <v>83</v>
      </c>
      <c r="AW281" s="13" t="s">
        <v>32</v>
      </c>
      <c r="AX281" s="13" t="s">
        <v>76</v>
      </c>
      <c r="AY281" s="249" t="s">
        <v>127</v>
      </c>
    </row>
    <row r="282" s="14" customFormat="1">
      <c r="A282" s="14"/>
      <c r="B282" s="250"/>
      <c r="C282" s="251"/>
      <c r="D282" s="241" t="s">
        <v>136</v>
      </c>
      <c r="E282" s="252" t="s">
        <v>1</v>
      </c>
      <c r="F282" s="253" t="s">
        <v>310</v>
      </c>
      <c r="G282" s="251"/>
      <c r="H282" s="254">
        <v>209.743</v>
      </c>
      <c r="I282" s="255"/>
      <c r="J282" s="251"/>
      <c r="K282" s="251"/>
      <c r="L282" s="256"/>
      <c r="M282" s="257"/>
      <c r="N282" s="258"/>
      <c r="O282" s="258"/>
      <c r="P282" s="258"/>
      <c r="Q282" s="258"/>
      <c r="R282" s="258"/>
      <c r="S282" s="258"/>
      <c r="T282" s="259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0" t="s">
        <v>136</v>
      </c>
      <c r="AU282" s="260" t="s">
        <v>85</v>
      </c>
      <c r="AV282" s="14" t="s">
        <v>85</v>
      </c>
      <c r="AW282" s="14" t="s">
        <v>32</v>
      </c>
      <c r="AX282" s="14" t="s">
        <v>76</v>
      </c>
      <c r="AY282" s="260" t="s">
        <v>127</v>
      </c>
    </row>
    <row r="283" s="15" customFormat="1">
      <c r="A283" s="15"/>
      <c r="B283" s="261"/>
      <c r="C283" s="262"/>
      <c r="D283" s="241" t="s">
        <v>136</v>
      </c>
      <c r="E283" s="263" t="s">
        <v>1</v>
      </c>
      <c r="F283" s="264" t="s">
        <v>139</v>
      </c>
      <c r="G283" s="262"/>
      <c r="H283" s="265">
        <v>209.743</v>
      </c>
      <c r="I283" s="266"/>
      <c r="J283" s="262"/>
      <c r="K283" s="262"/>
      <c r="L283" s="267"/>
      <c r="M283" s="268"/>
      <c r="N283" s="269"/>
      <c r="O283" s="269"/>
      <c r="P283" s="269"/>
      <c r="Q283" s="269"/>
      <c r="R283" s="269"/>
      <c r="S283" s="269"/>
      <c r="T283" s="270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71" t="s">
        <v>136</v>
      </c>
      <c r="AU283" s="271" t="s">
        <v>85</v>
      </c>
      <c r="AV283" s="15" t="s">
        <v>134</v>
      </c>
      <c r="AW283" s="15" t="s">
        <v>32</v>
      </c>
      <c r="AX283" s="15" t="s">
        <v>83</v>
      </c>
      <c r="AY283" s="271" t="s">
        <v>127</v>
      </c>
    </row>
    <row r="284" s="2" customFormat="1" ht="21.75" customHeight="1">
      <c r="A284" s="38"/>
      <c r="B284" s="39"/>
      <c r="C284" s="226" t="s">
        <v>332</v>
      </c>
      <c r="D284" s="226" t="s">
        <v>129</v>
      </c>
      <c r="E284" s="227" t="s">
        <v>333</v>
      </c>
      <c r="F284" s="228" t="s">
        <v>334</v>
      </c>
      <c r="G284" s="229" t="s">
        <v>287</v>
      </c>
      <c r="H284" s="230">
        <v>8.3849999999999998</v>
      </c>
      <c r="I284" s="231"/>
      <c r="J284" s="232">
        <f>ROUND(I284*H284,2)</f>
        <v>0</v>
      </c>
      <c r="K284" s="228" t="s">
        <v>133</v>
      </c>
      <c r="L284" s="44"/>
      <c r="M284" s="233" t="s">
        <v>1</v>
      </c>
      <c r="N284" s="234" t="s">
        <v>41</v>
      </c>
      <c r="O284" s="91"/>
      <c r="P284" s="235">
        <f>O284*H284</f>
        <v>0</v>
      </c>
      <c r="Q284" s="235">
        <v>0</v>
      </c>
      <c r="R284" s="235">
        <f>Q284*H284</f>
        <v>0</v>
      </c>
      <c r="S284" s="235">
        <v>0</v>
      </c>
      <c r="T284" s="236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7" t="s">
        <v>134</v>
      </c>
      <c r="AT284" s="237" t="s">
        <v>129</v>
      </c>
      <c r="AU284" s="237" t="s">
        <v>85</v>
      </c>
      <c r="AY284" s="17" t="s">
        <v>127</v>
      </c>
      <c r="BE284" s="238">
        <f>IF(N284="základní",J284,0)</f>
        <v>0</v>
      </c>
      <c r="BF284" s="238">
        <f>IF(N284="snížená",J284,0)</f>
        <v>0</v>
      </c>
      <c r="BG284" s="238">
        <f>IF(N284="zákl. přenesená",J284,0)</f>
        <v>0</v>
      </c>
      <c r="BH284" s="238">
        <f>IF(N284="sníž. přenesená",J284,0)</f>
        <v>0</v>
      </c>
      <c r="BI284" s="238">
        <f>IF(N284="nulová",J284,0)</f>
        <v>0</v>
      </c>
      <c r="BJ284" s="17" t="s">
        <v>83</v>
      </c>
      <c r="BK284" s="238">
        <f>ROUND(I284*H284,2)</f>
        <v>0</v>
      </c>
      <c r="BL284" s="17" t="s">
        <v>134</v>
      </c>
      <c r="BM284" s="237" t="s">
        <v>335</v>
      </c>
    </row>
    <row r="285" s="13" customFormat="1">
      <c r="A285" s="13"/>
      <c r="B285" s="239"/>
      <c r="C285" s="240"/>
      <c r="D285" s="241" t="s">
        <v>136</v>
      </c>
      <c r="E285" s="242" t="s">
        <v>1</v>
      </c>
      <c r="F285" s="243" t="s">
        <v>336</v>
      </c>
      <c r="G285" s="240"/>
      <c r="H285" s="242" t="s">
        <v>1</v>
      </c>
      <c r="I285" s="244"/>
      <c r="J285" s="240"/>
      <c r="K285" s="240"/>
      <c r="L285" s="245"/>
      <c r="M285" s="246"/>
      <c r="N285" s="247"/>
      <c r="O285" s="247"/>
      <c r="P285" s="247"/>
      <c r="Q285" s="247"/>
      <c r="R285" s="247"/>
      <c r="S285" s="247"/>
      <c r="T285" s="24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9" t="s">
        <v>136</v>
      </c>
      <c r="AU285" s="249" t="s">
        <v>85</v>
      </c>
      <c r="AV285" s="13" t="s">
        <v>83</v>
      </c>
      <c r="AW285" s="13" t="s">
        <v>32</v>
      </c>
      <c r="AX285" s="13" t="s">
        <v>76</v>
      </c>
      <c r="AY285" s="249" t="s">
        <v>127</v>
      </c>
    </row>
    <row r="286" s="14" customFormat="1">
      <c r="A286" s="14"/>
      <c r="B286" s="250"/>
      <c r="C286" s="251"/>
      <c r="D286" s="241" t="s">
        <v>136</v>
      </c>
      <c r="E286" s="252" t="s">
        <v>1</v>
      </c>
      <c r="F286" s="253" t="s">
        <v>337</v>
      </c>
      <c r="G286" s="251"/>
      <c r="H286" s="254">
        <v>8.3849999999999998</v>
      </c>
      <c r="I286" s="255"/>
      <c r="J286" s="251"/>
      <c r="K286" s="251"/>
      <c r="L286" s="256"/>
      <c r="M286" s="257"/>
      <c r="N286" s="258"/>
      <c r="O286" s="258"/>
      <c r="P286" s="258"/>
      <c r="Q286" s="258"/>
      <c r="R286" s="258"/>
      <c r="S286" s="258"/>
      <c r="T286" s="259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0" t="s">
        <v>136</v>
      </c>
      <c r="AU286" s="260" t="s">
        <v>85</v>
      </c>
      <c r="AV286" s="14" t="s">
        <v>85</v>
      </c>
      <c r="AW286" s="14" t="s">
        <v>32</v>
      </c>
      <c r="AX286" s="14" t="s">
        <v>76</v>
      </c>
      <c r="AY286" s="260" t="s">
        <v>127</v>
      </c>
    </row>
    <row r="287" s="15" customFormat="1">
      <c r="A287" s="15"/>
      <c r="B287" s="261"/>
      <c r="C287" s="262"/>
      <c r="D287" s="241" t="s">
        <v>136</v>
      </c>
      <c r="E287" s="263" t="s">
        <v>1</v>
      </c>
      <c r="F287" s="264" t="s">
        <v>139</v>
      </c>
      <c r="G287" s="262"/>
      <c r="H287" s="265">
        <v>8.3849999999999998</v>
      </c>
      <c r="I287" s="266"/>
      <c r="J287" s="262"/>
      <c r="K287" s="262"/>
      <c r="L287" s="267"/>
      <c r="M287" s="268"/>
      <c r="N287" s="269"/>
      <c r="O287" s="269"/>
      <c r="P287" s="269"/>
      <c r="Q287" s="269"/>
      <c r="R287" s="269"/>
      <c r="S287" s="269"/>
      <c r="T287" s="270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71" t="s">
        <v>136</v>
      </c>
      <c r="AU287" s="271" t="s">
        <v>85</v>
      </c>
      <c r="AV287" s="15" t="s">
        <v>134</v>
      </c>
      <c r="AW287" s="15" t="s">
        <v>32</v>
      </c>
      <c r="AX287" s="15" t="s">
        <v>83</v>
      </c>
      <c r="AY287" s="271" t="s">
        <v>127</v>
      </c>
    </row>
    <row r="288" s="2" customFormat="1" ht="21.75" customHeight="1">
      <c r="A288" s="38"/>
      <c r="B288" s="39"/>
      <c r="C288" s="226" t="s">
        <v>338</v>
      </c>
      <c r="D288" s="226" t="s">
        <v>129</v>
      </c>
      <c r="E288" s="227" t="s">
        <v>333</v>
      </c>
      <c r="F288" s="228" t="s">
        <v>334</v>
      </c>
      <c r="G288" s="229" t="s">
        <v>287</v>
      </c>
      <c r="H288" s="230">
        <v>55.503</v>
      </c>
      <c r="I288" s="231"/>
      <c r="J288" s="232">
        <f>ROUND(I288*H288,2)</f>
        <v>0</v>
      </c>
      <c r="K288" s="228" t="s">
        <v>133</v>
      </c>
      <c r="L288" s="44"/>
      <c r="M288" s="233" t="s">
        <v>1</v>
      </c>
      <c r="N288" s="234" t="s">
        <v>41</v>
      </c>
      <c r="O288" s="91"/>
      <c r="P288" s="235">
        <f>O288*H288</f>
        <v>0</v>
      </c>
      <c r="Q288" s="235">
        <v>0</v>
      </c>
      <c r="R288" s="235">
        <f>Q288*H288</f>
        <v>0</v>
      </c>
      <c r="S288" s="235">
        <v>0</v>
      </c>
      <c r="T288" s="23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7" t="s">
        <v>134</v>
      </c>
      <c r="AT288" s="237" t="s">
        <v>129</v>
      </c>
      <c r="AU288" s="237" t="s">
        <v>85</v>
      </c>
      <c r="AY288" s="17" t="s">
        <v>127</v>
      </c>
      <c r="BE288" s="238">
        <f>IF(N288="základní",J288,0)</f>
        <v>0</v>
      </c>
      <c r="BF288" s="238">
        <f>IF(N288="snížená",J288,0)</f>
        <v>0</v>
      </c>
      <c r="BG288" s="238">
        <f>IF(N288="zákl. přenesená",J288,0)</f>
        <v>0</v>
      </c>
      <c r="BH288" s="238">
        <f>IF(N288="sníž. přenesená",J288,0)</f>
        <v>0</v>
      </c>
      <c r="BI288" s="238">
        <f>IF(N288="nulová",J288,0)</f>
        <v>0</v>
      </c>
      <c r="BJ288" s="17" t="s">
        <v>83</v>
      </c>
      <c r="BK288" s="238">
        <f>ROUND(I288*H288,2)</f>
        <v>0</v>
      </c>
      <c r="BL288" s="17" t="s">
        <v>134</v>
      </c>
      <c r="BM288" s="237" t="s">
        <v>339</v>
      </c>
    </row>
    <row r="289" s="13" customFormat="1">
      <c r="A289" s="13"/>
      <c r="B289" s="239"/>
      <c r="C289" s="240"/>
      <c r="D289" s="241" t="s">
        <v>136</v>
      </c>
      <c r="E289" s="242" t="s">
        <v>1</v>
      </c>
      <c r="F289" s="243" t="s">
        <v>340</v>
      </c>
      <c r="G289" s="240"/>
      <c r="H289" s="242" t="s">
        <v>1</v>
      </c>
      <c r="I289" s="244"/>
      <c r="J289" s="240"/>
      <c r="K289" s="240"/>
      <c r="L289" s="245"/>
      <c r="M289" s="246"/>
      <c r="N289" s="247"/>
      <c r="O289" s="247"/>
      <c r="P289" s="247"/>
      <c r="Q289" s="247"/>
      <c r="R289" s="247"/>
      <c r="S289" s="247"/>
      <c r="T289" s="24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9" t="s">
        <v>136</v>
      </c>
      <c r="AU289" s="249" t="s">
        <v>85</v>
      </c>
      <c r="AV289" s="13" t="s">
        <v>83</v>
      </c>
      <c r="AW289" s="13" t="s">
        <v>32</v>
      </c>
      <c r="AX289" s="13" t="s">
        <v>76</v>
      </c>
      <c r="AY289" s="249" t="s">
        <v>127</v>
      </c>
    </row>
    <row r="290" s="14" customFormat="1">
      <c r="A290" s="14"/>
      <c r="B290" s="250"/>
      <c r="C290" s="251"/>
      <c r="D290" s="241" t="s">
        <v>136</v>
      </c>
      <c r="E290" s="252" t="s">
        <v>1</v>
      </c>
      <c r="F290" s="253" t="s">
        <v>341</v>
      </c>
      <c r="G290" s="251"/>
      <c r="H290" s="254">
        <v>55.503</v>
      </c>
      <c r="I290" s="255"/>
      <c r="J290" s="251"/>
      <c r="K290" s="251"/>
      <c r="L290" s="256"/>
      <c r="M290" s="257"/>
      <c r="N290" s="258"/>
      <c r="O290" s="258"/>
      <c r="P290" s="258"/>
      <c r="Q290" s="258"/>
      <c r="R290" s="258"/>
      <c r="S290" s="258"/>
      <c r="T290" s="259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0" t="s">
        <v>136</v>
      </c>
      <c r="AU290" s="260" t="s">
        <v>85</v>
      </c>
      <c r="AV290" s="14" t="s">
        <v>85</v>
      </c>
      <c r="AW290" s="14" t="s">
        <v>32</v>
      </c>
      <c r="AX290" s="14" t="s">
        <v>76</v>
      </c>
      <c r="AY290" s="260" t="s">
        <v>127</v>
      </c>
    </row>
    <row r="291" s="15" customFormat="1">
      <c r="A291" s="15"/>
      <c r="B291" s="261"/>
      <c r="C291" s="262"/>
      <c r="D291" s="241" t="s">
        <v>136</v>
      </c>
      <c r="E291" s="263" t="s">
        <v>1</v>
      </c>
      <c r="F291" s="264" t="s">
        <v>139</v>
      </c>
      <c r="G291" s="262"/>
      <c r="H291" s="265">
        <v>55.503</v>
      </c>
      <c r="I291" s="266"/>
      <c r="J291" s="262"/>
      <c r="K291" s="262"/>
      <c r="L291" s="267"/>
      <c r="M291" s="268"/>
      <c r="N291" s="269"/>
      <c r="O291" s="269"/>
      <c r="P291" s="269"/>
      <c r="Q291" s="269"/>
      <c r="R291" s="269"/>
      <c r="S291" s="269"/>
      <c r="T291" s="270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71" t="s">
        <v>136</v>
      </c>
      <c r="AU291" s="271" t="s">
        <v>85</v>
      </c>
      <c r="AV291" s="15" t="s">
        <v>134</v>
      </c>
      <c r="AW291" s="15" t="s">
        <v>32</v>
      </c>
      <c r="AX291" s="15" t="s">
        <v>83</v>
      </c>
      <c r="AY291" s="271" t="s">
        <v>127</v>
      </c>
    </row>
    <row r="292" s="2" customFormat="1" ht="21.75" customHeight="1">
      <c r="A292" s="38"/>
      <c r="B292" s="39"/>
      <c r="C292" s="226" t="s">
        <v>342</v>
      </c>
      <c r="D292" s="226" t="s">
        <v>129</v>
      </c>
      <c r="E292" s="227" t="s">
        <v>343</v>
      </c>
      <c r="F292" s="228" t="s">
        <v>344</v>
      </c>
      <c r="G292" s="229" t="s">
        <v>287</v>
      </c>
      <c r="H292" s="230">
        <v>5.6760000000000002</v>
      </c>
      <c r="I292" s="231"/>
      <c r="J292" s="232">
        <f>ROUND(I292*H292,2)</f>
        <v>0</v>
      </c>
      <c r="K292" s="228" t="s">
        <v>133</v>
      </c>
      <c r="L292" s="44"/>
      <c r="M292" s="233" t="s">
        <v>1</v>
      </c>
      <c r="N292" s="234" t="s">
        <v>41</v>
      </c>
      <c r="O292" s="91"/>
      <c r="P292" s="235">
        <f>O292*H292</f>
        <v>0</v>
      </c>
      <c r="Q292" s="235">
        <v>0</v>
      </c>
      <c r="R292" s="235">
        <f>Q292*H292</f>
        <v>0</v>
      </c>
      <c r="S292" s="235">
        <v>0</v>
      </c>
      <c r="T292" s="236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7" t="s">
        <v>134</v>
      </c>
      <c r="AT292" s="237" t="s">
        <v>129</v>
      </c>
      <c r="AU292" s="237" t="s">
        <v>85</v>
      </c>
      <c r="AY292" s="17" t="s">
        <v>127</v>
      </c>
      <c r="BE292" s="238">
        <f>IF(N292="základní",J292,0)</f>
        <v>0</v>
      </c>
      <c r="BF292" s="238">
        <f>IF(N292="snížená",J292,0)</f>
        <v>0</v>
      </c>
      <c r="BG292" s="238">
        <f>IF(N292="zákl. přenesená",J292,0)</f>
        <v>0</v>
      </c>
      <c r="BH292" s="238">
        <f>IF(N292="sníž. přenesená",J292,0)</f>
        <v>0</v>
      </c>
      <c r="BI292" s="238">
        <f>IF(N292="nulová",J292,0)</f>
        <v>0</v>
      </c>
      <c r="BJ292" s="17" t="s">
        <v>83</v>
      </c>
      <c r="BK292" s="238">
        <f>ROUND(I292*H292,2)</f>
        <v>0</v>
      </c>
      <c r="BL292" s="17" t="s">
        <v>134</v>
      </c>
      <c r="BM292" s="237" t="s">
        <v>345</v>
      </c>
    </row>
    <row r="293" s="13" customFormat="1">
      <c r="A293" s="13"/>
      <c r="B293" s="239"/>
      <c r="C293" s="240"/>
      <c r="D293" s="241" t="s">
        <v>136</v>
      </c>
      <c r="E293" s="242" t="s">
        <v>1</v>
      </c>
      <c r="F293" s="243" t="s">
        <v>346</v>
      </c>
      <c r="G293" s="240"/>
      <c r="H293" s="242" t="s">
        <v>1</v>
      </c>
      <c r="I293" s="244"/>
      <c r="J293" s="240"/>
      <c r="K293" s="240"/>
      <c r="L293" s="245"/>
      <c r="M293" s="246"/>
      <c r="N293" s="247"/>
      <c r="O293" s="247"/>
      <c r="P293" s="247"/>
      <c r="Q293" s="247"/>
      <c r="R293" s="247"/>
      <c r="S293" s="247"/>
      <c r="T293" s="24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9" t="s">
        <v>136</v>
      </c>
      <c r="AU293" s="249" t="s">
        <v>85</v>
      </c>
      <c r="AV293" s="13" t="s">
        <v>83</v>
      </c>
      <c r="AW293" s="13" t="s">
        <v>32</v>
      </c>
      <c r="AX293" s="13" t="s">
        <v>76</v>
      </c>
      <c r="AY293" s="249" t="s">
        <v>127</v>
      </c>
    </row>
    <row r="294" s="14" customFormat="1">
      <c r="A294" s="14"/>
      <c r="B294" s="250"/>
      <c r="C294" s="251"/>
      <c r="D294" s="241" t="s">
        <v>136</v>
      </c>
      <c r="E294" s="252" t="s">
        <v>1</v>
      </c>
      <c r="F294" s="253" t="s">
        <v>347</v>
      </c>
      <c r="G294" s="251"/>
      <c r="H294" s="254">
        <v>5.6760000000000002</v>
      </c>
      <c r="I294" s="255"/>
      <c r="J294" s="251"/>
      <c r="K294" s="251"/>
      <c r="L294" s="256"/>
      <c r="M294" s="257"/>
      <c r="N294" s="258"/>
      <c r="O294" s="258"/>
      <c r="P294" s="258"/>
      <c r="Q294" s="258"/>
      <c r="R294" s="258"/>
      <c r="S294" s="258"/>
      <c r="T294" s="259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0" t="s">
        <v>136</v>
      </c>
      <c r="AU294" s="260" t="s">
        <v>85</v>
      </c>
      <c r="AV294" s="14" t="s">
        <v>85</v>
      </c>
      <c r="AW294" s="14" t="s">
        <v>32</v>
      </c>
      <c r="AX294" s="14" t="s">
        <v>76</v>
      </c>
      <c r="AY294" s="260" t="s">
        <v>127</v>
      </c>
    </row>
    <row r="295" s="15" customFormat="1">
      <c r="A295" s="15"/>
      <c r="B295" s="261"/>
      <c r="C295" s="262"/>
      <c r="D295" s="241" t="s">
        <v>136</v>
      </c>
      <c r="E295" s="263" t="s">
        <v>1</v>
      </c>
      <c r="F295" s="264" t="s">
        <v>139</v>
      </c>
      <c r="G295" s="262"/>
      <c r="H295" s="265">
        <v>5.6760000000000002</v>
      </c>
      <c r="I295" s="266"/>
      <c r="J295" s="262"/>
      <c r="K295" s="262"/>
      <c r="L295" s="267"/>
      <c r="M295" s="268"/>
      <c r="N295" s="269"/>
      <c r="O295" s="269"/>
      <c r="P295" s="269"/>
      <c r="Q295" s="269"/>
      <c r="R295" s="269"/>
      <c r="S295" s="269"/>
      <c r="T295" s="270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71" t="s">
        <v>136</v>
      </c>
      <c r="AU295" s="271" t="s">
        <v>85</v>
      </c>
      <c r="AV295" s="15" t="s">
        <v>134</v>
      </c>
      <c r="AW295" s="15" t="s">
        <v>32</v>
      </c>
      <c r="AX295" s="15" t="s">
        <v>83</v>
      </c>
      <c r="AY295" s="271" t="s">
        <v>127</v>
      </c>
    </row>
    <row r="296" s="2" customFormat="1" ht="16.5" customHeight="1">
      <c r="A296" s="38"/>
      <c r="B296" s="39"/>
      <c r="C296" s="226" t="s">
        <v>348</v>
      </c>
      <c r="D296" s="226" t="s">
        <v>129</v>
      </c>
      <c r="E296" s="227" t="s">
        <v>349</v>
      </c>
      <c r="F296" s="228" t="s">
        <v>350</v>
      </c>
      <c r="G296" s="229" t="s">
        <v>287</v>
      </c>
      <c r="H296" s="230">
        <v>102.654</v>
      </c>
      <c r="I296" s="231"/>
      <c r="J296" s="232">
        <f>ROUND(I296*H296,2)</f>
        <v>0</v>
      </c>
      <c r="K296" s="228" t="s">
        <v>133</v>
      </c>
      <c r="L296" s="44"/>
      <c r="M296" s="233" t="s">
        <v>1</v>
      </c>
      <c r="N296" s="234" t="s">
        <v>41</v>
      </c>
      <c r="O296" s="91"/>
      <c r="P296" s="235">
        <f>O296*H296</f>
        <v>0</v>
      </c>
      <c r="Q296" s="235">
        <v>0</v>
      </c>
      <c r="R296" s="235">
        <f>Q296*H296</f>
        <v>0</v>
      </c>
      <c r="S296" s="235">
        <v>0</v>
      </c>
      <c r="T296" s="23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7" t="s">
        <v>134</v>
      </c>
      <c r="AT296" s="237" t="s">
        <v>129</v>
      </c>
      <c r="AU296" s="237" t="s">
        <v>85</v>
      </c>
      <c r="AY296" s="17" t="s">
        <v>127</v>
      </c>
      <c r="BE296" s="238">
        <f>IF(N296="základní",J296,0)</f>
        <v>0</v>
      </c>
      <c r="BF296" s="238">
        <f>IF(N296="snížená",J296,0)</f>
        <v>0</v>
      </c>
      <c r="BG296" s="238">
        <f>IF(N296="zákl. přenesená",J296,0)</f>
        <v>0</v>
      </c>
      <c r="BH296" s="238">
        <f>IF(N296="sníž. přenesená",J296,0)</f>
        <v>0</v>
      </c>
      <c r="BI296" s="238">
        <f>IF(N296="nulová",J296,0)</f>
        <v>0</v>
      </c>
      <c r="BJ296" s="17" t="s">
        <v>83</v>
      </c>
      <c r="BK296" s="238">
        <f>ROUND(I296*H296,2)</f>
        <v>0</v>
      </c>
      <c r="BL296" s="17" t="s">
        <v>134</v>
      </c>
      <c r="BM296" s="237" t="s">
        <v>351</v>
      </c>
    </row>
    <row r="297" s="13" customFormat="1">
      <c r="A297" s="13"/>
      <c r="B297" s="239"/>
      <c r="C297" s="240"/>
      <c r="D297" s="241" t="s">
        <v>136</v>
      </c>
      <c r="E297" s="242" t="s">
        <v>1</v>
      </c>
      <c r="F297" s="243" t="s">
        <v>352</v>
      </c>
      <c r="G297" s="240"/>
      <c r="H297" s="242" t="s">
        <v>1</v>
      </c>
      <c r="I297" s="244"/>
      <c r="J297" s="240"/>
      <c r="K297" s="240"/>
      <c r="L297" s="245"/>
      <c r="M297" s="246"/>
      <c r="N297" s="247"/>
      <c r="O297" s="247"/>
      <c r="P297" s="247"/>
      <c r="Q297" s="247"/>
      <c r="R297" s="247"/>
      <c r="S297" s="247"/>
      <c r="T297" s="24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9" t="s">
        <v>136</v>
      </c>
      <c r="AU297" s="249" t="s">
        <v>85</v>
      </c>
      <c r="AV297" s="13" t="s">
        <v>83</v>
      </c>
      <c r="AW297" s="13" t="s">
        <v>32</v>
      </c>
      <c r="AX297" s="13" t="s">
        <v>76</v>
      </c>
      <c r="AY297" s="249" t="s">
        <v>127</v>
      </c>
    </row>
    <row r="298" s="14" customFormat="1">
      <c r="A298" s="14"/>
      <c r="B298" s="250"/>
      <c r="C298" s="251"/>
      <c r="D298" s="241" t="s">
        <v>136</v>
      </c>
      <c r="E298" s="252" t="s">
        <v>1</v>
      </c>
      <c r="F298" s="253" t="s">
        <v>353</v>
      </c>
      <c r="G298" s="251"/>
      <c r="H298" s="254">
        <v>102.654</v>
      </c>
      <c r="I298" s="255"/>
      <c r="J298" s="251"/>
      <c r="K298" s="251"/>
      <c r="L298" s="256"/>
      <c r="M298" s="257"/>
      <c r="N298" s="258"/>
      <c r="O298" s="258"/>
      <c r="P298" s="258"/>
      <c r="Q298" s="258"/>
      <c r="R298" s="258"/>
      <c r="S298" s="258"/>
      <c r="T298" s="259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0" t="s">
        <v>136</v>
      </c>
      <c r="AU298" s="260" t="s">
        <v>85</v>
      </c>
      <c r="AV298" s="14" t="s">
        <v>85</v>
      </c>
      <c r="AW298" s="14" t="s">
        <v>32</v>
      </c>
      <c r="AX298" s="14" t="s">
        <v>76</v>
      </c>
      <c r="AY298" s="260" t="s">
        <v>127</v>
      </c>
    </row>
    <row r="299" s="15" customFormat="1">
      <c r="A299" s="15"/>
      <c r="B299" s="261"/>
      <c r="C299" s="262"/>
      <c r="D299" s="241" t="s">
        <v>136</v>
      </c>
      <c r="E299" s="263" t="s">
        <v>1</v>
      </c>
      <c r="F299" s="264" t="s">
        <v>139</v>
      </c>
      <c r="G299" s="262"/>
      <c r="H299" s="265">
        <v>102.654</v>
      </c>
      <c r="I299" s="266"/>
      <c r="J299" s="262"/>
      <c r="K299" s="262"/>
      <c r="L299" s="267"/>
      <c r="M299" s="268"/>
      <c r="N299" s="269"/>
      <c r="O299" s="269"/>
      <c r="P299" s="269"/>
      <c r="Q299" s="269"/>
      <c r="R299" s="269"/>
      <c r="S299" s="269"/>
      <c r="T299" s="270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71" t="s">
        <v>136</v>
      </c>
      <c r="AU299" s="271" t="s">
        <v>85</v>
      </c>
      <c r="AV299" s="15" t="s">
        <v>134</v>
      </c>
      <c r="AW299" s="15" t="s">
        <v>32</v>
      </c>
      <c r="AX299" s="15" t="s">
        <v>83</v>
      </c>
      <c r="AY299" s="271" t="s">
        <v>127</v>
      </c>
    </row>
    <row r="300" s="2" customFormat="1" ht="16.5" customHeight="1">
      <c r="A300" s="38"/>
      <c r="B300" s="39"/>
      <c r="C300" s="226" t="s">
        <v>354</v>
      </c>
      <c r="D300" s="226" t="s">
        <v>129</v>
      </c>
      <c r="E300" s="227" t="s">
        <v>349</v>
      </c>
      <c r="F300" s="228" t="s">
        <v>350</v>
      </c>
      <c r="G300" s="229" t="s">
        <v>287</v>
      </c>
      <c r="H300" s="230">
        <v>5.9029999999999996</v>
      </c>
      <c r="I300" s="231"/>
      <c r="J300" s="232">
        <f>ROUND(I300*H300,2)</f>
        <v>0</v>
      </c>
      <c r="K300" s="228" t="s">
        <v>133</v>
      </c>
      <c r="L300" s="44"/>
      <c r="M300" s="233" t="s">
        <v>1</v>
      </c>
      <c r="N300" s="234" t="s">
        <v>41</v>
      </c>
      <c r="O300" s="91"/>
      <c r="P300" s="235">
        <f>O300*H300</f>
        <v>0</v>
      </c>
      <c r="Q300" s="235">
        <v>0</v>
      </c>
      <c r="R300" s="235">
        <f>Q300*H300</f>
        <v>0</v>
      </c>
      <c r="S300" s="235">
        <v>0</v>
      </c>
      <c r="T300" s="236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7" t="s">
        <v>134</v>
      </c>
      <c r="AT300" s="237" t="s">
        <v>129</v>
      </c>
      <c r="AU300" s="237" t="s">
        <v>85</v>
      </c>
      <c r="AY300" s="17" t="s">
        <v>127</v>
      </c>
      <c r="BE300" s="238">
        <f>IF(N300="základní",J300,0)</f>
        <v>0</v>
      </c>
      <c r="BF300" s="238">
        <f>IF(N300="snížená",J300,0)</f>
        <v>0</v>
      </c>
      <c r="BG300" s="238">
        <f>IF(N300="zákl. přenesená",J300,0)</f>
        <v>0</v>
      </c>
      <c r="BH300" s="238">
        <f>IF(N300="sníž. přenesená",J300,0)</f>
        <v>0</v>
      </c>
      <c r="BI300" s="238">
        <f>IF(N300="nulová",J300,0)</f>
        <v>0</v>
      </c>
      <c r="BJ300" s="17" t="s">
        <v>83</v>
      </c>
      <c r="BK300" s="238">
        <f>ROUND(I300*H300,2)</f>
        <v>0</v>
      </c>
      <c r="BL300" s="17" t="s">
        <v>134</v>
      </c>
      <c r="BM300" s="237" t="s">
        <v>355</v>
      </c>
    </row>
    <row r="301" s="13" customFormat="1">
      <c r="A301" s="13"/>
      <c r="B301" s="239"/>
      <c r="C301" s="240"/>
      <c r="D301" s="241" t="s">
        <v>136</v>
      </c>
      <c r="E301" s="242" t="s">
        <v>1</v>
      </c>
      <c r="F301" s="243" t="s">
        <v>340</v>
      </c>
      <c r="G301" s="240"/>
      <c r="H301" s="242" t="s">
        <v>1</v>
      </c>
      <c r="I301" s="244"/>
      <c r="J301" s="240"/>
      <c r="K301" s="240"/>
      <c r="L301" s="245"/>
      <c r="M301" s="246"/>
      <c r="N301" s="247"/>
      <c r="O301" s="247"/>
      <c r="P301" s="247"/>
      <c r="Q301" s="247"/>
      <c r="R301" s="247"/>
      <c r="S301" s="247"/>
      <c r="T301" s="24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9" t="s">
        <v>136</v>
      </c>
      <c r="AU301" s="249" t="s">
        <v>85</v>
      </c>
      <c r="AV301" s="13" t="s">
        <v>83</v>
      </c>
      <c r="AW301" s="13" t="s">
        <v>32</v>
      </c>
      <c r="AX301" s="13" t="s">
        <v>76</v>
      </c>
      <c r="AY301" s="249" t="s">
        <v>127</v>
      </c>
    </row>
    <row r="302" s="14" customFormat="1">
      <c r="A302" s="14"/>
      <c r="B302" s="250"/>
      <c r="C302" s="251"/>
      <c r="D302" s="241" t="s">
        <v>136</v>
      </c>
      <c r="E302" s="252" t="s">
        <v>1</v>
      </c>
      <c r="F302" s="253" t="s">
        <v>356</v>
      </c>
      <c r="G302" s="251"/>
      <c r="H302" s="254">
        <v>5.9029999999999996</v>
      </c>
      <c r="I302" s="255"/>
      <c r="J302" s="251"/>
      <c r="K302" s="251"/>
      <c r="L302" s="256"/>
      <c r="M302" s="257"/>
      <c r="N302" s="258"/>
      <c r="O302" s="258"/>
      <c r="P302" s="258"/>
      <c r="Q302" s="258"/>
      <c r="R302" s="258"/>
      <c r="S302" s="258"/>
      <c r="T302" s="259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0" t="s">
        <v>136</v>
      </c>
      <c r="AU302" s="260" t="s">
        <v>85</v>
      </c>
      <c r="AV302" s="14" t="s">
        <v>85</v>
      </c>
      <c r="AW302" s="14" t="s">
        <v>32</v>
      </c>
      <c r="AX302" s="14" t="s">
        <v>76</v>
      </c>
      <c r="AY302" s="260" t="s">
        <v>127</v>
      </c>
    </row>
    <row r="303" s="15" customFormat="1">
      <c r="A303" s="15"/>
      <c r="B303" s="261"/>
      <c r="C303" s="262"/>
      <c r="D303" s="241" t="s">
        <v>136</v>
      </c>
      <c r="E303" s="263" t="s">
        <v>1</v>
      </c>
      <c r="F303" s="264" t="s">
        <v>139</v>
      </c>
      <c r="G303" s="262"/>
      <c r="H303" s="265">
        <v>5.9029999999999996</v>
      </c>
      <c r="I303" s="266"/>
      <c r="J303" s="262"/>
      <c r="K303" s="262"/>
      <c r="L303" s="267"/>
      <c r="M303" s="268"/>
      <c r="N303" s="269"/>
      <c r="O303" s="269"/>
      <c r="P303" s="269"/>
      <c r="Q303" s="269"/>
      <c r="R303" s="269"/>
      <c r="S303" s="269"/>
      <c r="T303" s="270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71" t="s">
        <v>136</v>
      </c>
      <c r="AU303" s="271" t="s">
        <v>85</v>
      </c>
      <c r="AV303" s="15" t="s">
        <v>134</v>
      </c>
      <c r="AW303" s="15" t="s">
        <v>32</v>
      </c>
      <c r="AX303" s="15" t="s">
        <v>83</v>
      </c>
      <c r="AY303" s="271" t="s">
        <v>127</v>
      </c>
    </row>
    <row r="304" s="2" customFormat="1" ht="24.15" customHeight="1">
      <c r="A304" s="38"/>
      <c r="B304" s="39"/>
      <c r="C304" s="226" t="s">
        <v>357</v>
      </c>
      <c r="D304" s="226" t="s">
        <v>129</v>
      </c>
      <c r="E304" s="227" t="s">
        <v>358</v>
      </c>
      <c r="F304" s="228" t="s">
        <v>359</v>
      </c>
      <c r="G304" s="229" t="s">
        <v>287</v>
      </c>
      <c r="H304" s="230">
        <v>19.565000000000001</v>
      </c>
      <c r="I304" s="231"/>
      <c r="J304" s="232">
        <f>ROUND(I304*H304,2)</f>
        <v>0</v>
      </c>
      <c r="K304" s="228" t="s">
        <v>133</v>
      </c>
      <c r="L304" s="44"/>
      <c r="M304" s="233" t="s">
        <v>1</v>
      </c>
      <c r="N304" s="234" t="s">
        <v>41</v>
      </c>
      <c r="O304" s="91"/>
      <c r="P304" s="235">
        <f>O304*H304</f>
        <v>0</v>
      </c>
      <c r="Q304" s="235">
        <v>0</v>
      </c>
      <c r="R304" s="235">
        <f>Q304*H304</f>
        <v>0</v>
      </c>
      <c r="S304" s="235">
        <v>0</v>
      </c>
      <c r="T304" s="236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7" t="s">
        <v>134</v>
      </c>
      <c r="AT304" s="237" t="s">
        <v>129</v>
      </c>
      <c r="AU304" s="237" t="s">
        <v>85</v>
      </c>
      <c r="AY304" s="17" t="s">
        <v>127</v>
      </c>
      <c r="BE304" s="238">
        <f>IF(N304="základní",J304,0)</f>
        <v>0</v>
      </c>
      <c r="BF304" s="238">
        <f>IF(N304="snížená",J304,0)</f>
        <v>0</v>
      </c>
      <c r="BG304" s="238">
        <f>IF(N304="zákl. přenesená",J304,0)</f>
        <v>0</v>
      </c>
      <c r="BH304" s="238">
        <f>IF(N304="sníž. přenesená",J304,0)</f>
        <v>0</v>
      </c>
      <c r="BI304" s="238">
        <f>IF(N304="nulová",J304,0)</f>
        <v>0</v>
      </c>
      <c r="BJ304" s="17" t="s">
        <v>83</v>
      </c>
      <c r="BK304" s="238">
        <f>ROUND(I304*H304,2)</f>
        <v>0</v>
      </c>
      <c r="BL304" s="17" t="s">
        <v>134</v>
      </c>
      <c r="BM304" s="237" t="s">
        <v>360</v>
      </c>
    </row>
    <row r="305" s="13" customFormat="1">
      <c r="A305" s="13"/>
      <c r="B305" s="239"/>
      <c r="C305" s="240"/>
      <c r="D305" s="241" t="s">
        <v>136</v>
      </c>
      <c r="E305" s="242" t="s">
        <v>1</v>
      </c>
      <c r="F305" s="243" t="s">
        <v>361</v>
      </c>
      <c r="G305" s="240"/>
      <c r="H305" s="242" t="s">
        <v>1</v>
      </c>
      <c r="I305" s="244"/>
      <c r="J305" s="240"/>
      <c r="K305" s="240"/>
      <c r="L305" s="245"/>
      <c r="M305" s="246"/>
      <c r="N305" s="247"/>
      <c r="O305" s="247"/>
      <c r="P305" s="247"/>
      <c r="Q305" s="247"/>
      <c r="R305" s="247"/>
      <c r="S305" s="247"/>
      <c r="T305" s="24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9" t="s">
        <v>136</v>
      </c>
      <c r="AU305" s="249" t="s">
        <v>85</v>
      </c>
      <c r="AV305" s="13" t="s">
        <v>83</v>
      </c>
      <c r="AW305" s="13" t="s">
        <v>32</v>
      </c>
      <c r="AX305" s="13" t="s">
        <v>76</v>
      </c>
      <c r="AY305" s="249" t="s">
        <v>127</v>
      </c>
    </row>
    <row r="306" s="14" customFormat="1">
      <c r="A306" s="14"/>
      <c r="B306" s="250"/>
      <c r="C306" s="251"/>
      <c r="D306" s="241" t="s">
        <v>136</v>
      </c>
      <c r="E306" s="252" t="s">
        <v>1</v>
      </c>
      <c r="F306" s="253" t="s">
        <v>362</v>
      </c>
      <c r="G306" s="251"/>
      <c r="H306" s="254">
        <v>19.565000000000001</v>
      </c>
      <c r="I306" s="255"/>
      <c r="J306" s="251"/>
      <c r="K306" s="251"/>
      <c r="L306" s="256"/>
      <c r="M306" s="257"/>
      <c r="N306" s="258"/>
      <c r="O306" s="258"/>
      <c r="P306" s="258"/>
      <c r="Q306" s="258"/>
      <c r="R306" s="258"/>
      <c r="S306" s="258"/>
      <c r="T306" s="259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0" t="s">
        <v>136</v>
      </c>
      <c r="AU306" s="260" t="s">
        <v>85</v>
      </c>
      <c r="AV306" s="14" t="s">
        <v>85</v>
      </c>
      <c r="AW306" s="14" t="s">
        <v>32</v>
      </c>
      <c r="AX306" s="14" t="s">
        <v>76</v>
      </c>
      <c r="AY306" s="260" t="s">
        <v>127</v>
      </c>
    </row>
    <row r="307" s="15" customFormat="1">
      <c r="A307" s="15"/>
      <c r="B307" s="261"/>
      <c r="C307" s="262"/>
      <c r="D307" s="241" t="s">
        <v>136</v>
      </c>
      <c r="E307" s="263" t="s">
        <v>1</v>
      </c>
      <c r="F307" s="264" t="s">
        <v>139</v>
      </c>
      <c r="G307" s="262"/>
      <c r="H307" s="265">
        <v>19.565000000000001</v>
      </c>
      <c r="I307" s="266"/>
      <c r="J307" s="262"/>
      <c r="K307" s="262"/>
      <c r="L307" s="267"/>
      <c r="M307" s="268"/>
      <c r="N307" s="269"/>
      <c r="O307" s="269"/>
      <c r="P307" s="269"/>
      <c r="Q307" s="269"/>
      <c r="R307" s="269"/>
      <c r="S307" s="269"/>
      <c r="T307" s="270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71" t="s">
        <v>136</v>
      </c>
      <c r="AU307" s="271" t="s">
        <v>85</v>
      </c>
      <c r="AV307" s="15" t="s">
        <v>134</v>
      </c>
      <c r="AW307" s="15" t="s">
        <v>32</v>
      </c>
      <c r="AX307" s="15" t="s">
        <v>83</v>
      </c>
      <c r="AY307" s="271" t="s">
        <v>127</v>
      </c>
    </row>
    <row r="308" s="2" customFormat="1" ht="24.15" customHeight="1">
      <c r="A308" s="38"/>
      <c r="B308" s="39"/>
      <c r="C308" s="226" t="s">
        <v>363</v>
      </c>
      <c r="D308" s="226" t="s">
        <v>129</v>
      </c>
      <c r="E308" s="227" t="s">
        <v>358</v>
      </c>
      <c r="F308" s="228" t="s">
        <v>359</v>
      </c>
      <c r="G308" s="229" t="s">
        <v>287</v>
      </c>
      <c r="H308" s="230">
        <v>129.50700000000001</v>
      </c>
      <c r="I308" s="231"/>
      <c r="J308" s="232">
        <f>ROUND(I308*H308,2)</f>
        <v>0</v>
      </c>
      <c r="K308" s="228" t="s">
        <v>133</v>
      </c>
      <c r="L308" s="44"/>
      <c r="M308" s="233" t="s">
        <v>1</v>
      </c>
      <c r="N308" s="234" t="s">
        <v>41</v>
      </c>
      <c r="O308" s="91"/>
      <c r="P308" s="235">
        <f>O308*H308</f>
        <v>0</v>
      </c>
      <c r="Q308" s="235">
        <v>0</v>
      </c>
      <c r="R308" s="235">
        <f>Q308*H308</f>
        <v>0</v>
      </c>
      <c r="S308" s="235">
        <v>0</v>
      </c>
      <c r="T308" s="236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7" t="s">
        <v>134</v>
      </c>
      <c r="AT308" s="237" t="s">
        <v>129</v>
      </c>
      <c r="AU308" s="237" t="s">
        <v>85</v>
      </c>
      <c r="AY308" s="17" t="s">
        <v>127</v>
      </c>
      <c r="BE308" s="238">
        <f>IF(N308="základní",J308,0)</f>
        <v>0</v>
      </c>
      <c r="BF308" s="238">
        <f>IF(N308="snížená",J308,0)</f>
        <v>0</v>
      </c>
      <c r="BG308" s="238">
        <f>IF(N308="zákl. přenesená",J308,0)</f>
        <v>0</v>
      </c>
      <c r="BH308" s="238">
        <f>IF(N308="sníž. přenesená",J308,0)</f>
        <v>0</v>
      </c>
      <c r="BI308" s="238">
        <f>IF(N308="nulová",J308,0)</f>
        <v>0</v>
      </c>
      <c r="BJ308" s="17" t="s">
        <v>83</v>
      </c>
      <c r="BK308" s="238">
        <f>ROUND(I308*H308,2)</f>
        <v>0</v>
      </c>
      <c r="BL308" s="17" t="s">
        <v>134</v>
      </c>
      <c r="BM308" s="237" t="s">
        <v>364</v>
      </c>
    </row>
    <row r="309" s="13" customFormat="1">
      <c r="A309" s="13"/>
      <c r="B309" s="239"/>
      <c r="C309" s="240"/>
      <c r="D309" s="241" t="s">
        <v>136</v>
      </c>
      <c r="E309" s="242" t="s">
        <v>1</v>
      </c>
      <c r="F309" s="243" t="s">
        <v>365</v>
      </c>
      <c r="G309" s="240"/>
      <c r="H309" s="242" t="s">
        <v>1</v>
      </c>
      <c r="I309" s="244"/>
      <c r="J309" s="240"/>
      <c r="K309" s="240"/>
      <c r="L309" s="245"/>
      <c r="M309" s="246"/>
      <c r="N309" s="247"/>
      <c r="O309" s="247"/>
      <c r="P309" s="247"/>
      <c r="Q309" s="247"/>
      <c r="R309" s="247"/>
      <c r="S309" s="247"/>
      <c r="T309" s="248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9" t="s">
        <v>136</v>
      </c>
      <c r="AU309" s="249" t="s">
        <v>85</v>
      </c>
      <c r="AV309" s="13" t="s">
        <v>83</v>
      </c>
      <c r="AW309" s="13" t="s">
        <v>32</v>
      </c>
      <c r="AX309" s="13" t="s">
        <v>76</v>
      </c>
      <c r="AY309" s="249" t="s">
        <v>127</v>
      </c>
    </row>
    <row r="310" s="14" customFormat="1">
      <c r="A310" s="14"/>
      <c r="B310" s="250"/>
      <c r="C310" s="251"/>
      <c r="D310" s="241" t="s">
        <v>136</v>
      </c>
      <c r="E310" s="252" t="s">
        <v>1</v>
      </c>
      <c r="F310" s="253" t="s">
        <v>366</v>
      </c>
      <c r="G310" s="251"/>
      <c r="H310" s="254">
        <v>129.50700000000001</v>
      </c>
      <c r="I310" s="255"/>
      <c r="J310" s="251"/>
      <c r="K310" s="251"/>
      <c r="L310" s="256"/>
      <c r="M310" s="257"/>
      <c r="N310" s="258"/>
      <c r="O310" s="258"/>
      <c r="P310" s="258"/>
      <c r="Q310" s="258"/>
      <c r="R310" s="258"/>
      <c r="S310" s="258"/>
      <c r="T310" s="259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0" t="s">
        <v>136</v>
      </c>
      <c r="AU310" s="260" t="s">
        <v>85</v>
      </c>
      <c r="AV310" s="14" t="s">
        <v>85</v>
      </c>
      <c r="AW310" s="14" t="s">
        <v>32</v>
      </c>
      <c r="AX310" s="14" t="s">
        <v>76</v>
      </c>
      <c r="AY310" s="260" t="s">
        <v>127</v>
      </c>
    </row>
    <row r="311" s="15" customFormat="1">
      <c r="A311" s="15"/>
      <c r="B311" s="261"/>
      <c r="C311" s="262"/>
      <c r="D311" s="241" t="s">
        <v>136</v>
      </c>
      <c r="E311" s="263" t="s">
        <v>1</v>
      </c>
      <c r="F311" s="264" t="s">
        <v>139</v>
      </c>
      <c r="G311" s="262"/>
      <c r="H311" s="265">
        <v>129.50700000000001</v>
      </c>
      <c r="I311" s="266"/>
      <c r="J311" s="262"/>
      <c r="K311" s="262"/>
      <c r="L311" s="267"/>
      <c r="M311" s="268"/>
      <c r="N311" s="269"/>
      <c r="O311" s="269"/>
      <c r="P311" s="269"/>
      <c r="Q311" s="269"/>
      <c r="R311" s="269"/>
      <c r="S311" s="269"/>
      <c r="T311" s="270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71" t="s">
        <v>136</v>
      </c>
      <c r="AU311" s="271" t="s">
        <v>85</v>
      </c>
      <c r="AV311" s="15" t="s">
        <v>134</v>
      </c>
      <c r="AW311" s="15" t="s">
        <v>32</v>
      </c>
      <c r="AX311" s="15" t="s">
        <v>83</v>
      </c>
      <c r="AY311" s="271" t="s">
        <v>127</v>
      </c>
    </row>
    <row r="312" s="2" customFormat="1" ht="24.15" customHeight="1">
      <c r="A312" s="38"/>
      <c r="B312" s="39"/>
      <c r="C312" s="226" t="s">
        <v>367</v>
      </c>
      <c r="D312" s="226" t="s">
        <v>129</v>
      </c>
      <c r="E312" s="227" t="s">
        <v>368</v>
      </c>
      <c r="F312" s="228" t="s">
        <v>369</v>
      </c>
      <c r="G312" s="229" t="s">
        <v>287</v>
      </c>
      <c r="H312" s="230">
        <v>239.52600000000001</v>
      </c>
      <c r="I312" s="231"/>
      <c r="J312" s="232">
        <f>ROUND(I312*H312,2)</f>
        <v>0</v>
      </c>
      <c r="K312" s="228" t="s">
        <v>133</v>
      </c>
      <c r="L312" s="44"/>
      <c r="M312" s="233" t="s">
        <v>1</v>
      </c>
      <c r="N312" s="234" t="s">
        <v>41</v>
      </c>
      <c r="O312" s="91"/>
      <c r="P312" s="235">
        <f>O312*H312</f>
        <v>0</v>
      </c>
      <c r="Q312" s="235">
        <v>0</v>
      </c>
      <c r="R312" s="235">
        <f>Q312*H312</f>
        <v>0</v>
      </c>
      <c r="S312" s="235">
        <v>0</v>
      </c>
      <c r="T312" s="236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7" t="s">
        <v>134</v>
      </c>
      <c r="AT312" s="237" t="s">
        <v>129</v>
      </c>
      <c r="AU312" s="237" t="s">
        <v>85</v>
      </c>
      <c r="AY312" s="17" t="s">
        <v>127</v>
      </c>
      <c r="BE312" s="238">
        <f>IF(N312="základní",J312,0)</f>
        <v>0</v>
      </c>
      <c r="BF312" s="238">
        <f>IF(N312="snížená",J312,0)</f>
        <v>0</v>
      </c>
      <c r="BG312" s="238">
        <f>IF(N312="zákl. přenesená",J312,0)</f>
        <v>0</v>
      </c>
      <c r="BH312" s="238">
        <f>IF(N312="sníž. přenesená",J312,0)</f>
        <v>0</v>
      </c>
      <c r="BI312" s="238">
        <f>IF(N312="nulová",J312,0)</f>
        <v>0</v>
      </c>
      <c r="BJ312" s="17" t="s">
        <v>83</v>
      </c>
      <c r="BK312" s="238">
        <f>ROUND(I312*H312,2)</f>
        <v>0</v>
      </c>
      <c r="BL312" s="17" t="s">
        <v>134</v>
      </c>
      <c r="BM312" s="237" t="s">
        <v>370</v>
      </c>
    </row>
    <row r="313" s="13" customFormat="1">
      <c r="A313" s="13"/>
      <c r="B313" s="239"/>
      <c r="C313" s="240"/>
      <c r="D313" s="241" t="s">
        <v>136</v>
      </c>
      <c r="E313" s="242" t="s">
        <v>1</v>
      </c>
      <c r="F313" s="243" t="s">
        <v>361</v>
      </c>
      <c r="G313" s="240"/>
      <c r="H313" s="242" t="s">
        <v>1</v>
      </c>
      <c r="I313" s="244"/>
      <c r="J313" s="240"/>
      <c r="K313" s="240"/>
      <c r="L313" s="245"/>
      <c r="M313" s="246"/>
      <c r="N313" s="247"/>
      <c r="O313" s="247"/>
      <c r="P313" s="247"/>
      <c r="Q313" s="247"/>
      <c r="R313" s="247"/>
      <c r="S313" s="247"/>
      <c r="T313" s="24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9" t="s">
        <v>136</v>
      </c>
      <c r="AU313" s="249" t="s">
        <v>85</v>
      </c>
      <c r="AV313" s="13" t="s">
        <v>83</v>
      </c>
      <c r="AW313" s="13" t="s">
        <v>32</v>
      </c>
      <c r="AX313" s="13" t="s">
        <v>76</v>
      </c>
      <c r="AY313" s="249" t="s">
        <v>127</v>
      </c>
    </row>
    <row r="314" s="14" customFormat="1">
      <c r="A314" s="14"/>
      <c r="B314" s="250"/>
      <c r="C314" s="251"/>
      <c r="D314" s="241" t="s">
        <v>136</v>
      </c>
      <c r="E314" s="252" t="s">
        <v>1</v>
      </c>
      <c r="F314" s="253" t="s">
        <v>371</v>
      </c>
      <c r="G314" s="251"/>
      <c r="H314" s="254">
        <v>239.52600000000001</v>
      </c>
      <c r="I314" s="255"/>
      <c r="J314" s="251"/>
      <c r="K314" s="251"/>
      <c r="L314" s="256"/>
      <c r="M314" s="257"/>
      <c r="N314" s="258"/>
      <c r="O314" s="258"/>
      <c r="P314" s="258"/>
      <c r="Q314" s="258"/>
      <c r="R314" s="258"/>
      <c r="S314" s="258"/>
      <c r="T314" s="259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0" t="s">
        <v>136</v>
      </c>
      <c r="AU314" s="260" t="s">
        <v>85</v>
      </c>
      <c r="AV314" s="14" t="s">
        <v>85</v>
      </c>
      <c r="AW314" s="14" t="s">
        <v>32</v>
      </c>
      <c r="AX314" s="14" t="s">
        <v>76</v>
      </c>
      <c r="AY314" s="260" t="s">
        <v>127</v>
      </c>
    </row>
    <row r="315" s="15" customFormat="1">
      <c r="A315" s="15"/>
      <c r="B315" s="261"/>
      <c r="C315" s="262"/>
      <c r="D315" s="241" t="s">
        <v>136</v>
      </c>
      <c r="E315" s="263" t="s">
        <v>1</v>
      </c>
      <c r="F315" s="264" t="s">
        <v>139</v>
      </c>
      <c r="G315" s="262"/>
      <c r="H315" s="265">
        <v>239.52600000000001</v>
      </c>
      <c r="I315" s="266"/>
      <c r="J315" s="262"/>
      <c r="K315" s="262"/>
      <c r="L315" s="267"/>
      <c r="M315" s="268"/>
      <c r="N315" s="269"/>
      <c r="O315" s="269"/>
      <c r="P315" s="269"/>
      <c r="Q315" s="269"/>
      <c r="R315" s="269"/>
      <c r="S315" s="269"/>
      <c r="T315" s="270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71" t="s">
        <v>136</v>
      </c>
      <c r="AU315" s="271" t="s">
        <v>85</v>
      </c>
      <c r="AV315" s="15" t="s">
        <v>134</v>
      </c>
      <c r="AW315" s="15" t="s">
        <v>32</v>
      </c>
      <c r="AX315" s="15" t="s">
        <v>83</v>
      </c>
      <c r="AY315" s="271" t="s">
        <v>127</v>
      </c>
    </row>
    <row r="316" s="2" customFormat="1" ht="24.15" customHeight="1">
      <c r="A316" s="38"/>
      <c r="B316" s="39"/>
      <c r="C316" s="226" t="s">
        <v>372</v>
      </c>
      <c r="D316" s="226" t="s">
        <v>129</v>
      </c>
      <c r="E316" s="227" t="s">
        <v>368</v>
      </c>
      <c r="F316" s="228" t="s">
        <v>369</v>
      </c>
      <c r="G316" s="229" t="s">
        <v>287</v>
      </c>
      <c r="H316" s="230">
        <v>13.773</v>
      </c>
      <c r="I316" s="231"/>
      <c r="J316" s="232">
        <f>ROUND(I316*H316,2)</f>
        <v>0</v>
      </c>
      <c r="K316" s="228" t="s">
        <v>133</v>
      </c>
      <c r="L316" s="44"/>
      <c r="M316" s="233" t="s">
        <v>1</v>
      </c>
      <c r="N316" s="234" t="s">
        <v>41</v>
      </c>
      <c r="O316" s="91"/>
      <c r="P316" s="235">
        <f>O316*H316</f>
        <v>0</v>
      </c>
      <c r="Q316" s="235">
        <v>0</v>
      </c>
      <c r="R316" s="235">
        <f>Q316*H316</f>
        <v>0</v>
      </c>
      <c r="S316" s="235">
        <v>0</v>
      </c>
      <c r="T316" s="236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7" t="s">
        <v>134</v>
      </c>
      <c r="AT316" s="237" t="s">
        <v>129</v>
      </c>
      <c r="AU316" s="237" t="s">
        <v>85</v>
      </c>
      <c r="AY316" s="17" t="s">
        <v>127</v>
      </c>
      <c r="BE316" s="238">
        <f>IF(N316="základní",J316,0)</f>
        <v>0</v>
      </c>
      <c r="BF316" s="238">
        <f>IF(N316="snížená",J316,0)</f>
        <v>0</v>
      </c>
      <c r="BG316" s="238">
        <f>IF(N316="zákl. přenesená",J316,0)</f>
        <v>0</v>
      </c>
      <c r="BH316" s="238">
        <f>IF(N316="sníž. přenesená",J316,0)</f>
        <v>0</v>
      </c>
      <c r="BI316" s="238">
        <f>IF(N316="nulová",J316,0)</f>
        <v>0</v>
      </c>
      <c r="BJ316" s="17" t="s">
        <v>83</v>
      </c>
      <c r="BK316" s="238">
        <f>ROUND(I316*H316,2)</f>
        <v>0</v>
      </c>
      <c r="BL316" s="17" t="s">
        <v>134</v>
      </c>
      <c r="BM316" s="237" t="s">
        <v>373</v>
      </c>
    </row>
    <row r="317" s="13" customFormat="1">
      <c r="A317" s="13"/>
      <c r="B317" s="239"/>
      <c r="C317" s="240"/>
      <c r="D317" s="241" t="s">
        <v>136</v>
      </c>
      <c r="E317" s="242" t="s">
        <v>1</v>
      </c>
      <c r="F317" s="243" t="s">
        <v>365</v>
      </c>
      <c r="G317" s="240"/>
      <c r="H317" s="242" t="s">
        <v>1</v>
      </c>
      <c r="I317" s="244"/>
      <c r="J317" s="240"/>
      <c r="K317" s="240"/>
      <c r="L317" s="245"/>
      <c r="M317" s="246"/>
      <c r="N317" s="247"/>
      <c r="O317" s="247"/>
      <c r="P317" s="247"/>
      <c r="Q317" s="247"/>
      <c r="R317" s="247"/>
      <c r="S317" s="247"/>
      <c r="T317" s="248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9" t="s">
        <v>136</v>
      </c>
      <c r="AU317" s="249" t="s">
        <v>85</v>
      </c>
      <c r="AV317" s="13" t="s">
        <v>83</v>
      </c>
      <c r="AW317" s="13" t="s">
        <v>32</v>
      </c>
      <c r="AX317" s="13" t="s">
        <v>76</v>
      </c>
      <c r="AY317" s="249" t="s">
        <v>127</v>
      </c>
    </row>
    <row r="318" s="14" customFormat="1">
      <c r="A318" s="14"/>
      <c r="B318" s="250"/>
      <c r="C318" s="251"/>
      <c r="D318" s="241" t="s">
        <v>136</v>
      </c>
      <c r="E318" s="252" t="s">
        <v>1</v>
      </c>
      <c r="F318" s="253" t="s">
        <v>374</v>
      </c>
      <c r="G318" s="251"/>
      <c r="H318" s="254">
        <v>13.773</v>
      </c>
      <c r="I318" s="255"/>
      <c r="J318" s="251"/>
      <c r="K318" s="251"/>
      <c r="L318" s="256"/>
      <c r="M318" s="257"/>
      <c r="N318" s="258"/>
      <c r="O318" s="258"/>
      <c r="P318" s="258"/>
      <c r="Q318" s="258"/>
      <c r="R318" s="258"/>
      <c r="S318" s="258"/>
      <c r="T318" s="259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0" t="s">
        <v>136</v>
      </c>
      <c r="AU318" s="260" t="s">
        <v>85</v>
      </c>
      <c r="AV318" s="14" t="s">
        <v>85</v>
      </c>
      <c r="AW318" s="14" t="s">
        <v>32</v>
      </c>
      <c r="AX318" s="14" t="s">
        <v>76</v>
      </c>
      <c r="AY318" s="260" t="s">
        <v>127</v>
      </c>
    </row>
    <row r="319" s="15" customFormat="1">
      <c r="A319" s="15"/>
      <c r="B319" s="261"/>
      <c r="C319" s="262"/>
      <c r="D319" s="241" t="s">
        <v>136</v>
      </c>
      <c r="E319" s="263" t="s">
        <v>1</v>
      </c>
      <c r="F319" s="264" t="s">
        <v>139</v>
      </c>
      <c r="G319" s="262"/>
      <c r="H319" s="265">
        <v>13.773</v>
      </c>
      <c r="I319" s="266"/>
      <c r="J319" s="262"/>
      <c r="K319" s="262"/>
      <c r="L319" s="267"/>
      <c r="M319" s="268"/>
      <c r="N319" s="269"/>
      <c r="O319" s="269"/>
      <c r="P319" s="269"/>
      <c r="Q319" s="269"/>
      <c r="R319" s="269"/>
      <c r="S319" s="269"/>
      <c r="T319" s="270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71" t="s">
        <v>136</v>
      </c>
      <c r="AU319" s="271" t="s">
        <v>85</v>
      </c>
      <c r="AV319" s="15" t="s">
        <v>134</v>
      </c>
      <c r="AW319" s="15" t="s">
        <v>32</v>
      </c>
      <c r="AX319" s="15" t="s">
        <v>83</v>
      </c>
      <c r="AY319" s="271" t="s">
        <v>127</v>
      </c>
    </row>
    <row r="320" s="2" customFormat="1" ht="24.15" customHeight="1">
      <c r="A320" s="38"/>
      <c r="B320" s="39"/>
      <c r="C320" s="226" t="s">
        <v>375</v>
      </c>
      <c r="D320" s="226" t="s">
        <v>129</v>
      </c>
      <c r="E320" s="227" t="s">
        <v>376</v>
      </c>
      <c r="F320" s="228" t="s">
        <v>377</v>
      </c>
      <c r="G320" s="229" t="s">
        <v>287</v>
      </c>
      <c r="H320" s="230">
        <v>19.039999999999999</v>
      </c>
      <c r="I320" s="231"/>
      <c r="J320" s="232">
        <f>ROUND(I320*H320,2)</f>
        <v>0</v>
      </c>
      <c r="K320" s="228" t="s">
        <v>133</v>
      </c>
      <c r="L320" s="44"/>
      <c r="M320" s="233" t="s">
        <v>1</v>
      </c>
      <c r="N320" s="234" t="s">
        <v>41</v>
      </c>
      <c r="O320" s="91"/>
      <c r="P320" s="235">
        <f>O320*H320</f>
        <v>0</v>
      </c>
      <c r="Q320" s="235">
        <v>0</v>
      </c>
      <c r="R320" s="235">
        <f>Q320*H320</f>
        <v>0</v>
      </c>
      <c r="S320" s="235">
        <v>0</v>
      </c>
      <c r="T320" s="236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7" t="s">
        <v>134</v>
      </c>
      <c r="AT320" s="237" t="s">
        <v>129</v>
      </c>
      <c r="AU320" s="237" t="s">
        <v>85</v>
      </c>
      <c r="AY320" s="17" t="s">
        <v>127</v>
      </c>
      <c r="BE320" s="238">
        <f>IF(N320="základní",J320,0)</f>
        <v>0</v>
      </c>
      <c r="BF320" s="238">
        <f>IF(N320="snížená",J320,0)</f>
        <v>0</v>
      </c>
      <c r="BG320" s="238">
        <f>IF(N320="zákl. přenesená",J320,0)</f>
        <v>0</v>
      </c>
      <c r="BH320" s="238">
        <f>IF(N320="sníž. přenesená",J320,0)</f>
        <v>0</v>
      </c>
      <c r="BI320" s="238">
        <f>IF(N320="nulová",J320,0)</f>
        <v>0</v>
      </c>
      <c r="BJ320" s="17" t="s">
        <v>83</v>
      </c>
      <c r="BK320" s="238">
        <f>ROUND(I320*H320,2)</f>
        <v>0</v>
      </c>
      <c r="BL320" s="17" t="s">
        <v>134</v>
      </c>
      <c r="BM320" s="237" t="s">
        <v>378</v>
      </c>
    </row>
    <row r="321" s="13" customFormat="1">
      <c r="A321" s="13"/>
      <c r="B321" s="239"/>
      <c r="C321" s="240"/>
      <c r="D321" s="241" t="s">
        <v>136</v>
      </c>
      <c r="E321" s="242" t="s">
        <v>1</v>
      </c>
      <c r="F321" s="243" t="s">
        <v>379</v>
      </c>
      <c r="G321" s="240"/>
      <c r="H321" s="242" t="s">
        <v>1</v>
      </c>
      <c r="I321" s="244"/>
      <c r="J321" s="240"/>
      <c r="K321" s="240"/>
      <c r="L321" s="245"/>
      <c r="M321" s="246"/>
      <c r="N321" s="247"/>
      <c r="O321" s="247"/>
      <c r="P321" s="247"/>
      <c r="Q321" s="247"/>
      <c r="R321" s="247"/>
      <c r="S321" s="247"/>
      <c r="T321" s="24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9" t="s">
        <v>136</v>
      </c>
      <c r="AU321" s="249" t="s">
        <v>85</v>
      </c>
      <c r="AV321" s="13" t="s">
        <v>83</v>
      </c>
      <c r="AW321" s="13" t="s">
        <v>32</v>
      </c>
      <c r="AX321" s="13" t="s">
        <v>76</v>
      </c>
      <c r="AY321" s="249" t="s">
        <v>127</v>
      </c>
    </row>
    <row r="322" s="14" customFormat="1">
      <c r="A322" s="14"/>
      <c r="B322" s="250"/>
      <c r="C322" s="251"/>
      <c r="D322" s="241" t="s">
        <v>136</v>
      </c>
      <c r="E322" s="252" t="s">
        <v>1</v>
      </c>
      <c r="F322" s="253" t="s">
        <v>380</v>
      </c>
      <c r="G322" s="251"/>
      <c r="H322" s="254">
        <v>19.039999999999999</v>
      </c>
      <c r="I322" s="255"/>
      <c r="J322" s="251"/>
      <c r="K322" s="251"/>
      <c r="L322" s="256"/>
      <c r="M322" s="257"/>
      <c r="N322" s="258"/>
      <c r="O322" s="258"/>
      <c r="P322" s="258"/>
      <c r="Q322" s="258"/>
      <c r="R322" s="258"/>
      <c r="S322" s="258"/>
      <c r="T322" s="259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0" t="s">
        <v>136</v>
      </c>
      <c r="AU322" s="260" t="s">
        <v>85</v>
      </c>
      <c r="AV322" s="14" t="s">
        <v>85</v>
      </c>
      <c r="AW322" s="14" t="s">
        <v>32</v>
      </c>
      <c r="AX322" s="14" t="s">
        <v>76</v>
      </c>
      <c r="AY322" s="260" t="s">
        <v>127</v>
      </c>
    </row>
    <row r="323" s="15" customFormat="1">
      <c r="A323" s="15"/>
      <c r="B323" s="261"/>
      <c r="C323" s="262"/>
      <c r="D323" s="241" t="s">
        <v>136</v>
      </c>
      <c r="E323" s="263" t="s">
        <v>1</v>
      </c>
      <c r="F323" s="264" t="s">
        <v>139</v>
      </c>
      <c r="G323" s="262"/>
      <c r="H323" s="265">
        <v>19.039999999999999</v>
      </c>
      <c r="I323" s="266"/>
      <c r="J323" s="262"/>
      <c r="K323" s="262"/>
      <c r="L323" s="267"/>
      <c r="M323" s="268"/>
      <c r="N323" s="269"/>
      <c r="O323" s="269"/>
      <c r="P323" s="269"/>
      <c r="Q323" s="269"/>
      <c r="R323" s="269"/>
      <c r="S323" s="269"/>
      <c r="T323" s="270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71" t="s">
        <v>136</v>
      </c>
      <c r="AU323" s="271" t="s">
        <v>85</v>
      </c>
      <c r="AV323" s="15" t="s">
        <v>134</v>
      </c>
      <c r="AW323" s="15" t="s">
        <v>32</v>
      </c>
      <c r="AX323" s="15" t="s">
        <v>83</v>
      </c>
      <c r="AY323" s="271" t="s">
        <v>127</v>
      </c>
    </row>
    <row r="324" s="12" customFormat="1" ht="22.8" customHeight="1">
      <c r="A324" s="12"/>
      <c r="B324" s="210"/>
      <c r="C324" s="211"/>
      <c r="D324" s="212" t="s">
        <v>75</v>
      </c>
      <c r="E324" s="224" t="s">
        <v>381</v>
      </c>
      <c r="F324" s="224" t="s">
        <v>382</v>
      </c>
      <c r="G324" s="211"/>
      <c r="H324" s="211"/>
      <c r="I324" s="214"/>
      <c r="J324" s="225">
        <f>BK324</f>
        <v>0</v>
      </c>
      <c r="K324" s="211"/>
      <c r="L324" s="216"/>
      <c r="M324" s="217"/>
      <c r="N324" s="218"/>
      <c r="O324" s="218"/>
      <c r="P324" s="219">
        <f>SUM(P325:P326)</f>
        <v>0</v>
      </c>
      <c r="Q324" s="218"/>
      <c r="R324" s="219">
        <f>SUM(R325:R326)</f>
        <v>0</v>
      </c>
      <c r="S324" s="218"/>
      <c r="T324" s="220">
        <f>SUM(T325:T326)</f>
        <v>0</v>
      </c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R324" s="221" t="s">
        <v>83</v>
      </c>
      <c r="AT324" s="222" t="s">
        <v>75</v>
      </c>
      <c r="AU324" s="222" t="s">
        <v>83</v>
      </c>
      <c r="AY324" s="221" t="s">
        <v>127</v>
      </c>
      <c r="BK324" s="223">
        <f>SUM(BK325:BK326)</f>
        <v>0</v>
      </c>
    </row>
    <row r="325" s="2" customFormat="1" ht="16.5" customHeight="1">
      <c r="A325" s="38"/>
      <c r="B325" s="39"/>
      <c r="C325" s="226" t="s">
        <v>383</v>
      </c>
      <c r="D325" s="226" t="s">
        <v>129</v>
      </c>
      <c r="E325" s="227" t="s">
        <v>384</v>
      </c>
      <c r="F325" s="228" t="s">
        <v>385</v>
      </c>
      <c r="G325" s="229" t="s">
        <v>287</v>
      </c>
      <c r="H325" s="230">
        <v>0.19300000000000001</v>
      </c>
      <c r="I325" s="231"/>
      <c r="J325" s="232">
        <f>ROUND(I325*H325,2)</f>
        <v>0</v>
      </c>
      <c r="K325" s="228" t="s">
        <v>133</v>
      </c>
      <c r="L325" s="44"/>
      <c r="M325" s="233" t="s">
        <v>1</v>
      </c>
      <c r="N325" s="234" t="s">
        <v>41</v>
      </c>
      <c r="O325" s="91"/>
      <c r="P325" s="235">
        <f>O325*H325</f>
        <v>0</v>
      </c>
      <c r="Q325" s="235">
        <v>0</v>
      </c>
      <c r="R325" s="235">
        <f>Q325*H325</f>
        <v>0</v>
      </c>
      <c r="S325" s="235">
        <v>0</v>
      </c>
      <c r="T325" s="236">
        <f>S325*H325</f>
        <v>0</v>
      </c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R325" s="237" t="s">
        <v>134</v>
      </c>
      <c r="AT325" s="237" t="s">
        <v>129</v>
      </c>
      <c r="AU325" s="237" t="s">
        <v>85</v>
      </c>
      <c r="AY325" s="17" t="s">
        <v>127</v>
      </c>
      <c r="BE325" s="238">
        <f>IF(N325="základní",J325,0)</f>
        <v>0</v>
      </c>
      <c r="BF325" s="238">
        <f>IF(N325="snížená",J325,0)</f>
        <v>0</v>
      </c>
      <c r="BG325" s="238">
        <f>IF(N325="zákl. přenesená",J325,0)</f>
        <v>0</v>
      </c>
      <c r="BH325" s="238">
        <f>IF(N325="sníž. přenesená",J325,0)</f>
        <v>0</v>
      </c>
      <c r="BI325" s="238">
        <f>IF(N325="nulová",J325,0)</f>
        <v>0</v>
      </c>
      <c r="BJ325" s="17" t="s">
        <v>83</v>
      </c>
      <c r="BK325" s="238">
        <f>ROUND(I325*H325,2)</f>
        <v>0</v>
      </c>
      <c r="BL325" s="17" t="s">
        <v>134</v>
      </c>
      <c r="BM325" s="237" t="s">
        <v>386</v>
      </c>
    </row>
    <row r="326" s="2" customFormat="1" ht="21.75" customHeight="1">
      <c r="A326" s="38"/>
      <c r="B326" s="39"/>
      <c r="C326" s="226" t="s">
        <v>387</v>
      </c>
      <c r="D326" s="226" t="s">
        <v>129</v>
      </c>
      <c r="E326" s="227" t="s">
        <v>388</v>
      </c>
      <c r="F326" s="228" t="s">
        <v>389</v>
      </c>
      <c r="G326" s="229" t="s">
        <v>287</v>
      </c>
      <c r="H326" s="230">
        <v>0.19300000000000001</v>
      </c>
      <c r="I326" s="231"/>
      <c r="J326" s="232">
        <f>ROUND(I326*H326,2)</f>
        <v>0</v>
      </c>
      <c r="K326" s="228" t="s">
        <v>133</v>
      </c>
      <c r="L326" s="44"/>
      <c r="M326" s="272" t="s">
        <v>1</v>
      </c>
      <c r="N326" s="273" t="s">
        <v>41</v>
      </c>
      <c r="O326" s="274"/>
      <c r="P326" s="275">
        <f>O326*H326</f>
        <v>0</v>
      </c>
      <c r="Q326" s="275">
        <v>0</v>
      </c>
      <c r="R326" s="275">
        <f>Q326*H326</f>
        <v>0</v>
      </c>
      <c r="S326" s="275">
        <v>0</v>
      </c>
      <c r="T326" s="276">
        <f>S326*H326</f>
        <v>0</v>
      </c>
      <c r="U326" s="38"/>
      <c r="V326" s="38"/>
      <c r="W326" s="38"/>
      <c r="X326" s="38"/>
      <c r="Y326" s="38"/>
      <c r="Z326" s="38"/>
      <c r="AA326" s="38"/>
      <c r="AB326" s="38"/>
      <c r="AC326" s="38"/>
      <c r="AD326" s="38"/>
      <c r="AE326" s="38"/>
      <c r="AR326" s="237" t="s">
        <v>134</v>
      </c>
      <c r="AT326" s="237" t="s">
        <v>129</v>
      </c>
      <c r="AU326" s="237" t="s">
        <v>85</v>
      </c>
      <c r="AY326" s="17" t="s">
        <v>127</v>
      </c>
      <c r="BE326" s="238">
        <f>IF(N326="základní",J326,0)</f>
        <v>0</v>
      </c>
      <c r="BF326" s="238">
        <f>IF(N326="snížená",J326,0)</f>
        <v>0</v>
      </c>
      <c r="BG326" s="238">
        <f>IF(N326="zákl. přenesená",J326,0)</f>
        <v>0</v>
      </c>
      <c r="BH326" s="238">
        <f>IF(N326="sníž. přenesená",J326,0)</f>
        <v>0</v>
      </c>
      <c r="BI326" s="238">
        <f>IF(N326="nulová",J326,0)</f>
        <v>0</v>
      </c>
      <c r="BJ326" s="17" t="s">
        <v>83</v>
      </c>
      <c r="BK326" s="238">
        <f>ROUND(I326*H326,2)</f>
        <v>0</v>
      </c>
      <c r="BL326" s="17" t="s">
        <v>134</v>
      </c>
      <c r="BM326" s="237" t="s">
        <v>390</v>
      </c>
    </row>
    <row r="327" s="2" customFormat="1" ht="6.96" customHeight="1">
      <c r="A327" s="38"/>
      <c r="B327" s="66"/>
      <c r="C327" s="67"/>
      <c r="D327" s="67"/>
      <c r="E327" s="67"/>
      <c r="F327" s="67"/>
      <c r="G327" s="67"/>
      <c r="H327" s="67"/>
      <c r="I327" s="67"/>
      <c r="J327" s="67"/>
      <c r="K327" s="67"/>
      <c r="L327" s="44"/>
      <c r="M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</row>
  </sheetData>
  <sheetProtection sheet="1" autoFilter="0" formatColumns="0" formatRows="0" objects="1" scenarios="1" spinCount="100000" saltValue="PWcM7RC81Z/O65sb7xVQSxC7tvlsBhOIneGcke9EMAe1GE3DE2wqeyqEBrI/evOXqcG08l7dy9jJnuETcKs5dA==" hashValue="wjTDIsiqK8DBdZmXKo47kJ8EJaeHeO9tzM3q4nR8GgacTKnfv+oOGV50zoUTHF+oZDAdFa+s+5hVCcfIhIrLhA==" algorithmName="SHA-512" password="CC35"/>
  <autoFilter ref="C124:K32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3:H113"/>
    <mergeCell ref="E115:H115"/>
    <mergeCell ref="E117:H11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93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97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chodníku v ulici SNP, Hradec Králové</v>
      </c>
      <c r="F7" s="150"/>
      <c r="G7" s="150"/>
      <c r="H7" s="150"/>
      <c r="L7" s="20"/>
    </row>
    <row r="8" s="1" customFormat="1" ht="12" customHeight="1">
      <c r="B8" s="20"/>
      <c r="D8" s="150" t="s">
        <v>98</v>
      </c>
      <c r="L8" s="20"/>
    </row>
    <row r="9" s="2" customFormat="1" ht="16.5" customHeight="1">
      <c r="A9" s="38"/>
      <c r="B9" s="44"/>
      <c r="C9" s="38"/>
      <c r="D9" s="38"/>
      <c r="E9" s="151" t="s">
        <v>99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50" t="s">
        <v>100</v>
      </c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6.5" customHeight="1">
      <c r="A11" s="38"/>
      <c r="B11" s="44"/>
      <c r="C11" s="38"/>
      <c r="D11" s="38"/>
      <c r="E11" s="152" t="s">
        <v>391</v>
      </c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>
      <c r="A12" s="38"/>
      <c r="B12" s="44"/>
      <c r="C12" s="38"/>
      <c r="D12" s="38"/>
      <c r="E12" s="38"/>
      <c r="F12" s="38"/>
      <c r="G12" s="38"/>
      <c r="H12" s="38"/>
      <c r="I12" s="38"/>
      <c r="J12" s="38"/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2" customHeight="1">
      <c r="A13" s="38"/>
      <c r="B13" s="44"/>
      <c r="C13" s="38"/>
      <c r="D13" s="150" t="s">
        <v>18</v>
      </c>
      <c r="E13" s="38"/>
      <c r="F13" s="141" t="s">
        <v>1</v>
      </c>
      <c r="G13" s="38"/>
      <c r="H13" s="38"/>
      <c r="I13" s="150" t="s">
        <v>19</v>
      </c>
      <c r="J13" s="141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20</v>
      </c>
      <c r="E14" s="38"/>
      <c r="F14" s="141" t="s">
        <v>21</v>
      </c>
      <c r="G14" s="38"/>
      <c r="H14" s="38"/>
      <c r="I14" s="150" t="s">
        <v>22</v>
      </c>
      <c r="J14" s="153" t="str">
        <f>'Rekapitulace stavby'!AN8</f>
        <v>27. 3. 2025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0.8" customHeight="1">
      <c r="A15" s="38"/>
      <c r="B15" s="44"/>
      <c r="C15" s="38"/>
      <c r="D15" s="38"/>
      <c r="E15" s="38"/>
      <c r="F15" s="38"/>
      <c r="G15" s="38"/>
      <c r="H15" s="38"/>
      <c r="I15" s="38"/>
      <c r="J15" s="38"/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2" customHeight="1">
      <c r="A16" s="38"/>
      <c r="B16" s="44"/>
      <c r="C16" s="38"/>
      <c r="D16" s="150" t="s">
        <v>24</v>
      </c>
      <c r="E16" s="38"/>
      <c r="F16" s="38"/>
      <c r="G16" s="38"/>
      <c r="H16" s="38"/>
      <c r="I16" s="150" t="s">
        <v>25</v>
      </c>
      <c r="J16" s="141" t="str">
        <f>IF('Rekapitulace stavby'!AN10="","",'Rekapitulace stavby'!AN10)</f>
        <v/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8" customHeight="1">
      <c r="A17" s="38"/>
      <c r="B17" s="44"/>
      <c r="C17" s="38"/>
      <c r="D17" s="38"/>
      <c r="E17" s="141" t="str">
        <f>IF('Rekapitulace stavby'!E11="","",'Rekapitulace stavby'!E11)</f>
        <v xml:space="preserve"> </v>
      </c>
      <c r="F17" s="38"/>
      <c r="G17" s="38"/>
      <c r="H17" s="38"/>
      <c r="I17" s="150" t="s">
        <v>27</v>
      </c>
      <c r="J17" s="141" t="str">
        <f>IF('Rekapitulace stavby'!AN11="","",'Rekapitulace stavby'!AN11)</f>
        <v/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6.96" customHeight="1">
      <c r="A18" s="38"/>
      <c r="B18" s="44"/>
      <c r="C18" s="38"/>
      <c r="D18" s="38"/>
      <c r="E18" s="38"/>
      <c r="F18" s="38"/>
      <c r="G18" s="38"/>
      <c r="H18" s="38"/>
      <c r="I18" s="38"/>
      <c r="J18" s="38"/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2" customHeight="1">
      <c r="A19" s="38"/>
      <c r="B19" s="44"/>
      <c r="C19" s="38"/>
      <c r="D19" s="150" t="s">
        <v>28</v>
      </c>
      <c r="E19" s="38"/>
      <c r="F19" s="38"/>
      <c r="G19" s="38"/>
      <c r="H19" s="38"/>
      <c r="I19" s="150" t="s">
        <v>25</v>
      </c>
      <c r="J19" s="33" t="str">
        <f>'Rekapitulace stavby'!AN13</f>
        <v>Vyplň údaj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8" customHeight="1">
      <c r="A20" s="38"/>
      <c r="B20" s="44"/>
      <c r="C20" s="38"/>
      <c r="D20" s="38"/>
      <c r="E20" s="33" t="str">
        <f>'Rekapitulace stavby'!E14</f>
        <v>Vyplň údaj</v>
      </c>
      <c r="F20" s="141"/>
      <c r="G20" s="141"/>
      <c r="H20" s="141"/>
      <c r="I20" s="150" t="s">
        <v>27</v>
      </c>
      <c r="J20" s="33" t="str">
        <f>'Rekapitulace stavby'!AN14</f>
        <v>Vyplň údaj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6.96" customHeight="1">
      <c r="A21" s="38"/>
      <c r="B21" s="44"/>
      <c r="C21" s="38"/>
      <c r="D21" s="38"/>
      <c r="E21" s="38"/>
      <c r="F21" s="38"/>
      <c r="G21" s="38"/>
      <c r="H21" s="38"/>
      <c r="I21" s="38"/>
      <c r="J21" s="38"/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2" customHeight="1">
      <c r="A22" s="38"/>
      <c r="B22" s="44"/>
      <c r="C22" s="38"/>
      <c r="D22" s="150" t="s">
        <v>30</v>
      </c>
      <c r="E22" s="38"/>
      <c r="F22" s="38"/>
      <c r="G22" s="38"/>
      <c r="H22" s="38"/>
      <c r="I22" s="150" t="s">
        <v>25</v>
      </c>
      <c r="J22" s="141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8" customHeight="1">
      <c r="A23" s="38"/>
      <c r="B23" s="44"/>
      <c r="C23" s="38"/>
      <c r="D23" s="38"/>
      <c r="E23" s="141" t="s">
        <v>31</v>
      </c>
      <c r="F23" s="38"/>
      <c r="G23" s="38"/>
      <c r="H23" s="38"/>
      <c r="I23" s="150" t="s">
        <v>27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6.96" customHeight="1">
      <c r="A24" s="38"/>
      <c r="B24" s="44"/>
      <c r="C24" s="38"/>
      <c r="D24" s="38"/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12" customHeight="1">
      <c r="A25" s="38"/>
      <c r="B25" s="44"/>
      <c r="C25" s="38"/>
      <c r="D25" s="150" t="s">
        <v>33</v>
      </c>
      <c r="E25" s="38"/>
      <c r="F25" s="38"/>
      <c r="G25" s="38"/>
      <c r="H25" s="38"/>
      <c r="I25" s="150" t="s">
        <v>25</v>
      </c>
      <c r="J25" s="141" t="s">
        <v>1</v>
      </c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8" customHeight="1">
      <c r="A26" s="38"/>
      <c r="B26" s="44"/>
      <c r="C26" s="38"/>
      <c r="D26" s="38"/>
      <c r="E26" s="141" t="s">
        <v>34</v>
      </c>
      <c r="F26" s="38"/>
      <c r="G26" s="38"/>
      <c r="H26" s="38"/>
      <c r="I26" s="150" t="s">
        <v>27</v>
      </c>
      <c r="J26" s="141" t="s">
        <v>1</v>
      </c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38"/>
      <c r="E27" s="38"/>
      <c r="F27" s="38"/>
      <c r="G27" s="38"/>
      <c r="H27" s="38"/>
      <c r="I27" s="38"/>
      <c r="J27" s="38"/>
      <c r="K27" s="38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12" customHeight="1">
      <c r="A28" s="38"/>
      <c r="B28" s="44"/>
      <c r="C28" s="38"/>
      <c r="D28" s="150" t="s">
        <v>35</v>
      </c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8" customFormat="1" ht="16.5" customHeight="1">
      <c r="A29" s="154"/>
      <c r="B29" s="155"/>
      <c r="C29" s="154"/>
      <c r="D29" s="154"/>
      <c r="E29" s="156" t="s">
        <v>1</v>
      </c>
      <c r="F29" s="156"/>
      <c r="G29" s="156"/>
      <c r="H29" s="156"/>
      <c r="I29" s="154"/>
      <c r="J29" s="154"/>
      <c r="K29" s="154"/>
      <c r="L29" s="157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</row>
    <row r="30" s="2" customFormat="1" ht="6.96" customHeight="1">
      <c r="A30" s="38"/>
      <c r="B30" s="44"/>
      <c r="C30" s="38"/>
      <c r="D30" s="38"/>
      <c r="E30" s="38"/>
      <c r="F30" s="38"/>
      <c r="G30" s="38"/>
      <c r="H30" s="38"/>
      <c r="I30" s="38"/>
      <c r="J30" s="38"/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25.44" customHeight="1">
      <c r="A32" s="38"/>
      <c r="B32" s="44"/>
      <c r="C32" s="38"/>
      <c r="D32" s="159" t="s">
        <v>36</v>
      </c>
      <c r="E32" s="38"/>
      <c r="F32" s="38"/>
      <c r="G32" s="38"/>
      <c r="H32" s="38"/>
      <c r="I32" s="38"/>
      <c r="J32" s="160">
        <f>ROUND(J130,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6.96" customHeight="1">
      <c r="A33" s="38"/>
      <c r="B33" s="44"/>
      <c r="C33" s="38"/>
      <c r="D33" s="158"/>
      <c r="E33" s="158"/>
      <c r="F33" s="158"/>
      <c r="G33" s="158"/>
      <c r="H33" s="158"/>
      <c r="I33" s="158"/>
      <c r="J33" s="158"/>
      <c r="K33" s="15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38"/>
      <c r="F34" s="161" t="s">
        <v>38</v>
      </c>
      <c r="G34" s="38"/>
      <c r="H34" s="38"/>
      <c r="I34" s="161" t="s">
        <v>37</v>
      </c>
      <c r="J34" s="161" t="s">
        <v>39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s="2" customFormat="1" ht="14.4" customHeight="1">
      <c r="A35" s="38"/>
      <c r="B35" s="44"/>
      <c r="C35" s="38"/>
      <c r="D35" s="162" t="s">
        <v>40</v>
      </c>
      <c r="E35" s="150" t="s">
        <v>41</v>
      </c>
      <c r="F35" s="163">
        <f>ROUND((SUM(BE130:BE469)),  2)</f>
        <v>0</v>
      </c>
      <c r="G35" s="38"/>
      <c r="H35" s="38"/>
      <c r="I35" s="164">
        <v>0.20999999999999999</v>
      </c>
      <c r="J35" s="163">
        <f>ROUND(((SUM(BE130:BE469))*I35),  2)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14.4" customHeight="1">
      <c r="A36" s="38"/>
      <c r="B36" s="44"/>
      <c r="C36" s="38"/>
      <c r="D36" s="38"/>
      <c r="E36" s="150" t="s">
        <v>42</v>
      </c>
      <c r="F36" s="163">
        <f>ROUND((SUM(BF130:BF469)),  2)</f>
        <v>0</v>
      </c>
      <c r="G36" s="38"/>
      <c r="H36" s="38"/>
      <c r="I36" s="164">
        <v>0.12</v>
      </c>
      <c r="J36" s="163">
        <f>ROUND(((SUM(BF130:BF469))*I36),  2)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43</v>
      </c>
      <c r="F37" s="163">
        <f>ROUND((SUM(BG130:BG469)),  2)</f>
        <v>0</v>
      </c>
      <c r="G37" s="38"/>
      <c r="H37" s="38"/>
      <c r="I37" s="164">
        <v>0.20999999999999999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hidden="1" s="2" customFormat="1" ht="14.4" customHeight="1">
      <c r="A38" s="38"/>
      <c r="B38" s="44"/>
      <c r="C38" s="38"/>
      <c r="D38" s="38"/>
      <c r="E38" s="150" t="s">
        <v>44</v>
      </c>
      <c r="F38" s="163">
        <f>ROUND((SUM(BH130:BH469)),  2)</f>
        <v>0</v>
      </c>
      <c r="G38" s="38"/>
      <c r="H38" s="38"/>
      <c r="I38" s="164">
        <v>0.12</v>
      </c>
      <c r="J38" s="163">
        <f>0</f>
        <v>0</v>
      </c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hidden="1" s="2" customFormat="1" ht="14.4" customHeight="1">
      <c r="A39" s="38"/>
      <c r="B39" s="44"/>
      <c r="C39" s="38"/>
      <c r="D39" s="38"/>
      <c r="E39" s="150" t="s">
        <v>45</v>
      </c>
      <c r="F39" s="163">
        <f>ROUND((SUM(BI130:BI469)),  2)</f>
        <v>0</v>
      </c>
      <c r="G39" s="38"/>
      <c r="H39" s="38"/>
      <c r="I39" s="164">
        <v>0</v>
      </c>
      <c r="J39" s="163">
        <f>0</f>
        <v>0</v>
      </c>
      <c r="K39" s="38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6.96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2" customFormat="1" ht="25.44" customHeight="1">
      <c r="A41" s="38"/>
      <c r="B41" s="44"/>
      <c r="C41" s="165"/>
      <c r="D41" s="166" t="s">
        <v>46</v>
      </c>
      <c r="E41" s="167"/>
      <c r="F41" s="167"/>
      <c r="G41" s="168" t="s">
        <v>47</v>
      </c>
      <c r="H41" s="169" t="s">
        <v>48</v>
      </c>
      <c r="I41" s="167"/>
      <c r="J41" s="170">
        <f>SUM(J32:J39)</f>
        <v>0</v>
      </c>
      <c r="K41" s="171"/>
      <c r="L41" s="63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</row>
    <row r="42" s="2" customFormat="1" ht="14.4" customHeight="1">
      <c r="A42" s="38"/>
      <c r="B42" s="44"/>
      <c r="C42" s="38"/>
      <c r="D42" s="38"/>
      <c r="E42" s="38"/>
      <c r="F42" s="38"/>
      <c r="G42" s="38"/>
      <c r="H42" s="38"/>
      <c r="I42" s="38"/>
      <c r="J42" s="38"/>
      <c r="K42" s="38"/>
      <c r="L42" s="63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chodníku v ulici SNP, Hradec Králové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1" customFormat="1" ht="12" customHeight="1">
      <c r="B86" s="21"/>
      <c r="C86" s="32" t="s">
        <v>98</v>
      </c>
      <c r="D86" s="22"/>
      <c r="E86" s="22"/>
      <c r="F86" s="22"/>
      <c r="G86" s="22"/>
      <c r="H86" s="22"/>
      <c r="I86" s="22"/>
      <c r="J86" s="22"/>
      <c r="K86" s="22"/>
      <c r="L86" s="20"/>
    </row>
    <row r="87" s="2" customFormat="1" ht="16.5" customHeight="1">
      <c r="A87" s="38"/>
      <c r="B87" s="39"/>
      <c r="C87" s="40"/>
      <c r="D87" s="40"/>
      <c r="E87" s="183" t="s">
        <v>99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12" customHeight="1">
      <c r="A88" s="38"/>
      <c r="B88" s="39"/>
      <c r="C88" s="32" t="s">
        <v>100</v>
      </c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6.5" customHeight="1">
      <c r="A89" s="38"/>
      <c r="B89" s="39"/>
      <c r="C89" s="40"/>
      <c r="D89" s="40"/>
      <c r="E89" s="76" t="str">
        <f>E11</f>
        <v>b - návrh</v>
      </c>
      <c r="F89" s="40"/>
      <c r="G89" s="40"/>
      <c r="H89" s="40"/>
      <c r="I89" s="40"/>
      <c r="J89" s="40"/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2" customHeight="1">
      <c r="A91" s="38"/>
      <c r="B91" s="39"/>
      <c r="C91" s="32" t="s">
        <v>20</v>
      </c>
      <c r="D91" s="40"/>
      <c r="E91" s="40"/>
      <c r="F91" s="27" t="str">
        <f>F14</f>
        <v>Hradec Králové</v>
      </c>
      <c r="G91" s="40"/>
      <c r="H91" s="40"/>
      <c r="I91" s="32" t="s">
        <v>22</v>
      </c>
      <c r="J91" s="79" t="str">
        <f>IF(J14="","",J14)</f>
        <v>27. 3. 2025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6.96" customHeight="1">
      <c r="A92" s="38"/>
      <c r="B92" s="39"/>
      <c r="C92" s="40"/>
      <c r="D92" s="40"/>
      <c r="E92" s="40"/>
      <c r="F92" s="40"/>
      <c r="G92" s="40"/>
      <c r="H92" s="40"/>
      <c r="I92" s="40"/>
      <c r="J92" s="40"/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25.65" customHeight="1">
      <c r="A93" s="38"/>
      <c r="B93" s="39"/>
      <c r="C93" s="32" t="s">
        <v>24</v>
      </c>
      <c r="D93" s="40"/>
      <c r="E93" s="40"/>
      <c r="F93" s="27" t="str">
        <f>E17</f>
        <v xml:space="preserve"> </v>
      </c>
      <c r="G93" s="40"/>
      <c r="H93" s="40"/>
      <c r="I93" s="32" t="s">
        <v>30</v>
      </c>
      <c r="J93" s="36" t="str">
        <f>E23</f>
        <v>VIAPROJEKT s.r.o. HK</v>
      </c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15.15" customHeight="1">
      <c r="A94" s="38"/>
      <c r="B94" s="39"/>
      <c r="C94" s="32" t="s">
        <v>28</v>
      </c>
      <c r="D94" s="40"/>
      <c r="E94" s="40"/>
      <c r="F94" s="27" t="str">
        <f>IF(E20="","",E20)</f>
        <v>Vyplň údaj</v>
      </c>
      <c r="G94" s="40"/>
      <c r="H94" s="40"/>
      <c r="I94" s="32" t="s">
        <v>33</v>
      </c>
      <c r="J94" s="36" t="str">
        <f>E26</f>
        <v>B.Burešová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9.28" customHeight="1">
      <c r="A96" s="38"/>
      <c r="B96" s="39"/>
      <c r="C96" s="184" t="s">
        <v>103</v>
      </c>
      <c r="D96" s="185"/>
      <c r="E96" s="185"/>
      <c r="F96" s="185"/>
      <c r="G96" s="185"/>
      <c r="H96" s="185"/>
      <c r="I96" s="185"/>
      <c r="J96" s="186" t="s">
        <v>104</v>
      </c>
      <c r="K96" s="185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</row>
    <row r="97" s="2" customFormat="1" ht="10.32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22.8" customHeight="1">
      <c r="A98" s="38"/>
      <c r="B98" s="39"/>
      <c r="C98" s="187" t="s">
        <v>105</v>
      </c>
      <c r="D98" s="40"/>
      <c r="E98" s="40"/>
      <c r="F98" s="40"/>
      <c r="G98" s="40"/>
      <c r="H98" s="40"/>
      <c r="I98" s="40"/>
      <c r="J98" s="110">
        <f>J130</f>
        <v>0</v>
      </c>
      <c r="K98" s="40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U98" s="17" t="s">
        <v>106</v>
      </c>
    </row>
    <row r="99" s="9" customFormat="1" ht="24.96" customHeight="1">
      <c r="A99" s="9"/>
      <c r="B99" s="188"/>
      <c r="C99" s="189"/>
      <c r="D99" s="190" t="s">
        <v>107</v>
      </c>
      <c r="E99" s="191"/>
      <c r="F99" s="191"/>
      <c r="G99" s="191"/>
      <c r="H99" s="191"/>
      <c r="I99" s="191"/>
      <c r="J99" s="192">
        <f>J131</f>
        <v>0</v>
      </c>
      <c r="K99" s="189"/>
      <c r="L99" s="19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4"/>
      <c r="C100" s="133"/>
      <c r="D100" s="195" t="s">
        <v>108</v>
      </c>
      <c r="E100" s="196"/>
      <c r="F100" s="196"/>
      <c r="G100" s="196"/>
      <c r="H100" s="196"/>
      <c r="I100" s="196"/>
      <c r="J100" s="197">
        <f>J132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392</v>
      </c>
      <c r="E101" s="196"/>
      <c r="F101" s="196"/>
      <c r="G101" s="196"/>
      <c r="H101" s="196"/>
      <c r="I101" s="196"/>
      <c r="J101" s="197">
        <f>J254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393</v>
      </c>
      <c r="E102" s="196"/>
      <c r="F102" s="196"/>
      <c r="G102" s="196"/>
      <c r="H102" s="196"/>
      <c r="I102" s="196"/>
      <c r="J102" s="197">
        <f>J263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4"/>
      <c r="C103" s="133"/>
      <c r="D103" s="195" t="s">
        <v>394</v>
      </c>
      <c r="E103" s="196"/>
      <c r="F103" s="196"/>
      <c r="G103" s="196"/>
      <c r="H103" s="196"/>
      <c r="I103" s="196"/>
      <c r="J103" s="197">
        <f>J332</f>
        <v>0</v>
      </c>
      <c r="K103" s="133"/>
      <c r="L103" s="19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4"/>
      <c r="C104" s="133"/>
      <c r="D104" s="195" t="s">
        <v>109</v>
      </c>
      <c r="E104" s="196"/>
      <c r="F104" s="196"/>
      <c r="G104" s="196"/>
      <c r="H104" s="196"/>
      <c r="I104" s="196"/>
      <c r="J104" s="197">
        <f>J393</f>
        <v>0</v>
      </c>
      <c r="K104" s="133"/>
      <c r="L104" s="198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4"/>
      <c r="C105" s="133"/>
      <c r="D105" s="195" t="s">
        <v>110</v>
      </c>
      <c r="E105" s="196"/>
      <c r="F105" s="196"/>
      <c r="G105" s="196"/>
      <c r="H105" s="196"/>
      <c r="I105" s="196"/>
      <c r="J105" s="197">
        <f>J448</f>
        <v>0</v>
      </c>
      <c r="K105" s="133"/>
      <c r="L105" s="19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4"/>
      <c r="C106" s="133"/>
      <c r="D106" s="195" t="s">
        <v>111</v>
      </c>
      <c r="E106" s="196"/>
      <c r="F106" s="196"/>
      <c r="G106" s="196"/>
      <c r="H106" s="196"/>
      <c r="I106" s="196"/>
      <c r="J106" s="197">
        <f>J461</f>
        <v>0</v>
      </c>
      <c r="K106" s="133"/>
      <c r="L106" s="198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8"/>
      <c r="C107" s="189"/>
      <c r="D107" s="190" t="s">
        <v>395</v>
      </c>
      <c r="E107" s="191"/>
      <c r="F107" s="191"/>
      <c r="G107" s="191"/>
      <c r="H107" s="191"/>
      <c r="I107" s="191"/>
      <c r="J107" s="192">
        <f>J464</f>
        <v>0</v>
      </c>
      <c r="K107" s="189"/>
      <c r="L107" s="19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4"/>
      <c r="C108" s="133"/>
      <c r="D108" s="195" t="s">
        <v>396</v>
      </c>
      <c r="E108" s="196"/>
      <c r="F108" s="196"/>
      <c r="G108" s="196"/>
      <c r="H108" s="196"/>
      <c r="I108" s="196"/>
      <c r="J108" s="197">
        <f>J465</f>
        <v>0</v>
      </c>
      <c r="K108" s="133"/>
      <c r="L108" s="198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66"/>
      <c r="C110" s="67"/>
      <c r="D110" s="67"/>
      <c r="E110" s="67"/>
      <c r="F110" s="67"/>
      <c r="G110" s="67"/>
      <c r="H110" s="67"/>
      <c r="I110" s="67"/>
      <c r="J110" s="67"/>
      <c r="K110" s="67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4" s="2" customFormat="1" ht="6.96" customHeight="1">
      <c r="A114" s="38"/>
      <c r="B114" s="68"/>
      <c r="C114" s="69"/>
      <c r="D114" s="69"/>
      <c r="E114" s="69"/>
      <c r="F114" s="69"/>
      <c r="G114" s="69"/>
      <c r="H114" s="69"/>
      <c r="I114" s="69"/>
      <c r="J114" s="69"/>
      <c r="K114" s="69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24.96" customHeight="1">
      <c r="A115" s="38"/>
      <c r="B115" s="39"/>
      <c r="C115" s="23" t="s">
        <v>112</v>
      </c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16</v>
      </c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6.5" customHeight="1">
      <c r="A118" s="38"/>
      <c r="B118" s="39"/>
      <c r="C118" s="40"/>
      <c r="D118" s="40"/>
      <c r="E118" s="183" t="str">
        <f>E7</f>
        <v>Oprava chodníku v ulici SNP, Hradec Králové</v>
      </c>
      <c r="F118" s="32"/>
      <c r="G118" s="32"/>
      <c r="H118" s="32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" customFormat="1" ht="12" customHeight="1">
      <c r="B119" s="21"/>
      <c r="C119" s="32" t="s">
        <v>98</v>
      </c>
      <c r="D119" s="22"/>
      <c r="E119" s="22"/>
      <c r="F119" s="22"/>
      <c r="G119" s="22"/>
      <c r="H119" s="22"/>
      <c r="I119" s="22"/>
      <c r="J119" s="22"/>
      <c r="K119" s="22"/>
      <c r="L119" s="20"/>
    </row>
    <row r="120" s="2" customFormat="1" ht="16.5" customHeight="1">
      <c r="A120" s="38"/>
      <c r="B120" s="39"/>
      <c r="C120" s="40"/>
      <c r="D120" s="40"/>
      <c r="E120" s="183" t="s">
        <v>99</v>
      </c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2" customHeight="1">
      <c r="A121" s="38"/>
      <c r="B121" s="39"/>
      <c r="C121" s="32" t="s">
        <v>100</v>
      </c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6.5" customHeight="1">
      <c r="A122" s="38"/>
      <c r="B122" s="39"/>
      <c r="C122" s="40"/>
      <c r="D122" s="40"/>
      <c r="E122" s="76" t="str">
        <f>E11</f>
        <v>b - návrh</v>
      </c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20</v>
      </c>
      <c r="D124" s="40"/>
      <c r="E124" s="40"/>
      <c r="F124" s="27" t="str">
        <f>F14</f>
        <v>Hradec Králové</v>
      </c>
      <c r="G124" s="40"/>
      <c r="H124" s="40"/>
      <c r="I124" s="32" t="s">
        <v>22</v>
      </c>
      <c r="J124" s="79" t="str">
        <f>IF(J14="","",J14)</f>
        <v>27. 3. 2025</v>
      </c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25.65" customHeight="1">
      <c r="A126" s="38"/>
      <c r="B126" s="39"/>
      <c r="C126" s="32" t="s">
        <v>24</v>
      </c>
      <c r="D126" s="40"/>
      <c r="E126" s="40"/>
      <c r="F126" s="27" t="str">
        <f>E17</f>
        <v xml:space="preserve"> </v>
      </c>
      <c r="G126" s="40"/>
      <c r="H126" s="40"/>
      <c r="I126" s="32" t="s">
        <v>30</v>
      </c>
      <c r="J126" s="36" t="str">
        <f>E23</f>
        <v>VIAPROJEKT s.r.o. HK</v>
      </c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5.15" customHeight="1">
      <c r="A127" s="38"/>
      <c r="B127" s="39"/>
      <c r="C127" s="32" t="s">
        <v>28</v>
      </c>
      <c r="D127" s="40"/>
      <c r="E127" s="40"/>
      <c r="F127" s="27" t="str">
        <f>IF(E20="","",E20)</f>
        <v>Vyplň údaj</v>
      </c>
      <c r="G127" s="40"/>
      <c r="H127" s="40"/>
      <c r="I127" s="32" t="s">
        <v>33</v>
      </c>
      <c r="J127" s="36" t="str">
        <f>E26</f>
        <v>B.Burešová</v>
      </c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0.32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11" customFormat="1" ht="29.28" customHeight="1">
      <c r="A129" s="199"/>
      <c r="B129" s="200"/>
      <c r="C129" s="201" t="s">
        <v>113</v>
      </c>
      <c r="D129" s="202" t="s">
        <v>61</v>
      </c>
      <c r="E129" s="202" t="s">
        <v>57</v>
      </c>
      <c r="F129" s="202" t="s">
        <v>58</v>
      </c>
      <c r="G129" s="202" t="s">
        <v>114</v>
      </c>
      <c r="H129" s="202" t="s">
        <v>115</v>
      </c>
      <c r="I129" s="202" t="s">
        <v>116</v>
      </c>
      <c r="J129" s="202" t="s">
        <v>104</v>
      </c>
      <c r="K129" s="203" t="s">
        <v>117</v>
      </c>
      <c r="L129" s="204"/>
      <c r="M129" s="100" t="s">
        <v>1</v>
      </c>
      <c r="N129" s="101" t="s">
        <v>40</v>
      </c>
      <c r="O129" s="101" t="s">
        <v>118</v>
      </c>
      <c r="P129" s="101" t="s">
        <v>119</v>
      </c>
      <c r="Q129" s="101" t="s">
        <v>120</v>
      </c>
      <c r="R129" s="101" t="s">
        <v>121</v>
      </c>
      <c r="S129" s="101" t="s">
        <v>122</v>
      </c>
      <c r="T129" s="102" t="s">
        <v>123</v>
      </c>
      <c r="U129" s="199"/>
      <c r="V129" s="199"/>
      <c r="W129" s="199"/>
      <c r="X129" s="199"/>
      <c r="Y129" s="199"/>
      <c r="Z129" s="199"/>
      <c r="AA129" s="199"/>
      <c r="AB129" s="199"/>
      <c r="AC129" s="199"/>
      <c r="AD129" s="199"/>
      <c r="AE129" s="199"/>
    </row>
    <row r="130" s="2" customFormat="1" ht="22.8" customHeight="1">
      <c r="A130" s="38"/>
      <c r="B130" s="39"/>
      <c r="C130" s="107" t="s">
        <v>124</v>
      </c>
      <c r="D130" s="40"/>
      <c r="E130" s="40"/>
      <c r="F130" s="40"/>
      <c r="G130" s="40"/>
      <c r="H130" s="40"/>
      <c r="I130" s="40"/>
      <c r="J130" s="205">
        <f>BK130</f>
        <v>0</v>
      </c>
      <c r="K130" s="40"/>
      <c r="L130" s="44"/>
      <c r="M130" s="103"/>
      <c r="N130" s="206"/>
      <c r="O130" s="104"/>
      <c r="P130" s="207">
        <f>P131+P464</f>
        <v>0</v>
      </c>
      <c r="Q130" s="104"/>
      <c r="R130" s="207">
        <f>R131+R464</f>
        <v>313.14658409999998</v>
      </c>
      <c r="S130" s="104"/>
      <c r="T130" s="208">
        <f>T131+T464</f>
        <v>1.03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75</v>
      </c>
      <c r="AU130" s="17" t="s">
        <v>106</v>
      </c>
      <c r="BK130" s="209">
        <f>BK131+BK464</f>
        <v>0</v>
      </c>
    </row>
    <row r="131" s="12" customFormat="1" ht="25.92" customHeight="1">
      <c r="A131" s="12"/>
      <c r="B131" s="210"/>
      <c r="C131" s="211"/>
      <c r="D131" s="212" t="s">
        <v>75</v>
      </c>
      <c r="E131" s="213" t="s">
        <v>125</v>
      </c>
      <c r="F131" s="213" t="s">
        <v>126</v>
      </c>
      <c r="G131" s="211"/>
      <c r="H131" s="211"/>
      <c r="I131" s="214"/>
      <c r="J131" s="215">
        <f>BK131</f>
        <v>0</v>
      </c>
      <c r="K131" s="211"/>
      <c r="L131" s="216"/>
      <c r="M131" s="217"/>
      <c r="N131" s="218"/>
      <c r="O131" s="218"/>
      <c r="P131" s="219">
        <f>P132+P254+P263+P332+P393+P448+P461</f>
        <v>0</v>
      </c>
      <c r="Q131" s="218"/>
      <c r="R131" s="219">
        <f>R132+R254+R263+R332+R393+R448+R461</f>
        <v>313.12498410000001</v>
      </c>
      <c r="S131" s="218"/>
      <c r="T131" s="220">
        <f>T132+T254+T263+T332+T393+T448+T461</f>
        <v>1.03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1" t="s">
        <v>83</v>
      </c>
      <c r="AT131" s="222" t="s">
        <v>75</v>
      </c>
      <c r="AU131" s="222" t="s">
        <v>76</v>
      </c>
      <c r="AY131" s="221" t="s">
        <v>127</v>
      </c>
      <c r="BK131" s="223">
        <f>BK132+BK254+BK263+BK332+BK393+BK448+BK461</f>
        <v>0</v>
      </c>
    </row>
    <row r="132" s="12" customFormat="1" ht="22.8" customHeight="1">
      <c r="A132" s="12"/>
      <c r="B132" s="210"/>
      <c r="C132" s="211"/>
      <c r="D132" s="212" t="s">
        <v>75</v>
      </c>
      <c r="E132" s="224" t="s">
        <v>83</v>
      </c>
      <c r="F132" s="224" t="s">
        <v>128</v>
      </c>
      <c r="G132" s="211"/>
      <c r="H132" s="211"/>
      <c r="I132" s="214"/>
      <c r="J132" s="225">
        <f>BK132</f>
        <v>0</v>
      </c>
      <c r="K132" s="211"/>
      <c r="L132" s="216"/>
      <c r="M132" s="217"/>
      <c r="N132" s="218"/>
      <c r="O132" s="218"/>
      <c r="P132" s="219">
        <f>SUM(P133:P253)</f>
        <v>0</v>
      </c>
      <c r="Q132" s="218"/>
      <c r="R132" s="219">
        <f>SUM(R133:R253)</f>
        <v>28.489038999999998</v>
      </c>
      <c r="S132" s="218"/>
      <c r="T132" s="220">
        <f>SUM(T133:T253)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1" t="s">
        <v>83</v>
      </c>
      <c r="AT132" s="222" t="s">
        <v>75</v>
      </c>
      <c r="AU132" s="222" t="s">
        <v>83</v>
      </c>
      <c r="AY132" s="221" t="s">
        <v>127</v>
      </c>
      <c r="BK132" s="223">
        <f>SUM(BK133:BK253)</f>
        <v>0</v>
      </c>
    </row>
    <row r="133" s="2" customFormat="1" ht="21.75" customHeight="1">
      <c r="A133" s="38"/>
      <c r="B133" s="39"/>
      <c r="C133" s="226" t="s">
        <v>83</v>
      </c>
      <c r="D133" s="226" t="s">
        <v>129</v>
      </c>
      <c r="E133" s="227" t="s">
        <v>397</v>
      </c>
      <c r="F133" s="228" t="s">
        <v>398</v>
      </c>
      <c r="G133" s="229" t="s">
        <v>227</v>
      </c>
      <c r="H133" s="230">
        <v>325</v>
      </c>
      <c r="I133" s="231"/>
      <c r="J133" s="232">
        <f>ROUND(I133*H133,2)</f>
        <v>0</v>
      </c>
      <c r="K133" s="228" t="s">
        <v>133</v>
      </c>
      <c r="L133" s="44"/>
      <c r="M133" s="233" t="s">
        <v>1</v>
      </c>
      <c r="N133" s="234" t="s">
        <v>41</v>
      </c>
      <c r="O133" s="91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7" t="s">
        <v>134</v>
      </c>
      <c r="AT133" s="237" t="s">
        <v>129</v>
      </c>
      <c r="AU133" s="237" t="s">
        <v>85</v>
      </c>
      <c r="AY133" s="17" t="s">
        <v>127</v>
      </c>
      <c r="BE133" s="238">
        <f>IF(N133="základní",J133,0)</f>
        <v>0</v>
      </c>
      <c r="BF133" s="238">
        <f>IF(N133="snížená",J133,0)</f>
        <v>0</v>
      </c>
      <c r="BG133" s="238">
        <f>IF(N133="zákl. přenesená",J133,0)</f>
        <v>0</v>
      </c>
      <c r="BH133" s="238">
        <f>IF(N133="sníž. přenesená",J133,0)</f>
        <v>0</v>
      </c>
      <c r="BI133" s="238">
        <f>IF(N133="nulová",J133,0)</f>
        <v>0</v>
      </c>
      <c r="BJ133" s="17" t="s">
        <v>83</v>
      </c>
      <c r="BK133" s="238">
        <f>ROUND(I133*H133,2)</f>
        <v>0</v>
      </c>
      <c r="BL133" s="17" t="s">
        <v>134</v>
      </c>
      <c r="BM133" s="237" t="s">
        <v>399</v>
      </c>
    </row>
    <row r="134" s="13" customFormat="1">
      <c r="A134" s="13"/>
      <c r="B134" s="239"/>
      <c r="C134" s="240"/>
      <c r="D134" s="241" t="s">
        <v>136</v>
      </c>
      <c r="E134" s="242" t="s">
        <v>1</v>
      </c>
      <c r="F134" s="243" t="s">
        <v>400</v>
      </c>
      <c r="G134" s="240"/>
      <c r="H134" s="242" t="s">
        <v>1</v>
      </c>
      <c r="I134" s="244"/>
      <c r="J134" s="240"/>
      <c r="K134" s="240"/>
      <c r="L134" s="245"/>
      <c r="M134" s="246"/>
      <c r="N134" s="247"/>
      <c r="O134" s="247"/>
      <c r="P134" s="247"/>
      <c r="Q134" s="247"/>
      <c r="R134" s="247"/>
      <c r="S134" s="247"/>
      <c r="T134" s="248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9" t="s">
        <v>136</v>
      </c>
      <c r="AU134" s="249" t="s">
        <v>85</v>
      </c>
      <c r="AV134" s="13" t="s">
        <v>83</v>
      </c>
      <c r="AW134" s="13" t="s">
        <v>32</v>
      </c>
      <c r="AX134" s="13" t="s">
        <v>76</v>
      </c>
      <c r="AY134" s="249" t="s">
        <v>127</v>
      </c>
    </row>
    <row r="135" s="14" customFormat="1">
      <c r="A135" s="14"/>
      <c r="B135" s="250"/>
      <c r="C135" s="251"/>
      <c r="D135" s="241" t="s">
        <v>136</v>
      </c>
      <c r="E135" s="252" t="s">
        <v>1</v>
      </c>
      <c r="F135" s="253" t="s">
        <v>401</v>
      </c>
      <c r="G135" s="251"/>
      <c r="H135" s="254">
        <v>325</v>
      </c>
      <c r="I135" s="255"/>
      <c r="J135" s="251"/>
      <c r="K135" s="251"/>
      <c r="L135" s="256"/>
      <c r="M135" s="257"/>
      <c r="N135" s="258"/>
      <c r="O135" s="258"/>
      <c r="P135" s="258"/>
      <c r="Q135" s="258"/>
      <c r="R135" s="258"/>
      <c r="S135" s="258"/>
      <c r="T135" s="259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0" t="s">
        <v>136</v>
      </c>
      <c r="AU135" s="260" t="s">
        <v>85</v>
      </c>
      <c r="AV135" s="14" t="s">
        <v>85</v>
      </c>
      <c r="AW135" s="14" t="s">
        <v>32</v>
      </c>
      <c r="AX135" s="14" t="s">
        <v>76</v>
      </c>
      <c r="AY135" s="260" t="s">
        <v>127</v>
      </c>
    </row>
    <row r="136" s="15" customFormat="1">
      <c r="A136" s="15"/>
      <c r="B136" s="261"/>
      <c r="C136" s="262"/>
      <c r="D136" s="241" t="s">
        <v>136</v>
      </c>
      <c r="E136" s="263" t="s">
        <v>1</v>
      </c>
      <c r="F136" s="264" t="s">
        <v>139</v>
      </c>
      <c r="G136" s="262"/>
      <c r="H136" s="265">
        <v>325</v>
      </c>
      <c r="I136" s="266"/>
      <c r="J136" s="262"/>
      <c r="K136" s="262"/>
      <c r="L136" s="267"/>
      <c r="M136" s="268"/>
      <c r="N136" s="269"/>
      <c r="O136" s="269"/>
      <c r="P136" s="269"/>
      <c r="Q136" s="269"/>
      <c r="R136" s="269"/>
      <c r="S136" s="269"/>
      <c r="T136" s="270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1" t="s">
        <v>136</v>
      </c>
      <c r="AU136" s="271" t="s">
        <v>85</v>
      </c>
      <c r="AV136" s="15" t="s">
        <v>134</v>
      </c>
      <c r="AW136" s="15" t="s">
        <v>32</v>
      </c>
      <c r="AX136" s="15" t="s">
        <v>83</v>
      </c>
      <c r="AY136" s="271" t="s">
        <v>127</v>
      </c>
    </row>
    <row r="137" s="2" customFormat="1" ht="21.75" customHeight="1">
      <c r="A137" s="38"/>
      <c r="B137" s="39"/>
      <c r="C137" s="226" t="s">
        <v>85</v>
      </c>
      <c r="D137" s="226" t="s">
        <v>129</v>
      </c>
      <c r="E137" s="227" t="s">
        <v>402</v>
      </c>
      <c r="F137" s="228" t="s">
        <v>403</v>
      </c>
      <c r="G137" s="229" t="s">
        <v>227</v>
      </c>
      <c r="H137" s="230">
        <v>1</v>
      </c>
      <c r="I137" s="231"/>
      <c r="J137" s="232">
        <f>ROUND(I137*H137,2)</f>
        <v>0</v>
      </c>
      <c r="K137" s="228" t="s">
        <v>133</v>
      </c>
      <c r="L137" s="44"/>
      <c r="M137" s="233" t="s">
        <v>1</v>
      </c>
      <c r="N137" s="234" t="s">
        <v>41</v>
      </c>
      <c r="O137" s="91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7" t="s">
        <v>134</v>
      </c>
      <c r="AT137" s="237" t="s">
        <v>129</v>
      </c>
      <c r="AU137" s="237" t="s">
        <v>85</v>
      </c>
      <c r="AY137" s="17" t="s">
        <v>127</v>
      </c>
      <c r="BE137" s="238">
        <f>IF(N137="základní",J137,0)</f>
        <v>0</v>
      </c>
      <c r="BF137" s="238">
        <f>IF(N137="snížená",J137,0)</f>
        <v>0</v>
      </c>
      <c r="BG137" s="238">
        <f>IF(N137="zákl. přenesená",J137,0)</f>
        <v>0</v>
      </c>
      <c r="BH137" s="238">
        <f>IF(N137="sníž. přenesená",J137,0)</f>
        <v>0</v>
      </c>
      <c r="BI137" s="238">
        <f>IF(N137="nulová",J137,0)</f>
        <v>0</v>
      </c>
      <c r="BJ137" s="17" t="s">
        <v>83</v>
      </c>
      <c r="BK137" s="238">
        <f>ROUND(I137*H137,2)</f>
        <v>0</v>
      </c>
      <c r="BL137" s="17" t="s">
        <v>134</v>
      </c>
      <c r="BM137" s="237" t="s">
        <v>404</v>
      </c>
    </row>
    <row r="138" s="13" customFormat="1">
      <c r="A138" s="13"/>
      <c r="B138" s="239"/>
      <c r="C138" s="240"/>
      <c r="D138" s="241" t="s">
        <v>136</v>
      </c>
      <c r="E138" s="242" t="s">
        <v>1</v>
      </c>
      <c r="F138" s="243" t="s">
        <v>405</v>
      </c>
      <c r="G138" s="240"/>
      <c r="H138" s="242" t="s">
        <v>1</v>
      </c>
      <c r="I138" s="244"/>
      <c r="J138" s="240"/>
      <c r="K138" s="240"/>
      <c r="L138" s="245"/>
      <c r="M138" s="246"/>
      <c r="N138" s="247"/>
      <c r="O138" s="247"/>
      <c r="P138" s="247"/>
      <c r="Q138" s="247"/>
      <c r="R138" s="247"/>
      <c r="S138" s="247"/>
      <c r="T138" s="248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9" t="s">
        <v>136</v>
      </c>
      <c r="AU138" s="249" t="s">
        <v>85</v>
      </c>
      <c r="AV138" s="13" t="s">
        <v>83</v>
      </c>
      <c r="AW138" s="13" t="s">
        <v>32</v>
      </c>
      <c r="AX138" s="13" t="s">
        <v>76</v>
      </c>
      <c r="AY138" s="249" t="s">
        <v>127</v>
      </c>
    </row>
    <row r="139" s="14" customFormat="1">
      <c r="A139" s="14"/>
      <c r="B139" s="250"/>
      <c r="C139" s="251"/>
      <c r="D139" s="241" t="s">
        <v>136</v>
      </c>
      <c r="E139" s="252" t="s">
        <v>1</v>
      </c>
      <c r="F139" s="253" t="s">
        <v>83</v>
      </c>
      <c r="G139" s="251"/>
      <c r="H139" s="254">
        <v>1</v>
      </c>
      <c r="I139" s="255"/>
      <c r="J139" s="251"/>
      <c r="K139" s="251"/>
      <c r="L139" s="256"/>
      <c r="M139" s="257"/>
      <c r="N139" s="258"/>
      <c r="O139" s="258"/>
      <c r="P139" s="258"/>
      <c r="Q139" s="258"/>
      <c r="R139" s="258"/>
      <c r="S139" s="258"/>
      <c r="T139" s="25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0" t="s">
        <v>136</v>
      </c>
      <c r="AU139" s="260" t="s">
        <v>85</v>
      </c>
      <c r="AV139" s="14" t="s">
        <v>85</v>
      </c>
      <c r="AW139" s="14" t="s">
        <v>32</v>
      </c>
      <c r="AX139" s="14" t="s">
        <v>76</v>
      </c>
      <c r="AY139" s="260" t="s">
        <v>127</v>
      </c>
    </row>
    <row r="140" s="15" customFormat="1">
      <c r="A140" s="15"/>
      <c r="B140" s="261"/>
      <c r="C140" s="262"/>
      <c r="D140" s="241" t="s">
        <v>136</v>
      </c>
      <c r="E140" s="263" t="s">
        <v>1</v>
      </c>
      <c r="F140" s="264" t="s">
        <v>139</v>
      </c>
      <c r="G140" s="262"/>
      <c r="H140" s="265">
        <v>1</v>
      </c>
      <c r="I140" s="266"/>
      <c r="J140" s="262"/>
      <c r="K140" s="262"/>
      <c r="L140" s="267"/>
      <c r="M140" s="268"/>
      <c r="N140" s="269"/>
      <c r="O140" s="269"/>
      <c r="P140" s="269"/>
      <c r="Q140" s="269"/>
      <c r="R140" s="269"/>
      <c r="S140" s="269"/>
      <c r="T140" s="270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1" t="s">
        <v>136</v>
      </c>
      <c r="AU140" s="271" t="s">
        <v>85</v>
      </c>
      <c r="AV140" s="15" t="s">
        <v>134</v>
      </c>
      <c r="AW140" s="15" t="s">
        <v>32</v>
      </c>
      <c r="AX140" s="15" t="s">
        <v>83</v>
      </c>
      <c r="AY140" s="271" t="s">
        <v>127</v>
      </c>
    </row>
    <row r="141" s="2" customFormat="1" ht="21.75" customHeight="1">
      <c r="A141" s="38"/>
      <c r="B141" s="39"/>
      <c r="C141" s="226" t="s">
        <v>145</v>
      </c>
      <c r="D141" s="226" t="s">
        <v>129</v>
      </c>
      <c r="E141" s="227" t="s">
        <v>406</v>
      </c>
      <c r="F141" s="228" t="s">
        <v>407</v>
      </c>
      <c r="G141" s="229" t="s">
        <v>227</v>
      </c>
      <c r="H141" s="230">
        <v>19.199999999999999</v>
      </c>
      <c r="I141" s="231"/>
      <c r="J141" s="232">
        <f>ROUND(I141*H141,2)</f>
        <v>0</v>
      </c>
      <c r="K141" s="228" t="s">
        <v>133</v>
      </c>
      <c r="L141" s="44"/>
      <c r="M141" s="233" t="s">
        <v>1</v>
      </c>
      <c r="N141" s="234" t="s">
        <v>41</v>
      </c>
      <c r="O141" s="91"/>
      <c r="P141" s="235">
        <f>O141*H141</f>
        <v>0</v>
      </c>
      <c r="Q141" s="235">
        <v>0</v>
      </c>
      <c r="R141" s="235">
        <f>Q141*H141</f>
        <v>0</v>
      </c>
      <c r="S141" s="235">
        <v>0</v>
      </c>
      <c r="T141" s="236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7" t="s">
        <v>134</v>
      </c>
      <c r="AT141" s="237" t="s">
        <v>129</v>
      </c>
      <c r="AU141" s="237" t="s">
        <v>85</v>
      </c>
      <c r="AY141" s="17" t="s">
        <v>127</v>
      </c>
      <c r="BE141" s="238">
        <f>IF(N141="základní",J141,0)</f>
        <v>0</v>
      </c>
      <c r="BF141" s="238">
        <f>IF(N141="snížená",J141,0)</f>
        <v>0</v>
      </c>
      <c r="BG141" s="238">
        <f>IF(N141="zákl. přenesená",J141,0)</f>
        <v>0</v>
      </c>
      <c r="BH141" s="238">
        <f>IF(N141="sníž. přenesená",J141,0)</f>
        <v>0</v>
      </c>
      <c r="BI141" s="238">
        <f>IF(N141="nulová",J141,0)</f>
        <v>0</v>
      </c>
      <c r="BJ141" s="17" t="s">
        <v>83</v>
      </c>
      <c r="BK141" s="238">
        <f>ROUND(I141*H141,2)</f>
        <v>0</v>
      </c>
      <c r="BL141" s="17" t="s">
        <v>134</v>
      </c>
      <c r="BM141" s="237" t="s">
        <v>408</v>
      </c>
    </row>
    <row r="142" s="13" customFormat="1">
      <c r="A142" s="13"/>
      <c r="B142" s="239"/>
      <c r="C142" s="240"/>
      <c r="D142" s="241" t="s">
        <v>136</v>
      </c>
      <c r="E142" s="242" t="s">
        <v>1</v>
      </c>
      <c r="F142" s="243" t="s">
        <v>409</v>
      </c>
      <c r="G142" s="240"/>
      <c r="H142" s="242" t="s">
        <v>1</v>
      </c>
      <c r="I142" s="244"/>
      <c r="J142" s="240"/>
      <c r="K142" s="240"/>
      <c r="L142" s="245"/>
      <c r="M142" s="246"/>
      <c r="N142" s="247"/>
      <c r="O142" s="247"/>
      <c r="P142" s="247"/>
      <c r="Q142" s="247"/>
      <c r="R142" s="247"/>
      <c r="S142" s="247"/>
      <c r="T142" s="248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9" t="s">
        <v>136</v>
      </c>
      <c r="AU142" s="249" t="s">
        <v>85</v>
      </c>
      <c r="AV142" s="13" t="s">
        <v>83</v>
      </c>
      <c r="AW142" s="13" t="s">
        <v>32</v>
      </c>
      <c r="AX142" s="13" t="s">
        <v>76</v>
      </c>
      <c r="AY142" s="249" t="s">
        <v>127</v>
      </c>
    </row>
    <row r="143" s="14" customFormat="1">
      <c r="A143" s="14"/>
      <c r="B143" s="250"/>
      <c r="C143" s="251"/>
      <c r="D143" s="241" t="s">
        <v>136</v>
      </c>
      <c r="E143" s="252" t="s">
        <v>1</v>
      </c>
      <c r="F143" s="253" t="s">
        <v>410</v>
      </c>
      <c r="G143" s="251"/>
      <c r="H143" s="254">
        <v>19.199999999999999</v>
      </c>
      <c r="I143" s="255"/>
      <c r="J143" s="251"/>
      <c r="K143" s="251"/>
      <c r="L143" s="256"/>
      <c r="M143" s="257"/>
      <c r="N143" s="258"/>
      <c r="O143" s="258"/>
      <c r="P143" s="258"/>
      <c r="Q143" s="258"/>
      <c r="R143" s="258"/>
      <c r="S143" s="258"/>
      <c r="T143" s="259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0" t="s">
        <v>136</v>
      </c>
      <c r="AU143" s="260" t="s">
        <v>85</v>
      </c>
      <c r="AV143" s="14" t="s">
        <v>85</v>
      </c>
      <c r="AW143" s="14" t="s">
        <v>32</v>
      </c>
      <c r="AX143" s="14" t="s">
        <v>76</v>
      </c>
      <c r="AY143" s="260" t="s">
        <v>127</v>
      </c>
    </row>
    <row r="144" s="15" customFormat="1">
      <c r="A144" s="15"/>
      <c r="B144" s="261"/>
      <c r="C144" s="262"/>
      <c r="D144" s="241" t="s">
        <v>136</v>
      </c>
      <c r="E144" s="263" t="s">
        <v>1</v>
      </c>
      <c r="F144" s="264" t="s">
        <v>139</v>
      </c>
      <c r="G144" s="262"/>
      <c r="H144" s="265">
        <v>19.199999999999999</v>
      </c>
      <c r="I144" s="266"/>
      <c r="J144" s="262"/>
      <c r="K144" s="262"/>
      <c r="L144" s="267"/>
      <c r="M144" s="268"/>
      <c r="N144" s="269"/>
      <c r="O144" s="269"/>
      <c r="P144" s="269"/>
      <c r="Q144" s="269"/>
      <c r="R144" s="269"/>
      <c r="S144" s="269"/>
      <c r="T144" s="270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1" t="s">
        <v>136</v>
      </c>
      <c r="AU144" s="271" t="s">
        <v>85</v>
      </c>
      <c r="AV144" s="15" t="s">
        <v>134</v>
      </c>
      <c r="AW144" s="15" t="s">
        <v>32</v>
      </c>
      <c r="AX144" s="15" t="s">
        <v>83</v>
      </c>
      <c r="AY144" s="271" t="s">
        <v>127</v>
      </c>
    </row>
    <row r="145" s="2" customFormat="1" ht="16.5" customHeight="1">
      <c r="A145" s="38"/>
      <c r="B145" s="39"/>
      <c r="C145" s="226" t="s">
        <v>134</v>
      </c>
      <c r="D145" s="226" t="s">
        <v>129</v>
      </c>
      <c r="E145" s="227" t="s">
        <v>411</v>
      </c>
      <c r="F145" s="228" t="s">
        <v>412</v>
      </c>
      <c r="G145" s="229" t="s">
        <v>227</v>
      </c>
      <c r="H145" s="230">
        <v>32.5</v>
      </c>
      <c r="I145" s="231"/>
      <c r="J145" s="232">
        <f>ROUND(I145*H145,2)</f>
        <v>0</v>
      </c>
      <c r="K145" s="228" t="s">
        <v>133</v>
      </c>
      <c r="L145" s="44"/>
      <c r="M145" s="233" t="s">
        <v>1</v>
      </c>
      <c r="N145" s="234" t="s">
        <v>41</v>
      </c>
      <c r="O145" s="91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7" t="s">
        <v>134</v>
      </c>
      <c r="AT145" s="237" t="s">
        <v>129</v>
      </c>
      <c r="AU145" s="237" t="s">
        <v>85</v>
      </c>
      <c r="AY145" s="17" t="s">
        <v>127</v>
      </c>
      <c r="BE145" s="238">
        <f>IF(N145="základní",J145,0)</f>
        <v>0</v>
      </c>
      <c r="BF145" s="238">
        <f>IF(N145="snížená",J145,0)</f>
        <v>0</v>
      </c>
      <c r="BG145" s="238">
        <f>IF(N145="zákl. přenesená",J145,0)</f>
        <v>0</v>
      </c>
      <c r="BH145" s="238">
        <f>IF(N145="sníž. přenesená",J145,0)</f>
        <v>0</v>
      </c>
      <c r="BI145" s="238">
        <f>IF(N145="nulová",J145,0)</f>
        <v>0</v>
      </c>
      <c r="BJ145" s="17" t="s">
        <v>83</v>
      </c>
      <c r="BK145" s="238">
        <f>ROUND(I145*H145,2)</f>
        <v>0</v>
      </c>
      <c r="BL145" s="17" t="s">
        <v>134</v>
      </c>
      <c r="BM145" s="237" t="s">
        <v>413</v>
      </c>
    </row>
    <row r="146" s="13" customFormat="1">
      <c r="A146" s="13"/>
      <c r="B146" s="239"/>
      <c r="C146" s="240"/>
      <c r="D146" s="241" t="s">
        <v>136</v>
      </c>
      <c r="E146" s="242" t="s">
        <v>1</v>
      </c>
      <c r="F146" s="243" t="s">
        <v>414</v>
      </c>
      <c r="G146" s="240"/>
      <c r="H146" s="242" t="s">
        <v>1</v>
      </c>
      <c r="I146" s="244"/>
      <c r="J146" s="240"/>
      <c r="K146" s="240"/>
      <c r="L146" s="245"/>
      <c r="M146" s="246"/>
      <c r="N146" s="247"/>
      <c r="O146" s="247"/>
      <c r="P146" s="247"/>
      <c r="Q146" s="247"/>
      <c r="R146" s="247"/>
      <c r="S146" s="247"/>
      <c r="T146" s="24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9" t="s">
        <v>136</v>
      </c>
      <c r="AU146" s="249" t="s">
        <v>85</v>
      </c>
      <c r="AV146" s="13" t="s">
        <v>83</v>
      </c>
      <c r="AW146" s="13" t="s">
        <v>32</v>
      </c>
      <c r="AX146" s="13" t="s">
        <v>76</v>
      </c>
      <c r="AY146" s="249" t="s">
        <v>127</v>
      </c>
    </row>
    <row r="147" s="14" customFormat="1">
      <c r="A147" s="14"/>
      <c r="B147" s="250"/>
      <c r="C147" s="251"/>
      <c r="D147" s="241" t="s">
        <v>136</v>
      </c>
      <c r="E147" s="252" t="s">
        <v>1</v>
      </c>
      <c r="F147" s="253" t="s">
        <v>415</v>
      </c>
      <c r="G147" s="251"/>
      <c r="H147" s="254">
        <v>32.5</v>
      </c>
      <c r="I147" s="255"/>
      <c r="J147" s="251"/>
      <c r="K147" s="251"/>
      <c r="L147" s="256"/>
      <c r="M147" s="257"/>
      <c r="N147" s="258"/>
      <c r="O147" s="258"/>
      <c r="P147" s="258"/>
      <c r="Q147" s="258"/>
      <c r="R147" s="258"/>
      <c r="S147" s="258"/>
      <c r="T147" s="25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0" t="s">
        <v>136</v>
      </c>
      <c r="AU147" s="260" t="s">
        <v>85</v>
      </c>
      <c r="AV147" s="14" t="s">
        <v>85</v>
      </c>
      <c r="AW147" s="14" t="s">
        <v>32</v>
      </c>
      <c r="AX147" s="14" t="s">
        <v>76</v>
      </c>
      <c r="AY147" s="260" t="s">
        <v>127</v>
      </c>
    </row>
    <row r="148" s="15" customFormat="1">
      <c r="A148" s="15"/>
      <c r="B148" s="261"/>
      <c r="C148" s="262"/>
      <c r="D148" s="241" t="s">
        <v>136</v>
      </c>
      <c r="E148" s="263" t="s">
        <v>1</v>
      </c>
      <c r="F148" s="264" t="s">
        <v>139</v>
      </c>
      <c r="G148" s="262"/>
      <c r="H148" s="265">
        <v>32.5</v>
      </c>
      <c r="I148" s="266"/>
      <c r="J148" s="262"/>
      <c r="K148" s="262"/>
      <c r="L148" s="267"/>
      <c r="M148" s="268"/>
      <c r="N148" s="269"/>
      <c r="O148" s="269"/>
      <c r="P148" s="269"/>
      <c r="Q148" s="269"/>
      <c r="R148" s="269"/>
      <c r="S148" s="269"/>
      <c r="T148" s="270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1" t="s">
        <v>136</v>
      </c>
      <c r="AU148" s="271" t="s">
        <v>85</v>
      </c>
      <c r="AV148" s="15" t="s">
        <v>134</v>
      </c>
      <c r="AW148" s="15" t="s">
        <v>32</v>
      </c>
      <c r="AX148" s="15" t="s">
        <v>83</v>
      </c>
      <c r="AY148" s="271" t="s">
        <v>127</v>
      </c>
    </row>
    <row r="149" s="2" customFormat="1" ht="16.5" customHeight="1">
      <c r="A149" s="38"/>
      <c r="B149" s="39"/>
      <c r="C149" s="226" t="s">
        <v>150</v>
      </c>
      <c r="D149" s="226" t="s">
        <v>129</v>
      </c>
      <c r="E149" s="227" t="s">
        <v>411</v>
      </c>
      <c r="F149" s="228" t="s">
        <v>412</v>
      </c>
      <c r="G149" s="229" t="s">
        <v>227</v>
      </c>
      <c r="H149" s="230">
        <v>1</v>
      </c>
      <c r="I149" s="231"/>
      <c r="J149" s="232">
        <f>ROUND(I149*H149,2)</f>
        <v>0</v>
      </c>
      <c r="K149" s="228" t="s">
        <v>133</v>
      </c>
      <c r="L149" s="44"/>
      <c r="M149" s="233" t="s">
        <v>1</v>
      </c>
      <c r="N149" s="234" t="s">
        <v>41</v>
      </c>
      <c r="O149" s="91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7" t="s">
        <v>134</v>
      </c>
      <c r="AT149" s="237" t="s">
        <v>129</v>
      </c>
      <c r="AU149" s="237" t="s">
        <v>85</v>
      </c>
      <c r="AY149" s="17" t="s">
        <v>127</v>
      </c>
      <c r="BE149" s="238">
        <f>IF(N149="základní",J149,0)</f>
        <v>0</v>
      </c>
      <c r="BF149" s="238">
        <f>IF(N149="snížená",J149,0)</f>
        <v>0</v>
      </c>
      <c r="BG149" s="238">
        <f>IF(N149="zákl. přenesená",J149,0)</f>
        <v>0</v>
      </c>
      <c r="BH149" s="238">
        <f>IF(N149="sníž. přenesená",J149,0)</f>
        <v>0</v>
      </c>
      <c r="BI149" s="238">
        <f>IF(N149="nulová",J149,0)</f>
        <v>0</v>
      </c>
      <c r="BJ149" s="17" t="s">
        <v>83</v>
      </c>
      <c r="BK149" s="238">
        <f>ROUND(I149*H149,2)</f>
        <v>0</v>
      </c>
      <c r="BL149" s="17" t="s">
        <v>134</v>
      </c>
      <c r="BM149" s="237" t="s">
        <v>416</v>
      </c>
    </row>
    <row r="150" s="13" customFormat="1">
      <c r="A150" s="13"/>
      <c r="B150" s="239"/>
      <c r="C150" s="240"/>
      <c r="D150" s="241" t="s">
        <v>136</v>
      </c>
      <c r="E150" s="242" t="s">
        <v>1</v>
      </c>
      <c r="F150" s="243" t="s">
        <v>405</v>
      </c>
      <c r="G150" s="240"/>
      <c r="H150" s="242" t="s">
        <v>1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9" t="s">
        <v>136</v>
      </c>
      <c r="AU150" s="249" t="s">
        <v>85</v>
      </c>
      <c r="AV150" s="13" t="s">
        <v>83</v>
      </c>
      <c r="AW150" s="13" t="s">
        <v>32</v>
      </c>
      <c r="AX150" s="13" t="s">
        <v>76</v>
      </c>
      <c r="AY150" s="249" t="s">
        <v>127</v>
      </c>
    </row>
    <row r="151" s="14" customFormat="1">
      <c r="A151" s="14"/>
      <c r="B151" s="250"/>
      <c r="C151" s="251"/>
      <c r="D151" s="241" t="s">
        <v>136</v>
      </c>
      <c r="E151" s="252" t="s">
        <v>1</v>
      </c>
      <c r="F151" s="253" t="s">
        <v>83</v>
      </c>
      <c r="G151" s="251"/>
      <c r="H151" s="254">
        <v>1</v>
      </c>
      <c r="I151" s="255"/>
      <c r="J151" s="251"/>
      <c r="K151" s="251"/>
      <c r="L151" s="256"/>
      <c r="M151" s="257"/>
      <c r="N151" s="258"/>
      <c r="O151" s="258"/>
      <c r="P151" s="258"/>
      <c r="Q151" s="258"/>
      <c r="R151" s="258"/>
      <c r="S151" s="258"/>
      <c r="T151" s="25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0" t="s">
        <v>136</v>
      </c>
      <c r="AU151" s="260" t="s">
        <v>85</v>
      </c>
      <c r="AV151" s="14" t="s">
        <v>85</v>
      </c>
      <c r="AW151" s="14" t="s">
        <v>32</v>
      </c>
      <c r="AX151" s="14" t="s">
        <v>76</v>
      </c>
      <c r="AY151" s="260" t="s">
        <v>127</v>
      </c>
    </row>
    <row r="152" s="15" customFormat="1">
      <c r="A152" s="15"/>
      <c r="B152" s="261"/>
      <c r="C152" s="262"/>
      <c r="D152" s="241" t="s">
        <v>136</v>
      </c>
      <c r="E152" s="263" t="s">
        <v>1</v>
      </c>
      <c r="F152" s="264" t="s">
        <v>139</v>
      </c>
      <c r="G152" s="262"/>
      <c r="H152" s="265">
        <v>1</v>
      </c>
      <c r="I152" s="266"/>
      <c r="J152" s="262"/>
      <c r="K152" s="262"/>
      <c r="L152" s="267"/>
      <c r="M152" s="268"/>
      <c r="N152" s="269"/>
      <c r="O152" s="269"/>
      <c r="P152" s="269"/>
      <c r="Q152" s="269"/>
      <c r="R152" s="269"/>
      <c r="S152" s="269"/>
      <c r="T152" s="270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1" t="s">
        <v>136</v>
      </c>
      <c r="AU152" s="271" t="s">
        <v>85</v>
      </c>
      <c r="AV152" s="15" t="s">
        <v>134</v>
      </c>
      <c r="AW152" s="15" t="s">
        <v>32</v>
      </c>
      <c r="AX152" s="15" t="s">
        <v>83</v>
      </c>
      <c r="AY152" s="271" t="s">
        <v>127</v>
      </c>
    </row>
    <row r="153" s="15" customFormat="1">
      <c r="A153" s="15"/>
      <c r="B153" s="261"/>
      <c r="C153" s="262"/>
      <c r="D153" s="241" t="s">
        <v>136</v>
      </c>
      <c r="E153" s="263" t="s">
        <v>1</v>
      </c>
      <c r="F153" s="264" t="s">
        <v>139</v>
      </c>
      <c r="G153" s="262"/>
      <c r="H153" s="265">
        <v>0</v>
      </c>
      <c r="I153" s="266"/>
      <c r="J153" s="262"/>
      <c r="K153" s="262"/>
      <c r="L153" s="267"/>
      <c r="M153" s="268"/>
      <c r="N153" s="269"/>
      <c r="O153" s="269"/>
      <c r="P153" s="269"/>
      <c r="Q153" s="269"/>
      <c r="R153" s="269"/>
      <c r="S153" s="269"/>
      <c r="T153" s="270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T153" s="271" t="s">
        <v>136</v>
      </c>
      <c r="AU153" s="271" t="s">
        <v>85</v>
      </c>
      <c r="AV153" s="15" t="s">
        <v>134</v>
      </c>
      <c r="AW153" s="15" t="s">
        <v>32</v>
      </c>
      <c r="AX153" s="15" t="s">
        <v>76</v>
      </c>
      <c r="AY153" s="271" t="s">
        <v>127</v>
      </c>
    </row>
    <row r="154" s="2" customFormat="1" ht="16.5" customHeight="1">
      <c r="A154" s="38"/>
      <c r="B154" s="39"/>
      <c r="C154" s="226" t="s">
        <v>161</v>
      </c>
      <c r="D154" s="226" t="s">
        <v>129</v>
      </c>
      <c r="E154" s="227" t="s">
        <v>411</v>
      </c>
      <c r="F154" s="228" t="s">
        <v>412</v>
      </c>
      <c r="G154" s="229" t="s">
        <v>227</v>
      </c>
      <c r="H154" s="230">
        <v>1.9199999999999999</v>
      </c>
      <c r="I154" s="231"/>
      <c r="J154" s="232">
        <f>ROUND(I154*H154,2)</f>
        <v>0</v>
      </c>
      <c r="K154" s="228" t="s">
        <v>133</v>
      </c>
      <c r="L154" s="44"/>
      <c r="M154" s="233" t="s">
        <v>1</v>
      </c>
      <c r="N154" s="234" t="s">
        <v>41</v>
      </c>
      <c r="O154" s="91"/>
      <c r="P154" s="235">
        <f>O154*H154</f>
        <v>0</v>
      </c>
      <c r="Q154" s="235">
        <v>0</v>
      </c>
      <c r="R154" s="235">
        <f>Q154*H154</f>
        <v>0</v>
      </c>
      <c r="S154" s="235">
        <v>0</v>
      </c>
      <c r="T154" s="236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7" t="s">
        <v>134</v>
      </c>
      <c r="AT154" s="237" t="s">
        <v>129</v>
      </c>
      <c r="AU154" s="237" t="s">
        <v>85</v>
      </c>
      <c r="AY154" s="17" t="s">
        <v>127</v>
      </c>
      <c r="BE154" s="238">
        <f>IF(N154="základní",J154,0)</f>
        <v>0</v>
      </c>
      <c r="BF154" s="238">
        <f>IF(N154="snížená",J154,0)</f>
        <v>0</v>
      </c>
      <c r="BG154" s="238">
        <f>IF(N154="zákl. přenesená",J154,0)</f>
        <v>0</v>
      </c>
      <c r="BH154" s="238">
        <f>IF(N154="sníž. přenesená",J154,0)</f>
        <v>0</v>
      </c>
      <c r="BI154" s="238">
        <f>IF(N154="nulová",J154,0)</f>
        <v>0</v>
      </c>
      <c r="BJ154" s="17" t="s">
        <v>83</v>
      </c>
      <c r="BK154" s="238">
        <f>ROUND(I154*H154,2)</f>
        <v>0</v>
      </c>
      <c r="BL154" s="17" t="s">
        <v>134</v>
      </c>
      <c r="BM154" s="237" t="s">
        <v>417</v>
      </c>
    </row>
    <row r="155" s="13" customFormat="1">
      <c r="A155" s="13"/>
      <c r="B155" s="239"/>
      <c r="C155" s="240"/>
      <c r="D155" s="241" t="s">
        <v>136</v>
      </c>
      <c r="E155" s="242" t="s">
        <v>1</v>
      </c>
      <c r="F155" s="243" t="s">
        <v>418</v>
      </c>
      <c r="G155" s="240"/>
      <c r="H155" s="242" t="s">
        <v>1</v>
      </c>
      <c r="I155" s="244"/>
      <c r="J155" s="240"/>
      <c r="K155" s="240"/>
      <c r="L155" s="245"/>
      <c r="M155" s="246"/>
      <c r="N155" s="247"/>
      <c r="O155" s="247"/>
      <c r="P155" s="247"/>
      <c r="Q155" s="247"/>
      <c r="R155" s="247"/>
      <c r="S155" s="247"/>
      <c r="T155" s="24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9" t="s">
        <v>136</v>
      </c>
      <c r="AU155" s="249" t="s">
        <v>85</v>
      </c>
      <c r="AV155" s="13" t="s">
        <v>83</v>
      </c>
      <c r="AW155" s="13" t="s">
        <v>32</v>
      </c>
      <c r="AX155" s="13" t="s">
        <v>76</v>
      </c>
      <c r="AY155" s="249" t="s">
        <v>127</v>
      </c>
    </row>
    <row r="156" s="14" customFormat="1">
      <c r="A156" s="14"/>
      <c r="B156" s="250"/>
      <c r="C156" s="251"/>
      <c r="D156" s="241" t="s">
        <v>136</v>
      </c>
      <c r="E156" s="252" t="s">
        <v>1</v>
      </c>
      <c r="F156" s="253" t="s">
        <v>419</v>
      </c>
      <c r="G156" s="251"/>
      <c r="H156" s="254">
        <v>1.9199999999999999</v>
      </c>
      <c r="I156" s="255"/>
      <c r="J156" s="251"/>
      <c r="K156" s="251"/>
      <c r="L156" s="256"/>
      <c r="M156" s="257"/>
      <c r="N156" s="258"/>
      <c r="O156" s="258"/>
      <c r="P156" s="258"/>
      <c r="Q156" s="258"/>
      <c r="R156" s="258"/>
      <c r="S156" s="258"/>
      <c r="T156" s="25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0" t="s">
        <v>136</v>
      </c>
      <c r="AU156" s="260" t="s">
        <v>85</v>
      </c>
      <c r="AV156" s="14" t="s">
        <v>85</v>
      </c>
      <c r="AW156" s="14" t="s">
        <v>32</v>
      </c>
      <c r="AX156" s="14" t="s">
        <v>76</v>
      </c>
      <c r="AY156" s="260" t="s">
        <v>127</v>
      </c>
    </row>
    <row r="157" s="15" customFormat="1">
      <c r="A157" s="15"/>
      <c r="B157" s="261"/>
      <c r="C157" s="262"/>
      <c r="D157" s="241" t="s">
        <v>136</v>
      </c>
      <c r="E157" s="263" t="s">
        <v>1</v>
      </c>
      <c r="F157" s="264" t="s">
        <v>139</v>
      </c>
      <c r="G157" s="262"/>
      <c r="H157" s="265">
        <v>1.9199999999999999</v>
      </c>
      <c r="I157" s="266"/>
      <c r="J157" s="262"/>
      <c r="K157" s="262"/>
      <c r="L157" s="267"/>
      <c r="M157" s="268"/>
      <c r="N157" s="269"/>
      <c r="O157" s="269"/>
      <c r="P157" s="269"/>
      <c r="Q157" s="269"/>
      <c r="R157" s="269"/>
      <c r="S157" s="269"/>
      <c r="T157" s="270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1" t="s">
        <v>136</v>
      </c>
      <c r="AU157" s="271" t="s">
        <v>85</v>
      </c>
      <c r="AV157" s="15" t="s">
        <v>134</v>
      </c>
      <c r="AW157" s="15" t="s">
        <v>32</v>
      </c>
      <c r="AX157" s="15" t="s">
        <v>83</v>
      </c>
      <c r="AY157" s="271" t="s">
        <v>127</v>
      </c>
    </row>
    <row r="158" s="2" customFormat="1" ht="21.75" customHeight="1">
      <c r="A158" s="38"/>
      <c r="B158" s="39"/>
      <c r="C158" s="226" t="s">
        <v>166</v>
      </c>
      <c r="D158" s="226" t="s">
        <v>129</v>
      </c>
      <c r="E158" s="227" t="s">
        <v>225</v>
      </c>
      <c r="F158" s="228" t="s">
        <v>226</v>
      </c>
      <c r="G158" s="229" t="s">
        <v>227</v>
      </c>
      <c r="H158" s="230">
        <v>26.199999999999999</v>
      </c>
      <c r="I158" s="231"/>
      <c r="J158" s="232">
        <f>ROUND(I158*H158,2)</f>
        <v>0</v>
      </c>
      <c r="K158" s="228" t="s">
        <v>133</v>
      </c>
      <c r="L158" s="44"/>
      <c r="M158" s="233" t="s">
        <v>1</v>
      </c>
      <c r="N158" s="234" t="s">
        <v>41</v>
      </c>
      <c r="O158" s="91"/>
      <c r="P158" s="235">
        <f>O158*H158</f>
        <v>0</v>
      </c>
      <c r="Q158" s="235">
        <v>0</v>
      </c>
      <c r="R158" s="235">
        <f>Q158*H158</f>
        <v>0</v>
      </c>
      <c r="S158" s="235">
        <v>0</v>
      </c>
      <c r="T158" s="236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37" t="s">
        <v>134</v>
      </c>
      <c r="AT158" s="237" t="s">
        <v>129</v>
      </c>
      <c r="AU158" s="237" t="s">
        <v>85</v>
      </c>
      <c r="AY158" s="17" t="s">
        <v>127</v>
      </c>
      <c r="BE158" s="238">
        <f>IF(N158="základní",J158,0)</f>
        <v>0</v>
      </c>
      <c r="BF158" s="238">
        <f>IF(N158="snížená",J158,0)</f>
        <v>0</v>
      </c>
      <c r="BG158" s="238">
        <f>IF(N158="zákl. přenesená",J158,0)</f>
        <v>0</v>
      </c>
      <c r="BH158" s="238">
        <f>IF(N158="sníž. přenesená",J158,0)</f>
        <v>0</v>
      </c>
      <c r="BI158" s="238">
        <f>IF(N158="nulová",J158,0)</f>
        <v>0</v>
      </c>
      <c r="BJ158" s="17" t="s">
        <v>83</v>
      </c>
      <c r="BK158" s="238">
        <f>ROUND(I158*H158,2)</f>
        <v>0</v>
      </c>
      <c r="BL158" s="17" t="s">
        <v>134</v>
      </c>
      <c r="BM158" s="237" t="s">
        <v>420</v>
      </c>
    </row>
    <row r="159" s="13" customFormat="1">
      <c r="A159" s="13"/>
      <c r="B159" s="239"/>
      <c r="C159" s="240"/>
      <c r="D159" s="241" t="s">
        <v>136</v>
      </c>
      <c r="E159" s="242" t="s">
        <v>1</v>
      </c>
      <c r="F159" s="243" t="s">
        <v>421</v>
      </c>
      <c r="G159" s="240"/>
      <c r="H159" s="242" t="s">
        <v>1</v>
      </c>
      <c r="I159" s="244"/>
      <c r="J159" s="240"/>
      <c r="K159" s="240"/>
      <c r="L159" s="245"/>
      <c r="M159" s="246"/>
      <c r="N159" s="247"/>
      <c r="O159" s="247"/>
      <c r="P159" s="247"/>
      <c r="Q159" s="247"/>
      <c r="R159" s="247"/>
      <c r="S159" s="247"/>
      <c r="T159" s="24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9" t="s">
        <v>136</v>
      </c>
      <c r="AU159" s="249" t="s">
        <v>85</v>
      </c>
      <c r="AV159" s="13" t="s">
        <v>83</v>
      </c>
      <c r="AW159" s="13" t="s">
        <v>32</v>
      </c>
      <c r="AX159" s="13" t="s">
        <v>76</v>
      </c>
      <c r="AY159" s="249" t="s">
        <v>127</v>
      </c>
    </row>
    <row r="160" s="14" customFormat="1">
      <c r="A160" s="14"/>
      <c r="B160" s="250"/>
      <c r="C160" s="251"/>
      <c r="D160" s="241" t="s">
        <v>136</v>
      </c>
      <c r="E160" s="252" t="s">
        <v>1</v>
      </c>
      <c r="F160" s="253" t="s">
        <v>422</v>
      </c>
      <c r="G160" s="251"/>
      <c r="H160" s="254">
        <v>26.199999999999999</v>
      </c>
      <c r="I160" s="255"/>
      <c r="J160" s="251"/>
      <c r="K160" s="251"/>
      <c r="L160" s="256"/>
      <c r="M160" s="257"/>
      <c r="N160" s="258"/>
      <c r="O160" s="258"/>
      <c r="P160" s="258"/>
      <c r="Q160" s="258"/>
      <c r="R160" s="258"/>
      <c r="S160" s="258"/>
      <c r="T160" s="259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0" t="s">
        <v>136</v>
      </c>
      <c r="AU160" s="260" t="s">
        <v>85</v>
      </c>
      <c r="AV160" s="14" t="s">
        <v>85</v>
      </c>
      <c r="AW160" s="14" t="s">
        <v>32</v>
      </c>
      <c r="AX160" s="14" t="s">
        <v>76</v>
      </c>
      <c r="AY160" s="260" t="s">
        <v>127</v>
      </c>
    </row>
    <row r="161" s="15" customFormat="1">
      <c r="A161" s="15"/>
      <c r="B161" s="261"/>
      <c r="C161" s="262"/>
      <c r="D161" s="241" t="s">
        <v>136</v>
      </c>
      <c r="E161" s="263" t="s">
        <v>1</v>
      </c>
      <c r="F161" s="264" t="s">
        <v>139</v>
      </c>
      <c r="G161" s="262"/>
      <c r="H161" s="265">
        <v>26.199999999999999</v>
      </c>
      <c r="I161" s="266"/>
      <c r="J161" s="262"/>
      <c r="K161" s="262"/>
      <c r="L161" s="267"/>
      <c r="M161" s="268"/>
      <c r="N161" s="269"/>
      <c r="O161" s="269"/>
      <c r="P161" s="269"/>
      <c r="Q161" s="269"/>
      <c r="R161" s="269"/>
      <c r="S161" s="269"/>
      <c r="T161" s="270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1" t="s">
        <v>136</v>
      </c>
      <c r="AU161" s="271" t="s">
        <v>85</v>
      </c>
      <c r="AV161" s="15" t="s">
        <v>134</v>
      </c>
      <c r="AW161" s="15" t="s">
        <v>32</v>
      </c>
      <c r="AX161" s="15" t="s">
        <v>83</v>
      </c>
      <c r="AY161" s="271" t="s">
        <v>127</v>
      </c>
    </row>
    <row r="162" s="2" customFormat="1" ht="21.75" customHeight="1">
      <c r="A162" s="38"/>
      <c r="B162" s="39"/>
      <c r="C162" s="226" t="s">
        <v>171</v>
      </c>
      <c r="D162" s="226" t="s">
        <v>129</v>
      </c>
      <c r="E162" s="227" t="s">
        <v>423</v>
      </c>
      <c r="F162" s="228" t="s">
        <v>424</v>
      </c>
      <c r="G162" s="229" t="s">
        <v>227</v>
      </c>
      <c r="H162" s="230">
        <v>13.1</v>
      </c>
      <c r="I162" s="231"/>
      <c r="J162" s="232">
        <f>ROUND(I162*H162,2)</f>
        <v>0</v>
      </c>
      <c r="K162" s="228" t="s">
        <v>133</v>
      </c>
      <c r="L162" s="44"/>
      <c r="M162" s="233" t="s">
        <v>1</v>
      </c>
      <c r="N162" s="234" t="s">
        <v>41</v>
      </c>
      <c r="O162" s="91"/>
      <c r="P162" s="235">
        <f>O162*H162</f>
        <v>0</v>
      </c>
      <c r="Q162" s="235">
        <v>0</v>
      </c>
      <c r="R162" s="235">
        <f>Q162*H162</f>
        <v>0</v>
      </c>
      <c r="S162" s="235">
        <v>0</v>
      </c>
      <c r="T162" s="236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37" t="s">
        <v>134</v>
      </c>
      <c r="AT162" s="237" t="s">
        <v>129</v>
      </c>
      <c r="AU162" s="237" t="s">
        <v>85</v>
      </c>
      <c r="AY162" s="17" t="s">
        <v>127</v>
      </c>
      <c r="BE162" s="238">
        <f>IF(N162="základní",J162,0)</f>
        <v>0</v>
      </c>
      <c r="BF162" s="238">
        <f>IF(N162="snížená",J162,0)</f>
        <v>0</v>
      </c>
      <c r="BG162" s="238">
        <f>IF(N162="zákl. přenesená",J162,0)</f>
        <v>0</v>
      </c>
      <c r="BH162" s="238">
        <f>IF(N162="sníž. přenesená",J162,0)</f>
        <v>0</v>
      </c>
      <c r="BI162" s="238">
        <f>IF(N162="nulová",J162,0)</f>
        <v>0</v>
      </c>
      <c r="BJ162" s="17" t="s">
        <v>83</v>
      </c>
      <c r="BK162" s="238">
        <f>ROUND(I162*H162,2)</f>
        <v>0</v>
      </c>
      <c r="BL162" s="17" t="s">
        <v>134</v>
      </c>
      <c r="BM162" s="237" t="s">
        <v>425</v>
      </c>
    </row>
    <row r="163" s="13" customFormat="1">
      <c r="A163" s="13"/>
      <c r="B163" s="239"/>
      <c r="C163" s="240"/>
      <c r="D163" s="241" t="s">
        <v>136</v>
      </c>
      <c r="E163" s="242" t="s">
        <v>1</v>
      </c>
      <c r="F163" s="243" t="s">
        <v>426</v>
      </c>
      <c r="G163" s="240"/>
      <c r="H163" s="242" t="s">
        <v>1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9" t="s">
        <v>136</v>
      </c>
      <c r="AU163" s="249" t="s">
        <v>85</v>
      </c>
      <c r="AV163" s="13" t="s">
        <v>83</v>
      </c>
      <c r="AW163" s="13" t="s">
        <v>32</v>
      </c>
      <c r="AX163" s="13" t="s">
        <v>76</v>
      </c>
      <c r="AY163" s="249" t="s">
        <v>127</v>
      </c>
    </row>
    <row r="164" s="14" customFormat="1">
      <c r="A164" s="14"/>
      <c r="B164" s="250"/>
      <c r="C164" s="251"/>
      <c r="D164" s="241" t="s">
        <v>136</v>
      </c>
      <c r="E164" s="252" t="s">
        <v>1</v>
      </c>
      <c r="F164" s="253" t="s">
        <v>427</v>
      </c>
      <c r="G164" s="251"/>
      <c r="H164" s="254">
        <v>13.1</v>
      </c>
      <c r="I164" s="255"/>
      <c r="J164" s="251"/>
      <c r="K164" s="251"/>
      <c r="L164" s="256"/>
      <c r="M164" s="257"/>
      <c r="N164" s="258"/>
      <c r="O164" s="258"/>
      <c r="P164" s="258"/>
      <c r="Q164" s="258"/>
      <c r="R164" s="258"/>
      <c r="S164" s="258"/>
      <c r="T164" s="25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0" t="s">
        <v>136</v>
      </c>
      <c r="AU164" s="260" t="s">
        <v>85</v>
      </c>
      <c r="AV164" s="14" t="s">
        <v>85</v>
      </c>
      <c r="AW164" s="14" t="s">
        <v>32</v>
      </c>
      <c r="AX164" s="14" t="s">
        <v>76</v>
      </c>
      <c r="AY164" s="260" t="s">
        <v>127</v>
      </c>
    </row>
    <row r="165" s="15" customFormat="1">
      <c r="A165" s="15"/>
      <c r="B165" s="261"/>
      <c r="C165" s="262"/>
      <c r="D165" s="241" t="s">
        <v>136</v>
      </c>
      <c r="E165" s="263" t="s">
        <v>1</v>
      </c>
      <c r="F165" s="264" t="s">
        <v>139</v>
      </c>
      <c r="G165" s="262"/>
      <c r="H165" s="265">
        <v>13.1</v>
      </c>
      <c r="I165" s="266"/>
      <c r="J165" s="262"/>
      <c r="K165" s="262"/>
      <c r="L165" s="267"/>
      <c r="M165" s="268"/>
      <c r="N165" s="269"/>
      <c r="O165" s="269"/>
      <c r="P165" s="269"/>
      <c r="Q165" s="269"/>
      <c r="R165" s="269"/>
      <c r="S165" s="269"/>
      <c r="T165" s="270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1" t="s">
        <v>136</v>
      </c>
      <c r="AU165" s="271" t="s">
        <v>85</v>
      </c>
      <c r="AV165" s="15" t="s">
        <v>134</v>
      </c>
      <c r="AW165" s="15" t="s">
        <v>32</v>
      </c>
      <c r="AX165" s="15" t="s">
        <v>83</v>
      </c>
      <c r="AY165" s="271" t="s">
        <v>127</v>
      </c>
    </row>
    <row r="166" s="2" customFormat="1" ht="21.75" customHeight="1">
      <c r="A166" s="38"/>
      <c r="B166" s="39"/>
      <c r="C166" s="226" t="s">
        <v>175</v>
      </c>
      <c r="D166" s="226" t="s">
        <v>129</v>
      </c>
      <c r="E166" s="227" t="s">
        <v>423</v>
      </c>
      <c r="F166" s="228" t="s">
        <v>424</v>
      </c>
      <c r="G166" s="229" t="s">
        <v>227</v>
      </c>
      <c r="H166" s="230">
        <v>325</v>
      </c>
      <c r="I166" s="231"/>
      <c r="J166" s="232">
        <f>ROUND(I166*H166,2)</f>
        <v>0</v>
      </c>
      <c r="K166" s="228" t="s">
        <v>133</v>
      </c>
      <c r="L166" s="44"/>
      <c r="M166" s="233" t="s">
        <v>1</v>
      </c>
      <c r="N166" s="234" t="s">
        <v>41</v>
      </c>
      <c r="O166" s="91"/>
      <c r="P166" s="235">
        <f>O166*H166</f>
        <v>0</v>
      </c>
      <c r="Q166" s="235">
        <v>0</v>
      </c>
      <c r="R166" s="235">
        <f>Q166*H166</f>
        <v>0</v>
      </c>
      <c r="S166" s="235">
        <v>0</v>
      </c>
      <c r="T166" s="23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7" t="s">
        <v>134</v>
      </c>
      <c r="AT166" s="237" t="s">
        <v>129</v>
      </c>
      <c r="AU166" s="237" t="s">
        <v>85</v>
      </c>
      <c r="AY166" s="17" t="s">
        <v>127</v>
      </c>
      <c r="BE166" s="238">
        <f>IF(N166="základní",J166,0)</f>
        <v>0</v>
      </c>
      <c r="BF166" s="238">
        <f>IF(N166="snížená",J166,0)</f>
        <v>0</v>
      </c>
      <c r="BG166" s="238">
        <f>IF(N166="zákl. přenesená",J166,0)</f>
        <v>0</v>
      </c>
      <c r="BH166" s="238">
        <f>IF(N166="sníž. přenesená",J166,0)</f>
        <v>0</v>
      </c>
      <c r="BI166" s="238">
        <f>IF(N166="nulová",J166,0)</f>
        <v>0</v>
      </c>
      <c r="BJ166" s="17" t="s">
        <v>83</v>
      </c>
      <c r="BK166" s="238">
        <f>ROUND(I166*H166,2)</f>
        <v>0</v>
      </c>
      <c r="BL166" s="17" t="s">
        <v>134</v>
      </c>
      <c r="BM166" s="237" t="s">
        <v>428</v>
      </c>
    </row>
    <row r="167" s="13" customFormat="1">
      <c r="A167" s="13"/>
      <c r="B167" s="239"/>
      <c r="C167" s="240"/>
      <c r="D167" s="241" t="s">
        <v>136</v>
      </c>
      <c r="E167" s="242" t="s">
        <v>1</v>
      </c>
      <c r="F167" s="243" t="s">
        <v>400</v>
      </c>
      <c r="G167" s="240"/>
      <c r="H167" s="242" t="s">
        <v>1</v>
      </c>
      <c r="I167" s="244"/>
      <c r="J167" s="240"/>
      <c r="K167" s="240"/>
      <c r="L167" s="245"/>
      <c r="M167" s="246"/>
      <c r="N167" s="247"/>
      <c r="O167" s="247"/>
      <c r="P167" s="247"/>
      <c r="Q167" s="247"/>
      <c r="R167" s="247"/>
      <c r="S167" s="247"/>
      <c r="T167" s="248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9" t="s">
        <v>136</v>
      </c>
      <c r="AU167" s="249" t="s">
        <v>85</v>
      </c>
      <c r="AV167" s="13" t="s">
        <v>83</v>
      </c>
      <c r="AW167" s="13" t="s">
        <v>32</v>
      </c>
      <c r="AX167" s="13" t="s">
        <v>76</v>
      </c>
      <c r="AY167" s="249" t="s">
        <v>127</v>
      </c>
    </row>
    <row r="168" s="14" customFormat="1">
      <c r="A168" s="14"/>
      <c r="B168" s="250"/>
      <c r="C168" s="251"/>
      <c r="D168" s="241" t="s">
        <v>136</v>
      </c>
      <c r="E168" s="252" t="s">
        <v>1</v>
      </c>
      <c r="F168" s="253" t="s">
        <v>401</v>
      </c>
      <c r="G168" s="251"/>
      <c r="H168" s="254">
        <v>325</v>
      </c>
      <c r="I168" s="255"/>
      <c r="J168" s="251"/>
      <c r="K168" s="251"/>
      <c r="L168" s="256"/>
      <c r="M168" s="257"/>
      <c r="N168" s="258"/>
      <c r="O168" s="258"/>
      <c r="P168" s="258"/>
      <c r="Q168" s="258"/>
      <c r="R168" s="258"/>
      <c r="S168" s="258"/>
      <c r="T168" s="25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0" t="s">
        <v>136</v>
      </c>
      <c r="AU168" s="260" t="s">
        <v>85</v>
      </c>
      <c r="AV168" s="14" t="s">
        <v>85</v>
      </c>
      <c r="AW168" s="14" t="s">
        <v>32</v>
      </c>
      <c r="AX168" s="14" t="s">
        <v>76</v>
      </c>
      <c r="AY168" s="260" t="s">
        <v>127</v>
      </c>
    </row>
    <row r="169" s="15" customFormat="1">
      <c r="A169" s="15"/>
      <c r="B169" s="261"/>
      <c r="C169" s="262"/>
      <c r="D169" s="241" t="s">
        <v>136</v>
      </c>
      <c r="E169" s="263" t="s">
        <v>1</v>
      </c>
      <c r="F169" s="264" t="s">
        <v>139</v>
      </c>
      <c r="G169" s="262"/>
      <c r="H169" s="265">
        <v>325</v>
      </c>
      <c r="I169" s="266"/>
      <c r="J169" s="262"/>
      <c r="K169" s="262"/>
      <c r="L169" s="267"/>
      <c r="M169" s="268"/>
      <c r="N169" s="269"/>
      <c r="O169" s="269"/>
      <c r="P169" s="269"/>
      <c r="Q169" s="269"/>
      <c r="R169" s="269"/>
      <c r="S169" s="269"/>
      <c r="T169" s="270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1" t="s">
        <v>136</v>
      </c>
      <c r="AU169" s="271" t="s">
        <v>85</v>
      </c>
      <c r="AV169" s="15" t="s">
        <v>134</v>
      </c>
      <c r="AW169" s="15" t="s">
        <v>32</v>
      </c>
      <c r="AX169" s="15" t="s">
        <v>83</v>
      </c>
      <c r="AY169" s="271" t="s">
        <v>127</v>
      </c>
    </row>
    <row r="170" s="2" customFormat="1" ht="21.75" customHeight="1">
      <c r="A170" s="38"/>
      <c r="B170" s="39"/>
      <c r="C170" s="226" t="s">
        <v>180</v>
      </c>
      <c r="D170" s="226" t="s">
        <v>129</v>
      </c>
      <c r="E170" s="227" t="s">
        <v>423</v>
      </c>
      <c r="F170" s="228" t="s">
        <v>424</v>
      </c>
      <c r="G170" s="229" t="s">
        <v>227</v>
      </c>
      <c r="H170" s="230">
        <v>3.5139999999999998</v>
      </c>
      <c r="I170" s="231"/>
      <c r="J170" s="232">
        <f>ROUND(I170*H170,2)</f>
        <v>0</v>
      </c>
      <c r="K170" s="228" t="s">
        <v>133</v>
      </c>
      <c r="L170" s="44"/>
      <c r="M170" s="233" t="s">
        <v>1</v>
      </c>
      <c r="N170" s="234" t="s">
        <v>41</v>
      </c>
      <c r="O170" s="91"/>
      <c r="P170" s="235">
        <f>O170*H170</f>
        <v>0</v>
      </c>
      <c r="Q170" s="235">
        <v>0</v>
      </c>
      <c r="R170" s="235">
        <f>Q170*H170</f>
        <v>0</v>
      </c>
      <c r="S170" s="235">
        <v>0</v>
      </c>
      <c r="T170" s="236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37" t="s">
        <v>134</v>
      </c>
      <c r="AT170" s="237" t="s">
        <v>129</v>
      </c>
      <c r="AU170" s="237" t="s">
        <v>85</v>
      </c>
      <c r="AY170" s="17" t="s">
        <v>127</v>
      </c>
      <c r="BE170" s="238">
        <f>IF(N170="základní",J170,0)</f>
        <v>0</v>
      </c>
      <c r="BF170" s="238">
        <f>IF(N170="snížená",J170,0)</f>
        <v>0</v>
      </c>
      <c r="BG170" s="238">
        <f>IF(N170="zákl. přenesená",J170,0)</f>
        <v>0</v>
      </c>
      <c r="BH170" s="238">
        <f>IF(N170="sníž. přenesená",J170,0)</f>
        <v>0</v>
      </c>
      <c r="BI170" s="238">
        <f>IF(N170="nulová",J170,0)</f>
        <v>0</v>
      </c>
      <c r="BJ170" s="17" t="s">
        <v>83</v>
      </c>
      <c r="BK170" s="238">
        <f>ROUND(I170*H170,2)</f>
        <v>0</v>
      </c>
      <c r="BL170" s="17" t="s">
        <v>134</v>
      </c>
      <c r="BM170" s="237" t="s">
        <v>429</v>
      </c>
    </row>
    <row r="171" s="13" customFormat="1">
      <c r="A171" s="13"/>
      <c r="B171" s="239"/>
      <c r="C171" s="240"/>
      <c r="D171" s="241" t="s">
        <v>136</v>
      </c>
      <c r="E171" s="242" t="s">
        <v>1</v>
      </c>
      <c r="F171" s="243" t="s">
        <v>430</v>
      </c>
      <c r="G171" s="240"/>
      <c r="H171" s="242" t="s">
        <v>1</v>
      </c>
      <c r="I171" s="244"/>
      <c r="J171" s="240"/>
      <c r="K171" s="240"/>
      <c r="L171" s="245"/>
      <c r="M171" s="246"/>
      <c r="N171" s="247"/>
      <c r="O171" s="247"/>
      <c r="P171" s="247"/>
      <c r="Q171" s="247"/>
      <c r="R171" s="247"/>
      <c r="S171" s="247"/>
      <c r="T171" s="24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9" t="s">
        <v>136</v>
      </c>
      <c r="AU171" s="249" t="s">
        <v>85</v>
      </c>
      <c r="AV171" s="13" t="s">
        <v>83</v>
      </c>
      <c r="AW171" s="13" t="s">
        <v>32</v>
      </c>
      <c r="AX171" s="13" t="s">
        <v>76</v>
      </c>
      <c r="AY171" s="249" t="s">
        <v>127</v>
      </c>
    </row>
    <row r="172" s="14" customFormat="1">
      <c r="A172" s="14"/>
      <c r="B172" s="250"/>
      <c r="C172" s="251"/>
      <c r="D172" s="241" t="s">
        <v>136</v>
      </c>
      <c r="E172" s="252" t="s">
        <v>1</v>
      </c>
      <c r="F172" s="253" t="s">
        <v>431</v>
      </c>
      <c r="G172" s="251"/>
      <c r="H172" s="254">
        <v>3.5139999999999998</v>
      </c>
      <c r="I172" s="255"/>
      <c r="J172" s="251"/>
      <c r="K172" s="251"/>
      <c r="L172" s="256"/>
      <c r="M172" s="257"/>
      <c r="N172" s="258"/>
      <c r="O172" s="258"/>
      <c r="P172" s="258"/>
      <c r="Q172" s="258"/>
      <c r="R172" s="258"/>
      <c r="S172" s="258"/>
      <c r="T172" s="259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0" t="s">
        <v>136</v>
      </c>
      <c r="AU172" s="260" t="s">
        <v>85</v>
      </c>
      <c r="AV172" s="14" t="s">
        <v>85</v>
      </c>
      <c r="AW172" s="14" t="s">
        <v>32</v>
      </c>
      <c r="AX172" s="14" t="s">
        <v>76</v>
      </c>
      <c r="AY172" s="260" t="s">
        <v>127</v>
      </c>
    </row>
    <row r="173" s="15" customFormat="1">
      <c r="A173" s="15"/>
      <c r="B173" s="261"/>
      <c r="C173" s="262"/>
      <c r="D173" s="241" t="s">
        <v>136</v>
      </c>
      <c r="E173" s="263" t="s">
        <v>1</v>
      </c>
      <c r="F173" s="264" t="s">
        <v>139</v>
      </c>
      <c r="G173" s="262"/>
      <c r="H173" s="265">
        <v>3.5139999999999998</v>
      </c>
      <c r="I173" s="266"/>
      <c r="J173" s="262"/>
      <c r="K173" s="262"/>
      <c r="L173" s="267"/>
      <c r="M173" s="268"/>
      <c r="N173" s="269"/>
      <c r="O173" s="269"/>
      <c r="P173" s="269"/>
      <c r="Q173" s="269"/>
      <c r="R173" s="269"/>
      <c r="S173" s="269"/>
      <c r="T173" s="270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71" t="s">
        <v>136</v>
      </c>
      <c r="AU173" s="271" t="s">
        <v>85</v>
      </c>
      <c r="AV173" s="15" t="s">
        <v>134</v>
      </c>
      <c r="AW173" s="15" t="s">
        <v>32</v>
      </c>
      <c r="AX173" s="15" t="s">
        <v>83</v>
      </c>
      <c r="AY173" s="271" t="s">
        <v>127</v>
      </c>
    </row>
    <row r="174" s="2" customFormat="1" ht="24.15" customHeight="1">
      <c r="A174" s="38"/>
      <c r="B174" s="39"/>
      <c r="C174" s="226" t="s">
        <v>183</v>
      </c>
      <c r="D174" s="226" t="s">
        <v>129</v>
      </c>
      <c r="E174" s="227" t="s">
        <v>432</v>
      </c>
      <c r="F174" s="228" t="s">
        <v>433</v>
      </c>
      <c r="G174" s="229" t="s">
        <v>227</v>
      </c>
      <c r="H174" s="230">
        <v>65.5</v>
      </c>
      <c r="I174" s="231"/>
      <c r="J174" s="232">
        <f>ROUND(I174*H174,2)</f>
        <v>0</v>
      </c>
      <c r="K174" s="228" t="s">
        <v>133</v>
      </c>
      <c r="L174" s="44"/>
      <c r="M174" s="233" t="s">
        <v>1</v>
      </c>
      <c r="N174" s="234" t="s">
        <v>41</v>
      </c>
      <c r="O174" s="91"/>
      <c r="P174" s="235">
        <f>O174*H174</f>
        <v>0</v>
      </c>
      <c r="Q174" s="235">
        <v>0</v>
      </c>
      <c r="R174" s="235">
        <f>Q174*H174</f>
        <v>0</v>
      </c>
      <c r="S174" s="235">
        <v>0</v>
      </c>
      <c r="T174" s="236">
        <f>S174*H174</f>
        <v>0</v>
      </c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R174" s="237" t="s">
        <v>134</v>
      </c>
      <c r="AT174" s="237" t="s">
        <v>129</v>
      </c>
      <c r="AU174" s="237" t="s">
        <v>85</v>
      </c>
      <c r="AY174" s="17" t="s">
        <v>127</v>
      </c>
      <c r="BE174" s="238">
        <f>IF(N174="základní",J174,0)</f>
        <v>0</v>
      </c>
      <c r="BF174" s="238">
        <f>IF(N174="snížená",J174,0)</f>
        <v>0</v>
      </c>
      <c r="BG174" s="238">
        <f>IF(N174="zákl. přenesená",J174,0)</f>
        <v>0</v>
      </c>
      <c r="BH174" s="238">
        <f>IF(N174="sníž. přenesená",J174,0)</f>
        <v>0</v>
      </c>
      <c r="BI174" s="238">
        <f>IF(N174="nulová",J174,0)</f>
        <v>0</v>
      </c>
      <c r="BJ174" s="17" t="s">
        <v>83</v>
      </c>
      <c r="BK174" s="238">
        <f>ROUND(I174*H174,2)</f>
        <v>0</v>
      </c>
      <c r="BL174" s="17" t="s">
        <v>134</v>
      </c>
      <c r="BM174" s="237" t="s">
        <v>434</v>
      </c>
    </row>
    <row r="175" s="13" customFormat="1">
      <c r="A175" s="13"/>
      <c r="B175" s="239"/>
      <c r="C175" s="240"/>
      <c r="D175" s="241" t="s">
        <v>136</v>
      </c>
      <c r="E175" s="242" t="s">
        <v>1</v>
      </c>
      <c r="F175" s="243" t="s">
        <v>435</v>
      </c>
      <c r="G175" s="240"/>
      <c r="H175" s="242" t="s">
        <v>1</v>
      </c>
      <c r="I175" s="244"/>
      <c r="J175" s="240"/>
      <c r="K175" s="240"/>
      <c r="L175" s="245"/>
      <c r="M175" s="246"/>
      <c r="N175" s="247"/>
      <c r="O175" s="247"/>
      <c r="P175" s="247"/>
      <c r="Q175" s="247"/>
      <c r="R175" s="247"/>
      <c r="S175" s="247"/>
      <c r="T175" s="248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9" t="s">
        <v>136</v>
      </c>
      <c r="AU175" s="249" t="s">
        <v>85</v>
      </c>
      <c r="AV175" s="13" t="s">
        <v>83</v>
      </c>
      <c r="AW175" s="13" t="s">
        <v>32</v>
      </c>
      <c r="AX175" s="13" t="s">
        <v>76</v>
      </c>
      <c r="AY175" s="249" t="s">
        <v>127</v>
      </c>
    </row>
    <row r="176" s="14" customFormat="1">
      <c r="A176" s="14"/>
      <c r="B176" s="250"/>
      <c r="C176" s="251"/>
      <c r="D176" s="241" t="s">
        <v>136</v>
      </c>
      <c r="E176" s="252" t="s">
        <v>1</v>
      </c>
      <c r="F176" s="253" t="s">
        <v>436</v>
      </c>
      <c r="G176" s="251"/>
      <c r="H176" s="254">
        <v>65.5</v>
      </c>
      <c r="I176" s="255"/>
      <c r="J176" s="251"/>
      <c r="K176" s="251"/>
      <c r="L176" s="256"/>
      <c r="M176" s="257"/>
      <c r="N176" s="258"/>
      <c r="O176" s="258"/>
      <c r="P176" s="258"/>
      <c r="Q176" s="258"/>
      <c r="R176" s="258"/>
      <c r="S176" s="258"/>
      <c r="T176" s="259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0" t="s">
        <v>136</v>
      </c>
      <c r="AU176" s="260" t="s">
        <v>85</v>
      </c>
      <c r="AV176" s="14" t="s">
        <v>85</v>
      </c>
      <c r="AW176" s="14" t="s">
        <v>32</v>
      </c>
      <c r="AX176" s="14" t="s">
        <v>76</v>
      </c>
      <c r="AY176" s="260" t="s">
        <v>127</v>
      </c>
    </row>
    <row r="177" s="15" customFormat="1">
      <c r="A177" s="15"/>
      <c r="B177" s="261"/>
      <c r="C177" s="262"/>
      <c r="D177" s="241" t="s">
        <v>136</v>
      </c>
      <c r="E177" s="263" t="s">
        <v>1</v>
      </c>
      <c r="F177" s="264" t="s">
        <v>139</v>
      </c>
      <c r="G177" s="262"/>
      <c r="H177" s="265">
        <v>65.5</v>
      </c>
      <c r="I177" s="266"/>
      <c r="J177" s="262"/>
      <c r="K177" s="262"/>
      <c r="L177" s="267"/>
      <c r="M177" s="268"/>
      <c r="N177" s="269"/>
      <c r="O177" s="269"/>
      <c r="P177" s="269"/>
      <c r="Q177" s="269"/>
      <c r="R177" s="269"/>
      <c r="S177" s="269"/>
      <c r="T177" s="270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1" t="s">
        <v>136</v>
      </c>
      <c r="AU177" s="271" t="s">
        <v>85</v>
      </c>
      <c r="AV177" s="15" t="s">
        <v>134</v>
      </c>
      <c r="AW177" s="15" t="s">
        <v>32</v>
      </c>
      <c r="AX177" s="15" t="s">
        <v>83</v>
      </c>
      <c r="AY177" s="271" t="s">
        <v>127</v>
      </c>
    </row>
    <row r="178" s="2" customFormat="1" ht="24.15" customHeight="1">
      <c r="A178" s="38"/>
      <c r="B178" s="39"/>
      <c r="C178" s="226" t="s">
        <v>8</v>
      </c>
      <c r="D178" s="226" t="s">
        <v>129</v>
      </c>
      <c r="E178" s="227" t="s">
        <v>432</v>
      </c>
      <c r="F178" s="228" t="s">
        <v>433</v>
      </c>
      <c r="G178" s="229" t="s">
        <v>227</v>
      </c>
      <c r="H178" s="230">
        <v>1625</v>
      </c>
      <c r="I178" s="231"/>
      <c r="J178" s="232">
        <f>ROUND(I178*H178,2)</f>
        <v>0</v>
      </c>
      <c r="K178" s="228" t="s">
        <v>133</v>
      </c>
      <c r="L178" s="44"/>
      <c r="M178" s="233" t="s">
        <v>1</v>
      </c>
      <c r="N178" s="234" t="s">
        <v>41</v>
      </c>
      <c r="O178" s="91"/>
      <c r="P178" s="235">
        <f>O178*H178</f>
        <v>0</v>
      </c>
      <c r="Q178" s="235">
        <v>0</v>
      </c>
      <c r="R178" s="235">
        <f>Q178*H178</f>
        <v>0</v>
      </c>
      <c r="S178" s="235">
        <v>0</v>
      </c>
      <c r="T178" s="236">
        <f>S178*H178</f>
        <v>0</v>
      </c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R178" s="237" t="s">
        <v>134</v>
      </c>
      <c r="AT178" s="237" t="s">
        <v>129</v>
      </c>
      <c r="AU178" s="237" t="s">
        <v>85</v>
      </c>
      <c r="AY178" s="17" t="s">
        <v>127</v>
      </c>
      <c r="BE178" s="238">
        <f>IF(N178="základní",J178,0)</f>
        <v>0</v>
      </c>
      <c r="BF178" s="238">
        <f>IF(N178="snížená",J178,0)</f>
        <v>0</v>
      </c>
      <c r="BG178" s="238">
        <f>IF(N178="zákl. přenesená",J178,0)</f>
        <v>0</v>
      </c>
      <c r="BH178" s="238">
        <f>IF(N178="sníž. přenesená",J178,0)</f>
        <v>0</v>
      </c>
      <c r="BI178" s="238">
        <f>IF(N178="nulová",J178,0)</f>
        <v>0</v>
      </c>
      <c r="BJ178" s="17" t="s">
        <v>83</v>
      </c>
      <c r="BK178" s="238">
        <f>ROUND(I178*H178,2)</f>
        <v>0</v>
      </c>
      <c r="BL178" s="17" t="s">
        <v>134</v>
      </c>
      <c r="BM178" s="237" t="s">
        <v>437</v>
      </c>
    </row>
    <row r="179" s="13" customFormat="1">
      <c r="A179" s="13"/>
      <c r="B179" s="239"/>
      <c r="C179" s="240"/>
      <c r="D179" s="241" t="s">
        <v>136</v>
      </c>
      <c r="E179" s="242" t="s">
        <v>1</v>
      </c>
      <c r="F179" s="243" t="s">
        <v>438</v>
      </c>
      <c r="G179" s="240"/>
      <c r="H179" s="242" t="s">
        <v>1</v>
      </c>
      <c r="I179" s="244"/>
      <c r="J179" s="240"/>
      <c r="K179" s="240"/>
      <c r="L179" s="245"/>
      <c r="M179" s="246"/>
      <c r="N179" s="247"/>
      <c r="O179" s="247"/>
      <c r="P179" s="247"/>
      <c r="Q179" s="247"/>
      <c r="R179" s="247"/>
      <c r="S179" s="247"/>
      <c r="T179" s="24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9" t="s">
        <v>136</v>
      </c>
      <c r="AU179" s="249" t="s">
        <v>85</v>
      </c>
      <c r="AV179" s="13" t="s">
        <v>83</v>
      </c>
      <c r="AW179" s="13" t="s">
        <v>32</v>
      </c>
      <c r="AX179" s="13" t="s">
        <v>76</v>
      </c>
      <c r="AY179" s="249" t="s">
        <v>127</v>
      </c>
    </row>
    <row r="180" s="14" customFormat="1">
      <c r="A180" s="14"/>
      <c r="B180" s="250"/>
      <c r="C180" s="251"/>
      <c r="D180" s="241" t="s">
        <v>136</v>
      </c>
      <c r="E180" s="252" t="s">
        <v>1</v>
      </c>
      <c r="F180" s="253" t="s">
        <v>439</v>
      </c>
      <c r="G180" s="251"/>
      <c r="H180" s="254">
        <v>1625</v>
      </c>
      <c r="I180" s="255"/>
      <c r="J180" s="251"/>
      <c r="K180" s="251"/>
      <c r="L180" s="256"/>
      <c r="M180" s="257"/>
      <c r="N180" s="258"/>
      <c r="O180" s="258"/>
      <c r="P180" s="258"/>
      <c r="Q180" s="258"/>
      <c r="R180" s="258"/>
      <c r="S180" s="258"/>
      <c r="T180" s="25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0" t="s">
        <v>136</v>
      </c>
      <c r="AU180" s="260" t="s">
        <v>85</v>
      </c>
      <c r="AV180" s="14" t="s">
        <v>85</v>
      </c>
      <c r="AW180" s="14" t="s">
        <v>32</v>
      </c>
      <c r="AX180" s="14" t="s">
        <v>76</v>
      </c>
      <c r="AY180" s="260" t="s">
        <v>127</v>
      </c>
    </row>
    <row r="181" s="15" customFormat="1">
      <c r="A181" s="15"/>
      <c r="B181" s="261"/>
      <c r="C181" s="262"/>
      <c r="D181" s="241" t="s">
        <v>136</v>
      </c>
      <c r="E181" s="263" t="s">
        <v>1</v>
      </c>
      <c r="F181" s="264" t="s">
        <v>139</v>
      </c>
      <c r="G181" s="262"/>
      <c r="H181" s="265">
        <v>1625</v>
      </c>
      <c r="I181" s="266"/>
      <c r="J181" s="262"/>
      <c r="K181" s="262"/>
      <c r="L181" s="267"/>
      <c r="M181" s="268"/>
      <c r="N181" s="269"/>
      <c r="O181" s="269"/>
      <c r="P181" s="269"/>
      <c r="Q181" s="269"/>
      <c r="R181" s="269"/>
      <c r="S181" s="269"/>
      <c r="T181" s="270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1" t="s">
        <v>136</v>
      </c>
      <c r="AU181" s="271" t="s">
        <v>85</v>
      </c>
      <c r="AV181" s="15" t="s">
        <v>134</v>
      </c>
      <c r="AW181" s="15" t="s">
        <v>32</v>
      </c>
      <c r="AX181" s="15" t="s">
        <v>83</v>
      </c>
      <c r="AY181" s="271" t="s">
        <v>127</v>
      </c>
    </row>
    <row r="182" s="2" customFormat="1" ht="24.15" customHeight="1">
      <c r="A182" s="38"/>
      <c r="B182" s="39"/>
      <c r="C182" s="226" t="s">
        <v>196</v>
      </c>
      <c r="D182" s="226" t="s">
        <v>129</v>
      </c>
      <c r="E182" s="227" t="s">
        <v>432</v>
      </c>
      <c r="F182" s="228" t="s">
        <v>433</v>
      </c>
      <c r="G182" s="229" t="s">
        <v>227</v>
      </c>
      <c r="H182" s="230">
        <v>17.57</v>
      </c>
      <c r="I182" s="231"/>
      <c r="J182" s="232">
        <f>ROUND(I182*H182,2)</f>
        <v>0</v>
      </c>
      <c r="K182" s="228" t="s">
        <v>133</v>
      </c>
      <c r="L182" s="44"/>
      <c r="M182" s="233" t="s">
        <v>1</v>
      </c>
      <c r="N182" s="234" t="s">
        <v>41</v>
      </c>
      <c r="O182" s="91"/>
      <c r="P182" s="235">
        <f>O182*H182</f>
        <v>0</v>
      </c>
      <c r="Q182" s="235">
        <v>0</v>
      </c>
      <c r="R182" s="235">
        <f>Q182*H182</f>
        <v>0</v>
      </c>
      <c r="S182" s="235">
        <v>0</v>
      </c>
      <c r="T182" s="236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37" t="s">
        <v>134</v>
      </c>
      <c r="AT182" s="237" t="s">
        <v>129</v>
      </c>
      <c r="AU182" s="237" t="s">
        <v>85</v>
      </c>
      <c r="AY182" s="17" t="s">
        <v>127</v>
      </c>
      <c r="BE182" s="238">
        <f>IF(N182="základní",J182,0)</f>
        <v>0</v>
      </c>
      <c r="BF182" s="238">
        <f>IF(N182="snížená",J182,0)</f>
        <v>0</v>
      </c>
      <c r="BG182" s="238">
        <f>IF(N182="zákl. přenesená",J182,0)</f>
        <v>0</v>
      </c>
      <c r="BH182" s="238">
        <f>IF(N182="sníž. přenesená",J182,0)</f>
        <v>0</v>
      </c>
      <c r="BI182" s="238">
        <f>IF(N182="nulová",J182,0)</f>
        <v>0</v>
      </c>
      <c r="BJ182" s="17" t="s">
        <v>83</v>
      </c>
      <c r="BK182" s="238">
        <f>ROUND(I182*H182,2)</f>
        <v>0</v>
      </c>
      <c r="BL182" s="17" t="s">
        <v>134</v>
      </c>
      <c r="BM182" s="237" t="s">
        <v>440</v>
      </c>
    </row>
    <row r="183" s="13" customFormat="1">
      <c r="A183" s="13"/>
      <c r="B183" s="239"/>
      <c r="C183" s="240"/>
      <c r="D183" s="241" t="s">
        <v>136</v>
      </c>
      <c r="E183" s="242" t="s">
        <v>1</v>
      </c>
      <c r="F183" s="243" t="s">
        <v>430</v>
      </c>
      <c r="G183" s="240"/>
      <c r="H183" s="242" t="s">
        <v>1</v>
      </c>
      <c r="I183" s="244"/>
      <c r="J183" s="240"/>
      <c r="K183" s="240"/>
      <c r="L183" s="245"/>
      <c r="M183" s="246"/>
      <c r="N183" s="247"/>
      <c r="O183" s="247"/>
      <c r="P183" s="247"/>
      <c r="Q183" s="247"/>
      <c r="R183" s="247"/>
      <c r="S183" s="247"/>
      <c r="T183" s="248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9" t="s">
        <v>136</v>
      </c>
      <c r="AU183" s="249" t="s">
        <v>85</v>
      </c>
      <c r="AV183" s="13" t="s">
        <v>83</v>
      </c>
      <c r="AW183" s="13" t="s">
        <v>32</v>
      </c>
      <c r="AX183" s="13" t="s">
        <v>76</v>
      </c>
      <c r="AY183" s="249" t="s">
        <v>127</v>
      </c>
    </row>
    <row r="184" s="14" customFormat="1">
      <c r="A184" s="14"/>
      <c r="B184" s="250"/>
      <c r="C184" s="251"/>
      <c r="D184" s="241" t="s">
        <v>136</v>
      </c>
      <c r="E184" s="252" t="s">
        <v>1</v>
      </c>
      <c r="F184" s="253" t="s">
        <v>441</v>
      </c>
      <c r="G184" s="251"/>
      <c r="H184" s="254">
        <v>17.57</v>
      </c>
      <c r="I184" s="255"/>
      <c r="J184" s="251"/>
      <c r="K184" s="251"/>
      <c r="L184" s="256"/>
      <c r="M184" s="257"/>
      <c r="N184" s="258"/>
      <c r="O184" s="258"/>
      <c r="P184" s="258"/>
      <c r="Q184" s="258"/>
      <c r="R184" s="258"/>
      <c r="S184" s="258"/>
      <c r="T184" s="25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0" t="s">
        <v>136</v>
      </c>
      <c r="AU184" s="260" t="s">
        <v>85</v>
      </c>
      <c r="AV184" s="14" t="s">
        <v>85</v>
      </c>
      <c r="AW184" s="14" t="s">
        <v>32</v>
      </c>
      <c r="AX184" s="14" t="s">
        <v>76</v>
      </c>
      <c r="AY184" s="260" t="s">
        <v>127</v>
      </c>
    </row>
    <row r="185" s="15" customFormat="1">
      <c r="A185" s="15"/>
      <c r="B185" s="261"/>
      <c r="C185" s="262"/>
      <c r="D185" s="241" t="s">
        <v>136</v>
      </c>
      <c r="E185" s="263" t="s">
        <v>1</v>
      </c>
      <c r="F185" s="264" t="s">
        <v>139</v>
      </c>
      <c r="G185" s="262"/>
      <c r="H185" s="265">
        <v>17.57</v>
      </c>
      <c r="I185" s="266"/>
      <c r="J185" s="262"/>
      <c r="K185" s="262"/>
      <c r="L185" s="267"/>
      <c r="M185" s="268"/>
      <c r="N185" s="269"/>
      <c r="O185" s="269"/>
      <c r="P185" s="269"/>
      <c r="Q185" s="269"/>
      <c r="R185" s="269"/>
      <c r="S185" s="269"/>
      <c r="T185" s="270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1" t="s">
        <v>136</v>
      </c>
      <c r="AU185" s="271" t="s">
        <v>85</v>
      </c>
      <c r="AV185" s="15" t="s">
        <v>134</v>
      </c>
      <c r="AW185" s="15" t="s">
        <v>32</v>
      </c>
      <c r="AX185" s="15" t="s">
        <v>83</v>
      </c>
      <c r="AY185" s="271" t="s">
        <v>127</v>
      </c>
    </row>
    <row r="186" s="2" customFormat="1" ht="16.5" customHeight="1">
      <c r="A186" s="38"/>
      <c r="B186" s="39"/>
      <c r="C186" s="226" t="s">
        <v>202</v>
      </c>
      <c r="D186" s="226" t="s">
        <v>129</v>
      </c>
      <c r="E186" s="227" t="s">
        <v>232</v>
      </c>
      <c r="F186" s="228" t="s">
        <v>233</v>
      </c>
      <c r="G186" s="229" t="s">
        <v>227</v>
      </c>
      <c r="H186" s="230">
        <v>39.299999999999997</v>
      </c>
      <c r="I186" s="231"/>
      <c r="J186" s="232">
        <f>ROUND(I186*H186,2)</f>
        <v>0</v>
      </c>
      <c r="K186" s="228" t="s">
        <v>133</v>
      </c>
      <c r="L186" s="44"/>
      <c r="M186" s="233" t="s">
        <v>1</v>
      </c>
      <c r="N186" s="234" t="s">
        <v>41</v>
      </c>
      <c r="O186" s="91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37" t="s">
        <v>134</v>
      </c>
      <c r="AT186" s="237" t="s">
        <v>129</v>
      </c>
      <c r="AU186" s="237" t="s">
        <v>85</v>
      </c>
      <c r="AY186" s="17" t="s">
        <v>127</v>
      </c>
      <c r="BE186" s="238">
        <f>IF(N186="základní",J186,0)</f>
        <v>0</v>
      </c>
      <c r="BF186" s="238">
        <f>IF(N186="snížená",J186,0)</f>
        <v>0</v>
      </c>
      <c r="BG186" s="238">
        <f>IF(N186="zákl. přenesená",J186,0)</f>
        <v>0</v>
      </c>
      <c r="BH186" s="238">
        <f>IF(N186="sníž. přenesená",J186,0)</f>
        <v>0</v>
      </c>
      <c r="BI186" s="238">
        <f>IF(N186="nulová",J186,0)</f>
        <v>0</v>
      </c>
      <c r="BJ186" s="17" t="s">
        <v>83</v>
      </c>
      <c r="BK186" s="238">
        <f>ROUND(I186*H186,2)</f>
        <v>0</v>
      </c>
      <c r="BL186" s="17" t="s">
        <v>134</v>
      </c>
      <c r="BM186" s="237" t="s">
        <v>442</v>
      </c>
    </row>
    <row r="187" s="13" customFormat="1">
      <c r="A187" s="13"/>
      <c r="B187" s="239"/>
      <c r="C187" s="240"/>
      <c r="D187" s="241" t="s">
        <v>136</v>
      </c>
      <c r="E187" s="242" t="s">
        <v>1</v>
      </c>
      <c r="F187" s="243" t="s">
        <v>443</v>
      </c>
      <c r="G187" s="240"/>
      <c r="H187" s="242" t="s">
        <v>1</v>
      </c>
      <c r="I187" s="244"/>
      <c r="J187" s="240"/>
      <c r="K187" s="240"/>
      <c r="L187" s="245"/>
      <c r="M187" s="246"/>
      <c r="N187" s="247"/>
      <c r="O187" s="247"/>
      <c r="P187" s="247"/>
      <c r="Q187" s="247"/>
      <c r="R187" s="247"/>
      <c r="S187" s="247"/>
      <c r="T187" s="248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9" t="s">
        <v>136</v>
      </c>
      <c r="AU187" s="249" t="s">
        <v>85</v>
      </c>
      <c r="AV187" s="13" t="s">
        <v>83</v>
      </c>
      <c r="AW187" s="13" t="s">
        <v>32</v>
      </c>
      <c r="AX187" s="13" t="s">
        <v>76</v>
      </c>
      <c r="AY187" s="249" t="s">
        <v>127</v>
      </c>
    </row>
    <row r="188" s="14" customFormat="1">
      <c r="A188" s="14"/>
      <c r="B188" s="250"/>
      <c r="C188" s="251"/>
      <c r="D188" s="241" t="s">
        <v>136</v>
      </c>
      <c r="E188" s="252" t="s">
        <v>1</v>
      </c>
      <c r="F188" s="253" t="s">
        <v>444</v>
      </c>
      <c r="G188" s="251"/>
      <c r="H188" s="254">
        <v>39.299999999999997</v>
      </c>
      <c r="I188" s="255"/>
      <c r="J188" s="251"/>
      <c r="K188" s="251"/>
      <c r="L188" s="256"/>
      <c r="M188" s="257"/>
      <c r="N188" s="258"/>
      <c r="O188" s="258"/>
      <c r="P188" s="258"/>
      <c r="Q188" s="258"/>
      <c r="R188" s="258"/>
      <c r="S188" s="258"/>
      <c r="T188" s="25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0" t="s">
        <v>136</v>
      </c>
      <c r="AU188" s="260" t="s">
        <v>85</v>
      </c>
      <c r="AV188" s="14" t="s">
        <v>85</v>
      </c>
      <c r="AW188" s="14" t="s">
        <v>32</v>
      </c>
      <c r="AX188" s="14" t="s">
        <v>76</v>
      </c>
      <c r="AY188" s="260" t="s">
        <v>127</v>
      </c>
    </row>
    <row r="189" s="15" customFormat="1">
      <c r="A189" s="15"/>
      <c r="B189" s="261"/>
      <c r="C189" s="262"/>
      <c r="D189" s="241" t="s">
        <v>136</v>
      </c>
      <c r="E189" s="263" t="s">
        <v>1</v>
      </c>
      <c r="F189" s="264" t="s">
        <v>139</v>
      </c>
      <c r="G189" s="262"/>
      <c r="H189" s="265">
        <v>39.299999999999997</v>
      </c>
      <c r="I189" s="266"/>
      <c r="J189" s="262"/>
      <c r="K189" s="262"/>
      <c r="L189" s="267"/>
      <c r="M189" s="268"/>
      <c r="N189" s="269"/>
      <c r="O189" s="269"/>
      <c r="P189" s="269"/>
      <c r="Q189" s="269"/>
      <c r="R189" s="269"/>
      <c r="S189" s="269"/>
      <c r="T189" s="270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T189" s="271" t="s">
        <v>136</v>
      </c>
      <c r="AU189" s="271" t="s">
        <v>85</v>
      </c>
      <c r="AV189" s="15" t="s">
        <v>134</v>
      </c>
      <c r="AW189" s="15" t="s">
        <v>32</v>
      </c>
      <c r="AX189" s="15" t="s">
        <v>83</v>
      </c>
      <c r="AY189" s="271" t="s">
        <v>127</v>
      </c>
    </row>
    <row r="190" s="2" customFormat="1" ht="16.5" customHeight="1">
      <c r="A190" s="38"/>
      <c r="B190" s="39"/>
      <c r="C190" s="226" t="s">
        <v>207</v>
      </c>
      <c r="D190" s="226" t="s">
        <v>129</v>
      </c>
      <c r="E190" s="227" t="s">
        <v>445</v>
      </c>
      <c r="F190" s="228" t="s">
        <v>350</v>
      </c>
      <c r="G190" s="229" t="s">
        <v>287</v>
      </c>
      <c r="H190" s="230">
        <v>175.5</v>
      </c>
      <c r="I190" s="231"/>
      <c r="J190" s="232">
        <f>ROUND(I190*H190,2)</f>
        <v>0</v>
      </c>
      <c r="K190" s="228" t="s">
        <v>133</v>
      </c>
      <c r="L190" s="44"/>
      <c r="M190" s="233" t="s">
        <v>1</v>
      </c>
      <c r="N190" s="234" t="s">
        <v>41</v>
      </c>
      <c r="O190" s="91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37" t="s">
        <v>134</v>
      </c>
      <c r="AT190" s="237" t="s">
        <v>129</v>
      </c>
      <c r="AU190" s="237" t="s">
        <v>85</v>
      </c>
      <c r="AY190" s="17" t="s">
        <v>127</v>
      </c>
      <c r="BE190" s="238">
        <f>IF(N190="základní",J190,0)</f>
        <v>0</v>
      </c>
      <c r="BF190" s="238">
        <f>IF(N190="snížená",J190,0)</f>
        <v>0</v>
      </c>
      <c r="BG190" s="238">
        <f>IF(N190="zákl. přenesená",J190,0)</f>
        <v>0</v>
      </c>
      <c r="BH190" s="238">
        <f>IF(N190="sníž. přenesená",J190,0)</f>
        <v>0</v>
      </c>
      <c r="BI190" s="238">
        <f>IF(N190="nulová",J190,0)</f>
        <v>0</v>
      </c>
      <c r="BJ190" s="17" t="s">
        <v>83</v>
      </c>
      <c r="BK190" s="238">
        <f>ROUND(I190*H190,2)</f>
        <v>0</v>
      </c>
      <c r="BL190" s="17" t="s">
        <v>134</v>
      </c>
      <c r="BM190" s="237" t="s">
        <v>446</v>
      </c>
    </row>
    <row r="191" s="13" customFormat="1">
      <c r="A191" s="13"/>
      <c r="B191" s="239"/>
      <c r="C191" s="240"/>
      <c r="D191" s="241" t="s">
        <v>136</v>
      </c>
      <c r="E191" s="242" t="s">
        <v>1</v>
      </c>
      <c r="F191" s="243" t="s">
        <v>447</v>
      </c>
      <c r="G191" s="240"/>
      <c r="H191" s="242" t="s">
        <v>1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9" t="s">
        <v>136</v>
      </c>
      <c r="AU191" s="249" t="s">
        <v>85</v>
      </c>
      <c r="AV191" s="13" t="s">
        <v>83</v>
      </c>
      <c r="AW191" s="13" t="s">
        <v>32</v>
      </c>
      <c r="AX191" s="13" t="s">
        <v>76</v>
      </c>
      <c r="AY191" s="249" t="s">
        <v>127</v>
      </c>
    </row>
    <row r="192" s="14" customFormat="1">
      <c r="A192" s="14"/>
      <c r="B192" s="250"/>
      <c r="C192" s="251"/>
      <c r="D192" s="241" t="s">
        <v>136</v>
      </c>
      <c r="E192" s="252" t="s">
        <v>1</v>
      </c>
      <c r="F192" s="253" t="s">
        <v>448</v>
      </c>
      <c r="G192" s="251"/>
      <c r="H192" s="254">
        <v>175.5</v>
      </c>
      <c r="I192" s="255"/>
      <c r="J192" s="251"/>
      <c r="K192" s="251"/>
      <c r="L192" s="256"/>
      <c r="M192" s="257"/>
      <c r="N192" s="258"/>
      <c r="O192" s="258"/>
      <c r="P192" s="258"/>
      <c r="Q192" s="258"/>
      <c r="R192" s="258"/>
      <c r="S192" s="258"/>
      <c r="T192" s="25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0" t="s">
        <v>136</v>
      </c>
      <c r="AU192" s="260" t="s">
        <v>85</v>
      </c>
      <c r="AV192" s="14" t="s">
        <v>85</v>
      </c>
      <c r="AW192" s="14" t="s">
        <v>32</v>
      </c>
      <c r="AX192" s="14" t="s">
        <v>76</v>
      </c>
      <c r="AY192" s="260" t="s">
        <v>127</v>
      </c>
    </row>
    <row r="193" s="15" customFormat="1">
      <c r="A193" s="15"/>
      <c r="B193" s="261"/>
      <c r="C193" s="262"/>
      <c r="D193" s="241" t="s">
        <v>136</v>
      </c>
      <c r="E193" s="263" t="s">
        <v>1</v>
      </c>
      <c r="F193" s="264" t="s">
        <v>139</v>
      </c>
      <c r="G193" s="262"/>
      <c r="H193" s="265">
        <v>175.5</v>
      </c>
      <c r="I193" s="266"/>
      <c r="J193" s="262"/>
      <c r="K193" s="262"/>
      <c r="L193" s="267"/>
      <c r="M193" s="268"/>
      <c r="N193" s="269"/>
      <c r="O193" s="269"/>
      <c r="P193" s="269"/>
      <c r="Q193" s="269"/>
      <c r="R193" s="269"/>
      <c r="S193" s="269"/>
      <c r="T193" s="270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1" t="s">
        <v>136</v>
      </c>
      <c r="AU193" s="271" t="s">
        <v>85</v>
      </c>
      <c r="AV193" s="15" t="s">
        <v>134</v>
      </c>
      <c r="AW193" s="15" t="s">
        <v>32</v>
      </c>
      <c r="AX193" s="15" t="s">
        <v>83</v>
      </c>
      <c r="AY193" s="271" t="s">
        <v>127</v>
      </c>
    </row>
    <row r="194" s="2" customFormat="1" ht="16.5" customHeight="1">
      <c r="A194" s="38"/>
      <c r="B194" s="39"/>
      <c r="C194" s="226" t="s">
        <v>213</v>
      </c>
      <c r="D194" s="226" t="s">
        <v>129</v>
      </c>
      <c r="E194" s="227" t="s">
        <v>445</v>
      </c>
      <c r="F194" s="228" t="s">
        <v>350</v>
      </c>
      <c r="G194" s="229" t="s">
        <v>287</v>
      </c>
      <c r="H194" s="230">
        <v>1.8979999999999999</v>
      </c>
      <c r="I194" s="231"/>
      <c r="J194" s="232">
        <f>ROUND(I194*H194,2)</f>
        <v>0</v>
      </c>
      <c r="K194" s="228" t="s">
        <v>133</v>
      </c>
      <c r="L194" s="44"/>
      <c r="M194" s="233" t="s">
        <v>1</v>
      </c>
      <c r="N194" s="234" t="s">
        <v>41</v>
      </c>
      <c r="O194" s="91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37" t="s">
        <v>134</v>
      </c>
      <c r="AT194" s="237" t="s">
        <v>129</v>
      </c>
      <c r="AU194" s="237" t="s">
        <v>85</v>
      </c>
      <c r="AY194" s="17" t="s">
        <v>127</v>
      </c>
      <c r="BE194" s="238">
        <f>IF(N194="základní",J194,0)</f>
        <v>0</v>
      </c>
      <c r="BF194" s="238">
        <f>IF(N194="snížená",J194,0)</f>
        <v>0</v>
      </c>
      <c r="BG194" s="238">
        <f>IF(N194="zákl. přenesená",J194,0)</f>
        <v>0</v>
      </c>
      <c r="BH194" s="238">
        <f>IF(N194="sníž. přenesená",J194,0)</f>
        <v>0</v>
      </c>
      <c r="BI194" s="238">
        <f>IF(N194="nulová",J194,0)</f>
        <v>0</v>
      </c>
      <c r="BJ194" s="17" t="s">
        <v>83</v>
      </c>
      <c r="BK194" s="238">
        <f>ROUND(I194*H194,2)</f>
        <v>0</v>
      </c>
      <c r="BL194" s="17" t="s">
        <v>134</v>
      </c>
      <c r="BM194" s="237" t="s">
        <v>449</v>
      </c>
    </row>
    <row r="195" s="13" customFormat="1">
      <c r="A195" s="13"/>
      <c r="B195" s="239"/>
      <c r="C195" s="240"/>
      <c r="D195" s="241" t="s">
        <v>136</v>
      </c>
      <c r="E195" s="242" t="s">
        <v>1</v>
      </c>
      <c r="F195" s="243" t="s">
        <v>450</v>
      </c>
      <c r="G195" s="240"/>
      <c r="H195" s="242" t="s">
        <v>1</v>
      </c>
      <c r="I195" s="244"/>
      <c r="J195" s="240"/>
      <c r="K195" s="240"/>
      <c r="L195" s="245"/>
      <c r="M195" s="246"/>
      <c r="N195" s="247"/>
      <c r="O195" s="247"/>
      <c r="P195" s="247"/>
      <c r="Q195" s="247"/>
      <c r="R195" s="247"/>
      <c r="S195" s="247"/>
      <c r="T195" s="248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9" t="s">
        <v>136</v>
      </c>
      <c r="AU195" s="249" t="s">
        <v>85</v>
      </c>
      <c r="AV195" s="13" t="s">
        <v>83</v>
      </c>
      <c r="AW195" s="13" t="s">
        <v>32</v>
      </c>
      <c r="AX195" s="13" t="s">
        <v>76</v>
      </c>
      <c r="AY195" s="249" t="s">
        <v>127</v>
      </c>
    </row>
    <row r="196" s="14" customFormat="1">
      <c r="A196" s="14"/>
      <c r="B196" s="250"/>
      <c r="C196" s="251"/>
      <c r="D196" s="241" t="s">
        <v>136</v>
      </c>
      <c r="E196" s="252" t="s">
        <v>1</v>
      </c>
      <c r="F196" s="253" t="s">
        <v>451</v>
      </c>
      <c r="G196" s="251"/>
      <c r="H196" s="254">
        <v>1.8979999999999999</v>
      </c>
      <c r="I196" s="255"/>
      <c r="J196" s="251"/>
      <c r="K196" s="251"/>
      <c r="L196" s="256"/>
      <c r="M196" s="257"/>
      <c r="N196" s="258"/>
      <c r="O196" s="258"/>
      <c r="P196" s="258"/>
      <c r="Q196" s="258"/>
      <c r="R196" s="258"/>
      <c r="S196" s="258"/>
      <c r="T196" s="25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0" t="s">
        <v>136</v>
      </c>
      <c r="AU196" s="260" t="s">
        <v>85</v>
      </c>
      <c r="AV196" s="14" t="s">
        <v>85</v>
      </c>
      <c r="AW196" s="14" t="s">
        <v>32</v>
      </c>
      <c r="AX196" s="14" t="s">
        <v>76</v>
      </c>
      <c r="AY196" s="260" t="s">
        <v>127</v>
      </c>
    </row>
    <row r="197" s="15" customFormat="1">
      <c r="A197" s="15"/>
      <c r="B197" s="261"/>
      <c r="C197" s="262"/>
      <c r="D197" s="241" t="s">
        <v>136</v>
      </c>
      <c r="E197" s="263" t="s">
        <v>1</v>
      </c>
      <c r="F197" s="264" t="s">
        <v>139</v>
      </c>
      <c r="G197" s="262"/>
      <c r="H197" s="265">
        <v>1.8979999999999999</v>
      </c>
      <c r="I197" s="266"/>
      <c r="J197" s="262"/>
      <c r="K197" s="262"/>
      <c r="L197" s="267"/>
      <c r="M197" s="268"/>
      <c r="N197" s="269"/>
      <c r="O197" s="269"/>
      <c r="P197" s="269"/>
      <c r="Q197" s="269"/>
      <c r="R197" s="269"/>
      <c r="S197" s="269"/>
      <c r="T197" s="270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1" t="s">
        <v>136</v>
      </c>
      <c r="AU197" s="271" t="s">
        <v>85</v>
      </c>
      <c r="AV197" s="15" t="s">
        <v>134</v>
      </c>
      <c r="AW197" s="15" t="s">
        <v>32</v>
      </c>
      <c r="AX197" s="15" t="s">
        <v>83</v>
      </c>
      <c r="AY197" s="271" t="s">
        <v>127</v>
      </c>
    </row>
    <row r="198" s="2" customFormat="1" ht="16.5" customHeight="1">
      <c r="A198" s="38"/>
      <c r="B198" s="39"/>
      <c r="C198" s="226" t="s">
        <v>219</v>
      </c>
      <c r="D198" s="226" t="s">
        <v>129</v>
      </c>
      <c r="E198" s="227" t="s">
        <v>452</v>
      </c>
      <c r="F198" s="228" t="s">
        <v>453</v>
      </c>
      <c r="G198" s="229" t="s">
        <v>287</v>
      </c>
      <c r="H198" s="230">
        <v>409.5</v>
      </c>
      <c r="I198" s="231"/>
      <c r="J198" s="232">
        <f>ROUND(I198*H198,2)</f>
        <v>0</v>
      </c>
      <c r="K198" s="228" t="s">
        <v>133</v>
      </c>
      <c r="L198" s="44"/>
      <c r="M198" s="233" t="s">
        <v>1</v>
      </c>
      <c r="N198" s="234" t="s">
        <v>41</v>
      </c>
      <c r="O198" s="91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37" t="s">
        <v>134</v>
      </c>
      <c r="AT198" s="237" t="s">
        <v>129</v>
      </c>
      <c r="AU198" s="237" t="s">
        <v>85</v>
      </c>
      <c r="AY198" s="17" t="s">
        <v>127</v>
      </c>
      <c r="BE198" s="238">
        <f>IF(N198="základní",J198,0)</f>
        <v>0</v>
      </c>
      <c r="BF198" s="238">
        <f>IF(N198="snížená",J198,0)</f>
        <v>0</v>
      </c>
      <c r="BG198" s="238">
        <f>IF(N198="zákl. přenesená",J198,0)</f>
        <v>0</v>
      </c>
      <c r="BH198" s="238">
        <f>IF(N198="sníž. přenesená",J198,0)</f>
        <v>0</v>
      </c>
      <c r="BI198" s="238">
        <f>IF(N198="nulová",J198,0)</f>
        <v>0</v>
      </c>
      <c r="BJ198" s="17" t="s">
        <v>83</v>
      </c>
      <c r="BK198" s="238">
        <f>ROUND(I198*H198,2)</f>
        <v>0</v>
      </c>
      <c r="BL198" s="17" t="s">
        <v>134</v>
      </c>
      <c r="BM198" s="237" t="s">
        <v>454</v>
      </c>
    </row>
    <row r="199" s="13" customFormat="1">
      <c r="A199" s="13"/>
      <c r="B199" s="239"/>
      <c r="C199" s="240"/>
      <c r="D199" s="241" t="s">
        <v>136</v>
      </c>
      <c r="E199" s="242" t="s">
        <v>1</v>
      </c>
      <c r="F199" s="243" t="s">
        <v>455</v>
      </c>
      <c r="G199" s="240"/>
      <c r="H199" s="242" t="s">
        <v>1</v>
      </c>
      <c r="I199" s="244"/>
      <c r="J199" s="240"/>
      <c r="K199" s="240"/>
      <c r="L199" s="245"/>
      <c r="M199" s="246"/>
      <c r="N199" s="247"/>
      <c r="O199" s="247"/>
      <c r="P199" s="247"/>
      <c r="Q199" s="247"/>
      <c r="R199" s="247"/>
      <c r="S199" s="247"/>
      <c r="T199" s="248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9" t="s">
        <v>136</v>
      </c>
      <c r="AU199" s="249" t="s">
        <v>85</v>
      </c>
      <c r="AV199" s="13" t="s">
        <v>83</v>
      </c>
      <c r="AW199" s="13" t="s">
        <v>32</v>
      </c>
      <c r="AX199" s="13" t="s">
        <v>76</v>
      </c>
      <c r="AY199" s="249" t="s">
        <v>127</v>
      </c>
    </row>
    <row r="200" s="14" customFormat="1">
      <c r="A200" s="14"/>
      <c r="B200" s="250"/>
      <c r="C200" s="251"/>
      <c r="D200" s="241" t="s">
        <v>136</v>
      </c>
      <c r="E200" s="252" t="s">
        <v>1</v>
      </c>
      <c r="F200" s="253" t="s">
        <v>456</v>
      </c>
      <c r="G200" s="251"/>
      <c r="H200" s="254">
        <v>409.5</v>
      </c>
      <c r="I200" s="255"/>
      <c r="J200" s="251"/>
      <c r="K200" s="251"/>
      <c r="L200" s="256"/>
      <c r="M200" s="257"/>
      <c r="N200" s="258"/>
      <c r="O200" s="258"/>
      <c r="P200" s="258"/>
      <c r="Q200" s="258"/>
      <c r="R200" s="258"/>
      <c r="S200" s="258"/>
      <c r="T200" s="259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0" t="s">
        <v>136</v>
      </c>
      <c r="AU200" s="260" t="s">
        <v>85</v>
      </c>
      <c r="AV200" s="14" t="s">
        <v>85</v>
      </c>
      <c r="AW200" s="14" t="s">
        <v>32</v>
      </c>
      <c r="AX200" s="14" t="s">
        <v>76</v>
      </c>
      <c r="AY200" s="260" t="s">
        <v>127</v>
      </c>
    </row>
    <row r="201" s="15" customFormat="1">
      <c r="A201" s="15"/>
      <c r="B201" s="261"/>
      <c r="C201" s="262"/>
      <c r="D201" s="241" t="s">
        <v>136</v>
      </c>
      <c r="E201" s="263" t="s">
        <v>1</v>
      </c>
      <c r="F201" s="264" t="s">
        <v>139</v>
      </c>
      <c r="G201" s="262"/>
      <c r="H201" s="265">
        <v>409.5</v>
      </c>
      <c r="I201" s="266"/>
      <c r="J201" s="262"/>
      <c r="K201" s="262"/>
      <c r="L201" s="267"/>
      <c r="M201" s="268"/>
      <c r="N201" s="269"/>
      <c r="O201" s="269"/>
      <c r="P201" s="269"/>
      <c r="Q201" s="269"/>
      <c r="R201" s="269"/>
      <c r="S201" s="269"/>
      <c r="T201" s="270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1" t="s">
        <v>136</v>
      </c>
      <c r="AU201" s="271" t="s">
        <v>85</v>
      </c>
      <c r="AV201" s="15" t="s">
        <v>134</v>
      </c>
      <c r="AW201" s="15" t="s">
        <v>32</v>
      </c>
      <c r="AX201" s="15" t="s">
        <v>83</v>
      </c>
      <c r="AY201" s="271" t="s">
        <v>127</v>
      </c>
    </row>
    <row r="202" s="2" customFormat="1" ht="16.5" customHeight="1">
      <c r="A202" s="38"/>
      <c r="B202" s="39"/>
      <c r="C202" s="226" t="s">
        <v>144</v>
      </c>
      <c r="D202" s="226" t="s">
        <v>129</v>
      </c>
      <c r="E202" s="227" t="s">
        <v>452</v>
      </c>
      <c r="F202" s="228" t="s">
        <v>453</v>
      </c>
      <c r="G202" s="229" t="s">
        <v>287</v>
      </c>
      <c r="H202" s="230">
        <v>4.4279999999999999</v>
      </c>
      <c r="I202" s="231"/>
      <c r="J202" s="232">
        <f>ROUND(I202*H202,2)</f>
        <v>0</v>
      </c>
      <c r="K202" s="228" t="s">
        <v>133</v>
      </c>
      <c r="L202" s="44"/>
      <c r="M202" s="233" t="s">
        <v>1</v>
      </c>
      <c r="N202" s="234" t="s">
        <v>41</v>
      </c>
      <c r="O202" s="91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R202" s="237" t="s">
        <v>134</v>
      </c>
      <c r="AT202" s="237" t="s">
        <v>129</v>
      </c>
      <c r="AU202" s="237" t="s">
        <v>85</v>
      </c>
      <c r="AY202" s="17" t="s">
        <v>127</v>
      </c>
      <c r="BE202" s="238">
        <f>IF(N202="základní",J202,0)</f>
        <v>0</v>
      </c>
      <c r="BF202" s="238">
        <f>IF(N202="snížená",J202,0)</f>
        <v>0</v>
      </c>
      <c r="BG202" s="238">
        <f>IF(N202="zákl. přenesená",J202,0)</f>
        <v>0</v>
      </c>
      <c r="BH202" s="238">
        <f>IF(N202="sníž. přenesená",J202,0)</f>
        <v>0</v>
      </c>
      <c r="BI202" s="238">
        <f>IF(N202="nulová",J202,0)</f>
        <v>0</v>
      </c>
      <c r="BJ202" s="17" t="s">
        <v>83</v>
      </c>
      <c r="BK202" s="238">
        <f>ROUND(I202*H202,2)</f>
        <v>0</v>
      </c>
      <c r="BL202" s="17" t="s">
        <v>134</v>
      </c>
      <c r="BM202" s="237" t="s">
        <v>457</v>
      </c>
    </row>
    <row r="203" s="13" customFormat="1">
      <c r="A203" s="13"/>
      <c r="B203" s="239"/>
      <c r="C203" s="240"/>
      <c r="D203" s="241" t="s">
        <v>136</v>
      </c>
      <c r="E203" s="242" t="s">
        <v>1</v>
      </c>
      <c r="F203" s="243" t="s">
        <v>458</v>
      </c>
      <c r="G203" s="240"/>
      <c r="H203" s="242" t="s">
        <v>1</v>
      </c>
      <c r="I203" s="244"/>
      <c r="J203" s="240"/>
      <c r="K203" s="240"/>
      <c r="L203" s="245"/>
      <c r="M203" s="246"/>
      <c r="N203" s="247"/>
      <c r="O203" s="247"/>
      <c r="P203" s="247"/>
      <c r="Q203" s="247"/>
      <c r="R203" s="247"/>
      <c r="S203" s="247"/>
      <c r="T203" s="24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9" t="s">
        <v>136</v>
      </c>
      <c r="AU203" s="249" t="s">
        <v>85</v>
      </c>
      <c r="AV203" s="13" t="s">
        <v>83</v>
      </c>
      <c r="AW203" s="13" t="s">
        <v>32</v>
      </c>
      <c r="AX203" s="13" t="s">
        <v>76</v>
      </c>
      <c r="AY203" s="249" t="s">
        <v>127</v>
      </c>
    </row>
    <row r="204" s="14" customFormat="1">
      <c r="A204" s="14"/>
      <c r="B204" s="250"/>
      <c r="C204" s="251"/>
      <c r="D204" s="241" t="s">
        <v>136</v>
      </c>
      <c r="E204" s="252" t="s">
        <v>1</v>
      </c>
      <c r="F204" s="253" t="s">
        <v>459</v>
      </c>
      <c r="G204" s="251"/>
      <c r="H204" s="254">
        <v>4.4279999999999999</v>
      </c>
      <c r="I204" s="255"/>
      <c r="J204" s="251"/>
      <c r="K204" s="251"/>
      <c r="L204" s="256"/>
      <c r="M204" s="257"/>
      <c r="N204" s="258"/>
      <c r="O204" s="258"/>
      <c r="P204" s="258"/>
      <c r="Q204" s="258"/>
      <c r="R204" s="258"/>
      <c r="S204" s="258"/>
      <c r="T204" s="25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0" t="s">
        <v>136</v>
      </c>
      <c r="AU204" s="260" t="s">
        <v>85</v>
      </c>
      <c r="AV204" s="14" t="s">
        <v>85</v>
      </c>
      <c r="AW204" s="14" t="s">
        <v>32</v>
      </c>
      <c r="AX204" s="14" t="s">
        <v>76</v>
      </c>
      <c r="AY204" s="260" t="s">
        <v>127</v>
      </c>
    </row>
    <row r="205" s="15" customFormat="1">
      <c r="A205" s="15"/>
      <c r="B205" s="261"/>
      <c r="C205" s="262"/>
      <c r="D205" s="241" t="s">
        <v>136</v>
      </c>
      <c r="E205" s="263" t="s">
        <v>1</v>
      </c>
      <c r="F205" s="264" t="s">
        <v>139</v>
      </c>
      <c r="G205" s="262"/>
      <c r="H205" s="265">
        <v>4.4279999999999999</v>
      </c>
      <c r="I205" s="266"/>
      <c r="J205" s="262"/>
      <c r="K205" s="262"/>
      <c r="L205" s="267"/>
      <c r="M205" s="268"/>
      <c r="N205" s="269"/>
      <c r="O205" s="269"/>
      <c r="P205" s="269"/>
      <c r="Q205" s="269"/>
      <c r="R205" s="269"/>
      <c r="S205" s="269"/>
      <c r="T205" s="270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1" t="s">
        <v>136</v>
      </c>
      <c r="AU205" s="271" t="s">
        <v>85</v>
      </c>
      <c r="AV205" s="15" t="s">
        <v>134</v>
      </c>
      <c r="AW205" s="15" t="s">
        <v>32</v>
      </c>
      <c r="AX205" s="15" t="s">
        <v>83</v>
      </c>
      <c r="AY205" s="271" t="s">
        <v>127</v>
      </c>
    </row>
    <row r="206" s="2" customFormat="1" ht="16.5" customHeight="1">
      <c r="A206" s="38"/>
      <c r="B206" s="39"/>
      <c r="C206" s="226" t="s">
        <v>231</v>
      </c>
      <c r="D206" s="226" t="s">
        <v>129</v>
      </c>
      <c r="E206" s="227" t="s">
        <v>460</v>
      </c>
      <c r="F206" s="228" t="s">
        <v>461</v>
      </c>
      <c r="G206" s="229" t="s">
        <v>227</v>
      </c>
      <c r="H206" s="230">
        <v>325</v>
      </c>
      <c r="I206" s="231"/>
      <c r="J206" s="232">
        <f>ROUND(I206*H206,2)</f>
        <v>0</v>
      </c>
      <c r="K206" s="228" t="s">
        <v>133</v>
      </c>
      <c r="L206" s="44"/>
      <c r="M206" s="233" t="s">
        <v>1</v>
      </c>
      <c r="N206" s="234" t="s">
        <v>41</v>
      </c>
      <c r="O206" s="91"/>
      <c r="P206" s="235">
        <f>O206*H206</f>
        <v>0</v>
      </c>
      <c r="Q206" s="235">
        <v>0</v>
      </c>
      <c r="R206" s="235">
        <f>Q206*H206</f>
        <v>0</v>
      </c>
      <c r="S206" s="235">
        <v>0</v>
      </c>
      <c r="T206" s="23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37" t="s">
        <v>134</v>
      </c>
      <c r="AT206" s="237" t="s">
        <v>129</v>
      </c>
      <c r="AU206" s="237" t="s">
        <v>85</v>
      </c>
      <c r="AY206" s="17" t="s">
        <v>127</v>
      </c>
      <c r="BE206" s="238">
        <f>IF(N206="základní",J206,0)</f>
        <v>0</v>
      </c>
      <c r="BF206" s="238">
        <f>IF(N206="snížená",J206,0)</f>
        <v>0</v>
      </c>
      <c r="BG206" s="238">
        <f>IF(N206="zákl. přenesená",J206,0)</f>
        <v>0</v>
      </c>
      <c r="BH206" s="238">
        <f>IF(N206="sníž. přenesená",J206,0)</f>
        <v>0</v>
      </c>
      <c r="BI206" s="238">
        <f>IF(N206="nulová",J206,0)</f>
        <v>0</v>
      </c>
      <c r="BJ206" s="17" t="s">
        <v>83</v>
      </c>
      <c r="BK206" s="238">
        <f>ROUND(I206*H206,2)</f>
        <v>0</v>
      </c>
      <c r="BL206" s="17" t="s">
        <v>134</v>
      </c>
      <c r="BM206" s="237" t="s">
        <v>462</v>
      </c>
    </row>
    <row r="207" s="13" customFormat="1">
      <c r="A207" s="13"/>
      <c r="B207" s="239"/>
      <c r="C207" s="240"/>
      <c r="D207" s="241" t="s">
        <v>136</v>
      </c>
      <c r="E207" s="242" t="s">
        <v>1</v>
      </c>
      <c r="F207" s="243" t="s">
        <v>400</v>
      </c>
      <c r="G207" s="240"/>
      <c r="H207" s="242" t="s">
        <v>1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9" t="s">
        <v>136</v>
      </c>
      <c r="AU207" s="249" t="s">
        <v>85</v>
      </c>
      <c r="AV207" s="13" t="s">
        <v>83</v>
      </c>
      <c r="AW207" s="13" t="s">
        <v>32</v>
      </c>
      <c r="AX207" s="13" t="s">
        <v>76</v>
      </c>
      <c r="AY207" s="249" t="s">
        <v>127</v>
      </c>
    </row>
    <row r="208" s="14" customFormat="1">
      <c r="A208" s="14"/>
      <c r="B208" s="250"/>
      <c r="C208" s="251"/>
      <c r="D208" s="241" t="s">
        <v>136</v>
      </c>
      <c r="E208" s="252" t="s">
        <v>1</v>
      </c>
      <c r="F208" s="253" t="s">
        <v>401</v>
      </c>
      <c r="G208" s="251"/>
      <c r="H208" s="254">
        <v>325</v>
      </c>
      <c r="I208" s="255"/>
      <c r="J208" s="251"/>
      <c r="K208" s="251"/>
      <c r="L208" s="256"/>
      <c r="M208" s="257"/>
      <c r="N208" s="258"/>
      <c r="O208" s="258"/>
      <c r="P208" s="258"/>
      <c r="Q208" s="258"/>
      <c r="R208" s="258"/>
      <c r="S208" s="258"/>
      <c r="T208" s="25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0" t="s">
        <v>136</v>
      </c>
      <c r="AU208" s="260" t="s">
        <v>85</v>
      </c>
      <c r="AV208" s="14" t="s">
        <v>85</v>
      </c>
      <c r="AW208" s="14" t="s">
        <v>32</v>
      </c>
      <c r="AX208" s="14" t="s">
        <v>76</v>
      </c>
      <c r="AY208" s="260" t="s">
        <v>127</v>
      </c>
    </row>
    <row r="209" s="15" customFormat="1">
      <c r="A209" s="15"/>
      <c r="B209" s="261"/>
      <c r="C209" s="262"/>
      <c r="D209" s="241" t="s">
        <v>136</v>
      </c>
      <c r="E209" s="263" t="s">
        <v>1</v>
      </c>
      <c r="F209" s="264" t="s">
        <v>139</v>
      </c>
      <c r="G209" s="262"/>
      <c r="H209" s="265">
        <v>325</v>
      </c>
      <c r="I209" s="266"/>
      <c r="J209" s="262"/>
      <c r="K209" s="262"/>
      <c r="L209" s="267"/>
      <c r="M209" s="268"/>
      <c r="N209" s="269"/>
      <c r="O209" s="269"/>
      <c r="P209" s="269"/>
      <c r="Q209" s="269"/>
      <c r="R209" s="269"/>
      <c r="S209" s="269"/>
      <c r="T209" s="270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1" t="s">
        <v>136</v>
      </c>
      <c r="AU209" s="271" t="s">
        <v>85</v>
      </c>
      <c r="AV209" s="15" t="s">
        <v>134</v>
      </c>
      <c r="AW209" s="15" t="s">
        <v>32</v>
      </c>
      <c r="AX209" s="15" t="s">
        <v>83</v>
      </c>
      <c r="AY209" s="271" t="s">
        <v>127</v>
      </c>
    </row>
    <row r="210" s="2" customFormat="1" ht="16.5" customHeight="1">
      <c r="A210" s="38"/>
      <c r="B210" s="39"/>
      <c r="C210" s="226" t="s">
        <v>138</v>
      </c>
      <c r="D210" s="226" t="s">
        <v>129</v>
      </c>
      <c r="E210" s="227" t="s">
        <v>460</v>
      </c>
      <c r="F210" s="228" t="s">
        <v>461</v>
      </c>
      <c r="G210" s="229" t="s">
        <v>227</v>
      </c>
      <c r="H210" s="230">
        <v>3.5139999999999998</v>
      </c>
      <c r="I210" s="231"/>
      <c r="J210" s="232">
        <f>ROUND(I210*H210,2)</f>
        <v>0</v>
      </c>
      <c r="K210" s="228" t="s">
        <v>133</v>
      </c>
      <c r="L210" s="44"/>
      <c r="M210" s="233" t="s">
        <v>1</v>
      </c>
      <c r="N210" s="234" t="s">
        <v>41</v>
      </c>
      <c r="O210" s="91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R210" s="237" t="s">
        <v>134</v>
      </c>
      <c r="AT210" s="237" t="s">
        <v>129</v>
      </c>
      <c r="AU210" s="237" t="s">
        <v>85</v>
      </c>
      <c r="AY210" s="17" t="s">
        <v>127</v>
      </c>
      <c r="BE210" s="238">
        <f>IF(N210="základní",J210,0)</f>
        <v>0</v>
      </c>
      <c r="BF210" s="238">
        <f>IF(N210="snížená",J210,0)</f>
        <v>0</v>
      </c>
      <c r="BG210" s="238">
        <f>IF(N210="zákl. přenesená",J210,0)</f>
        <v>0</v>
      </c>
      <c r="BH210" s="238">
        <f>IF(N210="sníž. přenesená",J210,0)</f>
        <v>0</v>
      </c>
      <c r="BI210" s="238">
        <f>IF(N210="nulová",J210,0)</f>
        <v>0</v>
      </c>
      <c r="BJ210" s="17" t="s">
        <v>83</v>
      </c>
      <c r="BK210" s="238">
        <f>ROUND(I210*H210,2)</f>
        <v>0</v>
      </c>
      <c r="BL210" s="17" t="s">
        <v>134</v>
      </c>
      <c r="BM210" s="237" t="s">
        <v>463</v>
      </c>
    </row>
    <row r="211" s="13" customFormat="1">
      <c r="A211" s="13"/>
      <c r="B211" s="239"/>
      <c r="C211" s="240"/>
      <c r="D211" s="241" t="s">
        <v>136</v>
      </c>
      <c r="E211" s="242" t="s">
        <v>1</v>
      </c>
      <c r="F211" s="243" t="s">
        <v>430</v>
      </c>
      <c r="G211" s="240"/>
      <c r="H211" s="242" t="s">
        <v>1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9" t="s">
        <v>136</v>
      </c>
      <c r="AU211" s="249" t="s">
        <v>85</v>
      </c>
      <c r="AV211" s="13" t="s">
        <v>83</v>
      </c>
      <c r="AW211" s="13" t="s">
        <v>32</v>
      </c>
      <c r="AX211" s="13" t="s">
        <v>76</v>
      </c>
      <c r="AY211" s="249" t="s">
        <v>127</v>
      </c>
    </row>
    <row r="212" s="14" customFormat="1">
      <c r="A212" s="14"/>
      <c r="B212" s="250"/>
      <c r="C212" s="251"/>
      <c r="D212" s="241" t="s">
        <v>136</v>
      </c>
      <c r="E212" s="252" t="s">
        <v>1</v>
      </c>
      <c r="F212" s="253" t="s">
        <v>431</v>
      </c>
      <c r="G212" s="251"/>
      <c r="H212" s="254">
        <v>3.5139999999999998</v>
      </c>
      <c r="I212" s="255"/>
      <c r="J212" s="251"/>
      <c r="K212" s="251"/>
      <c r="L212" s="256"/>
      <c r="M212" s="257"/>
      <c r="N212" s="258"/>
      <c r="O212" s="258"/>
      <c r="P212" s="258"/>
      <c r="Q212" s="258"/>
      <c r="R212" s="258"/>
      <c r="S212" s="258"/>
      <c r="T212" s="259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0" t="s">
        <v>136</v>
      </c>
      <c r="AU212" s="260" t="s">
        <v>85</v>
      </c>
      <c r="AV212" s="14" t="s">
        <v>85</v>
      </c>
      <c r="AW212" s="14" t="s">
        <v>32</v>
      </c>
      <c r="AX212" s="14" t="s">
        <v>76</v>
      </c>
      <c r="AY212" s="260" t="s">
        <v>127</v>
      </c>
    </row>
    <row r="213" s="15" customFormat="1">
      <c r="A213" s="15"/>
      <c r="B213" s="261"/>
      <c r="C213" s="262"/>
      <c r="D213" s="241" t="s">
        <v>136</v>
      </c>
      <c r="E213" s="263" t="s">
        <v>1</v>
      </c>
      <c r="F213" s="264" t="s">
        <v>139</v>
      </c>
      <c r="G213" s="262"/>
      <c r="H213" s="265">
        <v>3.5139999999999998</v>
      </c>
      <c r="I213" s="266"/>
      <c r="J213" s="262"/>
      <c r="K213" s="262"/>
      <c r="L213" s="267"/>
      <c r="M213" s="268"/>
      <c r="N213" s="269"/>
      <c r="O213" s="269"/>
      <c r="P213" s="269"/>
      <c r="Q213" s="269"/>
      <c r="R213" s="269"/>
      <c r="S213" s="269"/>
      <c r="T213" s="270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71" t="s">
        <v>136</v>
      </c>
      <c r="AU213" s="271" t="s">
        <v>85</v>
      </c>
      <c r="AV213" s="15" t="s">
        <v>134</v>
      </c>
      <c r="AW213" s="15" t="s">
        <v>32</v>
      </c>
      <c r="AX213" s="15" t="s">
        <v>83</v>
      </c>
      <c r="AY213" s="271" t="s">
        <v>127</v>
      </c>
    </row>
    <row r="214" s="2" customFormat="1" ht="16.5" customHeight="1">
      <c r="A214" s="38"/>
      <c r="B214" s="39"/>
      <c r="C214" s="226" t="s">
        <v>7</v>
      </c>
      <c r="D214" s="226" t="s">
        <v>129</v>
      </c>
      <c r="E214" s="227" t="s">
        <v>464</v>
      </c>
      <c r="F214" s="228" t="s">
        <v>465</v>
      </c>
      <c r="G214" s="229" t="s">
        <v>227</v>
      </c>
      <c r="H214" s="230">
        <v>15.686</v>
      </c>
      <c r="I214" s="231"/>
      <c r="J214" s="232">
        <f>ROUND(I214*H214,2)</f>
        <v>0</v>
      </c>
      <c r="K214" s="228" t="s">
        <v>133</v>
      </c>
      <c r="L214" s="44"/>
      <c r="M214" s="233" t="s">
        <v>1</v>
      </c>
      <c r="N214" s="234" t="s">
        <v>41</v>
      </c>
      <c r="O214" s="91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6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37" t="s">
        <v>134</v>
      </c>
      <c r="AT214" s="237" t="s">
        <v>129</v>
      </c>
      <c r="AU214" s="237" t="s">
        <v>85</v>
      </c>
      <c r="AY214" s="17" t="s">
        <v>127</v>
      </c>
      <c r="BE214" s="238">
        <f>IF(N214="základní",J214,0)</f>
        <v>0</v>
      </c>
      <c r="BF214" s="238">
        <f>IF(N214="snížená",J214,0)</f>
        <v>0</v>
      </c>
      <c r="BG214" s="238">
        <f>IF(N214="zákl. přenesená",J214,0)</f>
        <v>0</v>
      </c>
      <c r="BH214" s="238">
        <f>IF(N214="sníž. přenesená",J214,0)</f>
        <v>0</v>
      </c>
      <c r="BI214" s="238">
        <f>IF(N214="nulová",J214,0)</f>
        <v>0</v>
      </c>
      <c r="BJ214" s="17" t="s">
        <v>83</v>
      </c>
      <c r="BK214" s="238">
        <f>ROUND(I214*H214,2)</f>
        <v>0</v>
      </c>
      <c r="BL214" s="17" t="s">
        <v>134</v>
      </c>
      <c r="BM214" s="237" t="s">
        <v>466</v>
      </c>
    </row>
    <row r="215" s="13" customFormat="1">
      <c r="A215" s="13"/>
      <c r="B215" s="239"/>
      <c r="C215" s="240"/>
      <c r="D215" s="241" t="s">
        <v>136</v>
      </c>
      <c r="E215" s="242" t="s">
        <v>1</v>
      </c>
      <c r="F215" s="243" t="s">
        <v>430</v>
      </c>
      <c r="G215" s="240"/>
      <c r="H215" s="242" t="s">
        <v>1</v>
      </c>
      <c r="I215" s="244"/>
      <c r="J215" s="240"/>
      <c r="K215" s="240"/>
      <c r="L215" s="245"/>
      <c r="M215" s="246"/>
      <c r="N215" s="247"/>
      <c r="O215" s="247"/>
      <c r="P215" s="247"/>
      <c r="Q215" s="247"/>
      <c r="R215" s="247"/>
      <c r="S215" s="247"/>
      <c r="T215" s="248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9" t="s">
        <v>136</v>
      </c>
      <c r="AU215" s="249" t="s">
        <v>85</v>
      </c>
      <c r="AV215" s="13" t="s">
        <v>83</v>
      </c>
      <c r="AW215" s="13" t="s">
        <v>32</v>
      </c>
      <c r="AX215" s="13" t="s">
        <v>76</v>
      </c>
      <c r="AY215" s="249" t="s">
        <v>127</v>
      </c>
    </row>
    <row r="216" s="14" customFormat="1">
      <c r="A216" s="14"/>
      <c r="B216" s="250"/>
      <c r="C216" s="251"/>
      <c r="D216" s="241" t="s">
        <v>136</v>
      </c>
      <c r="E216" s="252" t="s">
        <v>1</v>
      </c>
      <c r="F216" s="253" t="s">
        <v>467</v>
      </c>
      <c r="G216" s="251"/>
      <c r="H216" s="254">
        <v>15.686</v>
      </c>
      <c r="I216" s="255"/>
      <c r="J216" s="251"/>
      <c r="K216" s="251"/>
      <c r="L216" s="256"/>
      <c r="M216" s="257"/>
      <c r="N216" s="258"/>
      <c r="O216" s="258"/>
      <c r="P216" s="258"/>
      <c r="Q216" s="258"/>
      <c r="R216" s="258"/>
      <c r="S216" s="258"/>
      <c r="T216" s="259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0" t="s">
        <v>136</v>
      </c>
      <c r="AU216" s="260" t="s">
        <v>85</v>
      </c>
      <c r="AV216" s="14" t="s">
        <v>85</v>
      </c>
      <c r="AW216" s="14" t="s">
        <v>32</v>
      </c>
      <c r="AX216" s="14" t="s">
        <v>76</v>
      </c>
      <c r="AY216" s="260" t="s">
        <v>127</v>
      </c>
    </row>
    <row r="217" s="15" customFormat="1">
      <c r="A217" s="15"/>
      <c r="B217" s="261"/>
      <c r="C217" s="262"/>
      <c r="D217" s="241" t="s">
        <v>136</v>
      </c>
      <c r="E217" s="263" t="s">
        <v>1</v>
      </c>
      <c r="F217" s="264" t="s">
        <v>139</v>
      </c>
      <c r="G217" s="262"/>
      <c r="H217" s="265">
        <v>15.686</v>
      </c>
      <c r="I217" s="266"/>
      <c r="J217" s="262"/>
      <c r="K217" s="262"/>
      <c r="L217" s="267"/>
      <c r="M217" s="268"/>
      <c r="N217" s="269"/>
      <c r="O217" s="269"/>
      <c r="P217" s="269"/>
      <c r="Q217" s="269"/>
      <c r="R217" s="269"/>
      <c r="S217" s="269"/>
      <c r="T217" s="270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1" t="s">
        <v>136</v>
      </c>
      <c r="AU217" s="271" t="s">
        <v>85</v>
      </c>
      <c r="AV217" s="15" t="s">
        <v>134</v>
      </c>
      <c r="AW217" s="15" t="s">
        <v>32</v>
      </c>
      <c r="AX217" s="15" t="s">
        <v>83</v>
      </c>
      <c r="AY217" s="271" t="s">
        <v>127</v>
      </c>
    </row>
    <row r="218" s="2" customFormat="1" ht="16.5" customHeight="1">
      <c r="A218" s="38"/>
      <c r="B218" s="39"/>
      <c r="C218" s="226" t="s">
        <v>246</v>
      </c>
      <c r="D218" s="226" t="s">
        <v>129</v>
      </c>
      <c r="E218" s="227" t="s">
        <v>468</v>
      </c>
      <c r="F218" s="228" t="s">
        <v>469</v>
      </c>
      <c r="G218" s="229" t="s">
        <v>227</v>
      </c>
      <c r="H218" s="230">
        <v>2.4500000000000002</v>
      </c>
      <c r="I218" s="231"/>
      <c r="J218" s="232">
        <f>ROUND(I218*H218,2)</f>
        <v>0</v>
      </c>
      <c r="K218" s="228" t="s">
        <v>133</v>
      </c>
      <c r="L218" s="44"/>
      <c r="M218" s="233" t="s">
        <v>1</v>
      </c>
      <c r="N218" s="234" t="s">
        <v>41</v>
      </c>
      <c r="O218" s="91"/>
      <c r="P218" s="235">
        <f>O218*H218</f>
        <v>0</v>
      </c>
      <c r="Q218" s="235">
        <v>0</v>
      </c>
      <c r="R218" s="235">
        <f>Q218*H218</f>
        <v>0</v>
      </c>
      <c r="S218" s="235">
        <v>0</v>
      </c>
      <c r="T218" s="236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7" t="s">
        <v>134</v>
      </c>
      <c r="AT218" s="237" t="s">
        <v>129</v>
      </c>
      <c r="AU218" s="237" t="s">
        <v>85</v>
      </c>
      <c r="AY218" s="17" t="s">
        <v>127</v>
      </c>
      <c r="BE218" s="238">
        <f>IF(N218="základní",J218,0)</f>
        <v>0</v>
      </c>
      <c r="BF218" s="238">
        <f>IF(N218="snížená",J218,0)</f>
        <v>0</v>
      </c>
      <c r="BG218" s="238">
        <f>IF(N218="zákl. přenesená",J218,0)</f>
        <v>0</v>
      </c>
      <c r="BH218" s="238">
        <f>IF(N218="sníž. přenesená",J218,0)</f>
        <v>0</v>
      </c>
      <c r="BI218" s="238">
        <f>IF(N218="nulová",J218,0)</f>
        <v>0</v>
      </c>
      <c r="BJ218" s="17" t="s">
        <v>83</v>
      </c>
      <c r="BK218" s="238">
        <f>ROUND(I218*H218,2)</f>
        <v>0</v>
      </c>
      <c r="BL218" s="17" t="s">
        <v>134</v>
      </c>
      <c r="BM218" s="237" t="s">
        <v>470</v>
      </c>
    </row>
    <row r="219" s="13" customFormat="1">
      <c r="A219" s="13"/>
      <c r="B219" s="239"/>
      <c r="C219" s="240"/>
      <c r="D219" s="241" t="s">
        <v>136</v>
      </c>
      <c r="E219" s="242" t="s">
        <v>1</v>
      </c>
      <c r="F219" s="243" t="s">
        <v>471</v>
      </c>
      <c r="G219" s="240"/>
      <c r="H219" s="242" t="s">
        <v>1</v>
      </c>
      <c r="I219" s="244"/>
      <c r="J219" s="240"/>
      <c r="K219" s="240"/>
      <c r="L219" s="245"/>
      <c r="M219" s="246"/>
      <c r="N219" s="247"/>
      <c r="O219" s="247"/>
      <c r="P219" s="247"/>
      <c r="Q219" s="247"/>
      <c r="R219" s="247"/>
      <c r="S219" s="247"/>
      <c r="T219" s="24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9" t="s">
        <v>136</v>
      </c>
      <c r="AU219" s="249" t="s">
        <v>85</v>
      </c>
      <c r="AV219" s="13" t="s">
        <v>83</v>
      </c>
      <c r="AW219" s="13" t="s">
        <v>32</v>
      </c>
      <c r="AX219" s="13" t="s">
        <v>76</v>
      </c>
      <c r="AY219" s="249" t="s">
        <v>127</v>
      </c>
    </row>
    <row r="220" s="14" customFormat="1">
      <c r="A220" s="14"/>
      <c r="B220" s="250"/>
      <c r="C220" s="251"/>
      <c r="D220" s="241" t="s">
        <v>136</v>
      </c>
      <c r="E220" s="252" t="s">
        <v>1</v>
      </c>
      <c r="F220" s="253" t="s">
        <v>472</v>
      </c>
      <c r="G220" s="251"/>
      <c r="H220" s="254">
        <v>2.4500000000000002</v>
      </c>
      <c r="I220" s="255"/>
      <c r="J220" s="251"/>
      <c r="K220" s="251"/>
      <c r="L220" s="256"/>
      <c r="M220" s="257"/>
      <c r="N220" s="258"/>
      <c r="O220" s="258"/>
      <c r="P220" s="258"/>
      <c r="Q220" s="258"/>
      <c r="R220" s="258"/>
      <c r="S220" s="258"/>
      <c r="T220" s="25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0" t="s">
        <v>136</v>
      </c>
      <c r="AU220" s="260" t="s">
        <v>85</v>
      </c>
      <c r="AV220" s="14" t="s">
        <v>85</v>
      </c>
      <c r="AW220" s="14" t="s">
        <v>32</v>
      </c>
      <c r="AX220" s="14" t="s">
        <v>76</v>
      </c>
      <c r="AY220" s="260" t="s">
        <v>127</v>
      </c>
    </row>
    <row r="221" s="15" customFormat="1">
      <c r="A221" s="15"/>
      <c r="B221" s="261"/>
      <c r="C221" s="262"/>
      <c r="D221" s="241" t="s">
        <v>136</v>
      </c>
      <c r="E221" s="263" t="s">
        <v>1</v>
      </c>
      <c r="F221" s="264" t="s">
        <v>139</v>
      </c>
      <c r="G221" s="262"/>
      <c r="H221" s="265">
        <v>2.4500000000000002</v>
      </c>
      <c r="I221" s="266"/>
      <c r="J221" s="262"/>
      <c r="K221" s="262"/>
      <c r="L221" s="267"/>
      <c r="M221" s="268"/>
      <c r="N221" s="269"/>
      <c r="O221" s="269"/>
      <c r="P221" s="269"/>
      <c r="Q221" s="269"/>
      <c r="R221" s="269"/>
      <c r="S221" s="269"/>
      <c r="T221" s="270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1" t="s">
        <v>136</v>
      </c>
      <c r="AU221" s="271" t="s">
        <v>85</v>
      </c>
      <c r="AV221" s="15" t="s">
        <v>134</v>
      </c>
      <c r="AW221" s="15" t="s">
        <v>32</v>
      </c>
      <c r="AX221" s="15" t="s">
        <v>83</v>
      </c>
      <c r="AY221" s="271" t="s">
        <v>127</v>
      </c>
    </row>
    <row r="222" s="2" customFormat="1" ht="16.5" customHeight="1">
      <c r="A222" s="38"/>
      <c r="B222" s="39"/>
      <c r="C222" s="277" t="s">
        <v>252</v>
      </c>
      <c r="D222" s="277" t="s">
        <v>473</v>
      </c>
      <c r="E222" s="278" t="s">
        <v>474</v>
      </c>
      <c r="F222" s="279" t="s">
        <v>475</v>
      </c>
      <c r="G222" s="280" t="s">
        <v>287</v>
      </c>
      <c r="H222" s="281">
        <v>4.9000000000000004</v>
      </c>
      <c r="I222" s="282"/>
      <c r="J222" s="283">
        <f>ROUND(I222*H222,2)</f>
        <v>0</v>
      </c>
      <c r="K222" s="279" t="s">
        <v>133</v>
      </c>
      <c r="L222" s="284"/>
      <c r="M222" s="285" t="s">
        <v>1</v>
      </c>
      <c r="N222" s="286" t="s">
        <v>41</v>
      </c>
      <c r="O222" s="91"/>
      <c r="P222" s="235">
        <f>O222*H222</f>
        <v>0</v>
      </c>
      <c r="Q222" s="235">
        <v>1</v>
      </c>
      <c r="R222" s="235">
        <f>Q222*H222</f>
        <v>4.9000000000000004</v>
      </c>
      <c r="S222" s="235">
        <v>0</v>
      </c>
      <c r="T222" s="236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37" t="s">
        <v>171</v>
      </c>
      <c r="AT222" s="237" t="s">
        <v>473</v>
      </c>
      <c r="AU222" s="237" t="s">
        <v>85</v>
      </c>
      <c r="AY222" s="17" t="s">
        <v>127</v>
      </c>
      <c r="BE222" s="238">
        <f>IF(N222="základní",J222,0)</f>
        <v>0</v>
      </c>
      <c r="BF222" s="238">
        <f>IF(N222="snížená",J222,0)</f>
        <v>0</v>
      </c>
      <c r="BG222" s="238">
        <f>IF(N222="zákl. přenesená",J222,0)</f>
        <v>0</v>
      </c>
      <c r="BH222" s="238">
        <f>IF(N222="sníž. přenesená",J222,0)</f>
        <v>0</v>
      </c>
      <c r="BI222" s="238">
        <f>IF(N222="nulová",J222,0)</f>
        <v>0</v>
      </c>
      <c r="BJ222" s="17" t="s">
        <v>83</v>
      </c>
      <c r="BK222" s="238">
        <f>ROUND(I222*H222,2)</f>
        <v>0</v>
      </c>
      <c r="BL222" s="17" t="s">
        <v>134</v>
      </c>
      <c r="BM222" s="237" t="s">
        <v>476</v>
      </c>
    </row>
    <row r="223" s="13" customFormat="1">
      <c r="A223" s="13"/>
      <c r="B223" s="239"/>
      <c r="C223" s="240"/>
      <c r="D223" s="241" t="s">
        <v>136</v>
      </c>
      <c r="E223" s="242" t="s">
        <v>1</v>
      </c>
      <c r="F223" s="243" t="s">
        <v>477</v>
      </c>
      <c r="G223" s="240"/>
      <c r="H223" s="242" t="s">
        <v>1</v>
      </c>
      <c r="I223" s="244"/>
      <c r="J223" s="240"/>
      <c r="K223" s="240"/>
      <c r="L223" s="245"/>
      <c r="M223" s="246"/>
      <c r="N223" s="247"/>
      <c r="O223" s="247"/>
      <c r="P223" s="247"/>
      <c r="Q223" s="247"/>
      <c r="R223" s="247"/>
      <c r="S223" s="247"/>
      <c r="T223" s="248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9" t="s">
        <v>136</v>
      </c>
      <c r="AU223" s="249" t="s">
        <v>85</v>
      </c>
      <c r="AV223" s="13" t="s">
        <v>83</v>
      </c>
      <c r="AW223" s="13" t="s">
        <v>32</v>
      </c>
      <c r="AX223" s="13" t="s">
        <v>76</v>
      </c>
      <c r="AY223" s="249" t="s">
        <v>127</v>
      </c>
    </row>
    <row r="224" s="14" customFormat="1">
      <c r="A224" s="14"/>
      <c r="B224" s="250"/>
      <c r="C224" s="251"/>
      <c r="D224" s="241" t="s">
        <v>136</v>
      </c>
      <c r="E224" s="252" t="s">
        <v>1</v>
      </c>
      <c r="F224" s="253" t="s">
        <v>478</v>
      </c>
      <c r="G224" s="251"/>
      <c r="H224" s="254">
        <v>4.9000000000000004</v>
      </c>
      <c r="I224" s="255"/>
      <c r="J224" s="251"/>
      <c r="K224" s="251"/>
      <c r="L224" s="256"/>
      <c r="M224" s="257"/>
      <c r="N224" s="258"/>
      <c r="O224" s="258"/>
      <c r="P224" s="258"/>
      <c r="Q224" s="258"/>
      <c r="R224" s="258"/>
      <c r="S224" s="258"/>
      <c r="T224" s="259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0" t="s">
        <v>136</v>
      </c>
      <c r="AU224" s="260" t="s">
        <v>85</v>
      </c>
      <c r="AV224" s="14" t="s">
        <v>85</v>
      </c>
      <c r="AW224" s="14" t="s">
        <v>32</v>
      </c>
      <c r="AX224" s="14" t="s">
        <v>76</v>
      </c>
      <c r="AY224" s="260" t="s">
        <v>127</v>
      </c>
    </row>
    <row r="225" s="15" customFormat="1">
      <c r="A225" s="15"/>
      <c r="B225" s="261"/>
      <c r="C225" s="262"/>
      <c r="D225" s="241" t="s">
        <v>136</v>
      </c>
      <c r="E225" s="263" t="s">
        <v>1</v>
      </c>
      <c r="F225" s="264" t="s">
        <v>139</v>
      </c>
      <c r="G225" s="262"/>
      <c r="H225" s="265">
        <v>4.9000000000000004</v>
      </c>
      <c r="I225" s="266"/>
      <c r="J225" s="262"/>
      <c r="K225" s="262"/>
      <c r="L225" s="267"/>
      <c r="M225" s="268"/>
      <c r="N225" s="269"/>
      <c r="O225" s="269"/>
      <c r="P225" s="269"/>
      <c r="Q225" s="269"/>
      <c r="R225" s="269"/>
      <c r="S225" s="269"/>
      <c r="T225" s="270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1" t="s">
        <v>136</v>
      </c>
      <c r="AU225" s="271" t="s">
        <v>85</v>
      </c>
      <c r="AV225" s="15" t="s">
        <v>134</v>
      </c>
      <c r="AW225" s="15" t="s">
        <v>32</v>
      </c>
      <c r="AX225" s="15" t="s">
        <v>83</v>
      </c>
      <c r="AY225" s="271" t="s">
        <v>127</v>
      </c>
    </row>
    <row r="226" s="2" customFormat="1" ht="16.5" customHeight="1">
      <c r="A226" s="38"/>
      <c r="B226" s="39"/>
      <c r="C226" s="226" t="s">
        <v>257</v>
      </c>
      <c r="D226" s="226" t="s">
        <v>129</v>
      </c>
      <c r="E226" s="227" t="s">
        <v>479</v>
      </c>
      <c r="F226" s="228" t="s">
        <v>480</v>
      </c>
      <c r="G226" s="229" t="s">
        <v>132</v>
      </c>
      <c r="H226" s="230">
        <v>156</v>
      </c>
      <c r="I226" s="231"/>
      <c r="J226" s="232">
        <f>ROUND(I226*H226,2)</f>
        <v>0</v>
      </c>
      <c r="K226" s="228" t="s">
        <v>133</v>
      </c>
      <c r="L226" s="44"/>
      <c r="M226" s="233" t="s">
        <v>1</v>
      </c>
      <c r="N226" s="234" t="s">
        <v>41</v>
      </c>
      <c r="O226" s="91"/>
      <c r="P226" s="235">
        <f>O226*H226</f>
        <v>0</v>
      </c>
      <c r="Q226" s="235">
        <v>0</v>
      </c>
      <c r="R226" s="235">
        <f>Q226*H226</f>
        <v>0</v>
      </c>
      <c r="S226" s="235">
        <v>0</v>
      </c>
      <c r="T226" s="236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37" t="s">
        <v>134</v>
      </c>
      <c r="AT226" s="237" t="s">
        <v>129</v>
      </c>
      <c r="AU226" s="237" t="s">
        <v>85</v>
      </c>
      <c r="AY226" s="17" t="s">
        <v>127</v>
      </c>
      <c r="BE226" s="238">
        <f>IF(N226="základní",J226,0)</f>
        <v>0</v>
      </c>
      <c r="BF226" s="238">
        <f>IF(N226="snížená",J226,0)</f>
        <v>0</v>
      </c>
      <c r="BG226" s="238">
        <f>IF(N226="zákl. přenesená",J226,0)</f>
        <v>0</v>
      </c>
      <c r="BH226" s="238">
        <f>IF(N226="sníž. přenesená",J226,0)</f>
        <v>0</v>
      </c>
      <c r="BI226" s="238">
        <f>IF(N226="nulová",J226,0)</f>
        <v>0</v>
      </c>
      <c r="BJ226" s="17" t="s">
        <v>83</v>
      </c>
      <c r="BK226" s="238">
        <f>ROUND(I226*H226,2)</f>
        <v>0</v>
      </c>
      <c r="BL226" s="17" t="s">
        <v>134</v>
      </c>
      <c r="BM226" s="237" t="s">
        <v>481</v>
      </c>
    </row>
    <row r="227" s="13" customFormat="1">
      <c r="A227" s="13"/>
      <c r="B227" s="239"/>
      <c r="C227" s="240"/>
      <c r="D227" s="241" t="s">
        <v>136</v>
      </c>
      <c r="E227" s="242" t="s">
        <v>1</v>
      </c>
      <c r="F227" s="243" t="s">
        <v>482</v>
      </c>
      <c r="G227" s="240"/>
      <c r="H227" s="242" t="s">
        <v>1</v>
      </c>
      <c r="I227" s="244"/>
      <c r="J227" s="240"/>
      <c r="K227" s="240"/>
      <c r="L227" s="245"/>
      <c r="M227" s="246"/>
      <c r="N227" s="247"/>
      <c r="O227" s="247"/>
      <c r="P227" s="247"/>
      <c r="Q227" s="247"/>
      <c r="R227" s="247"/>
      <c r="S227" s="247"/>
      <c r="T227" s="24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9" t="s">
        <v>136</v>
      </c>
      <c r="AU227" s="249" t="s">
        <v>85</v>
      </c>
      <c r="AV227" s="13" t="s">
        <v>83</v>
      </c>
      <c r="AW227" s="13" t="s">
        <v>32</v>
      </c>
      <c r="AX227" s="13" t="s">
        <v>76</v>
      </c>
      <c r="AY227" s="249" t="s">
        <v>127</v>
      </c>
    </row>
    <row r="228" s="14" customFormat="1">
      <c r="A228" s="14"/>
      <c r="B228" s="250"/>
      <c r="C228" s="251"/>
      <c r="D228" s="241" t="s">
        <v>136</v>
      </c>
      <c r="E228" s="252" t="s">
        <v>1</v>
      </c>
      <c r="F228" s="253" t="s">
        <v>218</v>
      </c>
      <c r="G228" s="251"/>
      <c r="H228" s="254">
        <v>156</v>
      </c>
      <c r="I228" s="255"/>
      <c r="J228" s="251"/>
      <c r="K228" s="251"/>
      <c r="L228" s="256"/>
      <c r="M228" s="257"/>
      <c r="N228" s="258"/>
      <c r="O228" s="258"/>
      <c r="P228" s="258"/>
      <c r="Q228" s="258"/>
      <c r="R228" s="258"/>
      <c r="S228" s="258"/>
      <c r="T228" s="259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0" t="s">
        <v>136</v>
      </c>
      <c r="AU228" s="260" t="s">
        <v>85</v>
      </c>
      <c r="AV228" s="14" t="s">
        <v>85</v>
      </c>
      <c r="AW228" s="14" t="s">
        <v>32</v>
      </c>
      <c r="AX228" s="14" t="s">
        <v>76</v>
      </c>
      <c r="AY228" s="260" t="s">
        <v>127</v>
      </c>
    </row>
    <row r="229" s="15" customFormat="1">
      <c r="A229" s="15"/>
      <c r="B229" s="261"/>
      <c r="C229" s="262"/>
      <c r="D229" s="241" t="s">
        <v>136</v>
      </c>
      <c r="E229" s="263" t="s">
        <v>1</v>
      </c>
      <c r="F229" s="264" t="s">
        <v>139</v>
      </c>
      <c r="G229" s="262"/>
      <c r="H229" s="265">
        <v>156</v>
      </c>
      <c r="I229" s="266"/>
      <c r="J229" s="262"/>
      <c r="K229" s="262"/>
      <c r="L229" s="267"/>
      <c r="M229" s="268"/>
      <c r="N229" s="269"/>
      <c r="O229" s="269"/>
      <c r="P229" s="269"/>
      <c r="Q229" s="269"/>
      <c r="R229" s="269"/>
      <c r="S229" s="269"/>
      <c r="T229" s="270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1" t="s">
        <v>136</v>
      </c>
      <c r="AU229" s="271" t="s">
        <v>85</v>
      </c>
      <c r="AV229" s="15" t="s">
        <v>134</v>
      </c>
      <c r="AW229" s="15" t="s">
        <v>32</v>
      </c>
      <c r="AX229" s="15" t="s">
        <v>83</v>
      </c>
      <c r="AY229" s="271" t="s">
        <v>127</v>
      </c>
    </row>
    <row r="230" s="2" customFormat="1" ht="21.75" customHeight="1">
      <c r="A230" s="38"/>
      <c r="B230" s="39"/>
      <c r="C230" s="226" t="s">
        <v>262</v>
      </c>
      <c r="D230" s="226" t="s">
        <v>129</v>
      </c>
      <c r="E230" s="227" t="s">
        <v>483</v>
      </c>
      <c r="F230" s="228" t="s">
        <v>484</v>
      </c>
      <c r="G230" s="229" t="s">
        <v>132</v>
      </c>
      <c r="H230" s="230">
        <v>106</v>
      </c>
      <c r="I230" s="231"/>
      <c r="J230" s="232">
        <f>ROUND(I230*H230,2)</f>
        <v>0</v>
      </c>
      <c r="K230" s="228" t="s">
        <v>133</v>
      </c>
      <c r="L230" s="44"/>
      <c r="M230" s="233" t="s">
        <v>1</v>
      </c>
      <c r="N230" s="234" t="s">
        <v>41</v>
      </c>
      <c r="O230" s="91"/>
      <c r="P230" s="235">
        <f>O230*H230</f>
        <v>0</v>
      </c>
      <c r="Q230" s="235">
        <v>0</v>
      </c>
      <c r="R230" s="235">
        <f>Q230*H230</f>
        <v>0</v>
      </c>
      <c r="S230" s="235">
        <v>0</v>
      </c>
      <c r="T230" s="236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37" t="s">
        <v>134</v>
      </c>
      <c r="AT230" s="237" t="s">
        <v>129</v>
      </c>
      <c r="AU230" s="237" t="s">
        <v>85</v>
      </c>
      <c r="AY230" s="17" t="s">
        <v>127</v>
      </c>
      <c r="BE230" s="238">
        <f>IF(N230="základní",J230,0)</f>
        <v>0</v>
      </c>
      <c r="BF230" s="238">
        <f>IF(N230="snížená",J230,0)</f>
        <v>0</v>
      </c>
      <c r="BG230" s="238">
        <f>IF(N230="zákl. přenesená",J230,0)</f>
        <v>0</v>
      </c>
      <c r="BH230" s="238">
        <f>IF(N230="sníž. přenesená",J230,0)</f>
        <v>0</v>
      </c>
      <c r="BI230" s="238">
        <f>IF(N230="nulová",J230,0)</f>
        <v>0</v>
      </c>
      <c r="BJ230" s="17" t="s">
        <v>83</v>
      </c>
      <c r="BK230" s="238">
        <f>ROUND(I230*H230,2)</f>
        <v>0</v>
      </c>
      <c r="BL230" s="17" t="s">
        <v>134</v>
      </c>
      <c r="BM230" s="237" t="s">
        <v>485</v>
      </c>
    </row>
    <row r="231" s="13" customFormat="1">
      <c r="A231" s="13"/>
      <c r="B231" s="239"/>
      <c r="C231" s="240"/>
      <c r="D231" s="241" t="s">
        <v>136</v>
      </c>
      <c r="E231" s="242" t="s">
        <v>1</v>
      </c>
      <c r="F231" s="243" t="s">
        <v>482</v>
      </c>
      <c r="G231" s="240"/>
      <c r="H231" s="242" t="s">
        <v>1</v>
      </c>
      <c r="I231" s="244"/>
      <c r="J231" s="240"/>
      <c r="K231" s="240"/>
      <c r="L231" s="245"/>
      <c r="M231" s="246"/>
      <c r="N231" s="247"/>
      <c r="O231" s="247"/>
      <c r="P231" s="247"/>
      <c r="Q231" s="247"/>
      <c r="R231" s="247"/>
      <c r="S231" s="247"/>
      <c r="T231" s="24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9" t="s">
        <v>136</v>
      </c>
      <c r="AU231" s="249" t="s">
        <v>85</v>
      </c>
      <c r="AV231" s="13" t="s">
        <v>83</v>
      </c>
      <c r="AW231" s="13" t="s">
        <v>32</v>
      </c>
      <c r="AX231" s="13" t="s">
        <v>76</v>
      </c>
      <c r="AY231" s="249" t="s">
        <v>127</v>
      </c>
    </row>
    <row r="232" s="14" customFormat="1">
      <c r="A232" s="14"/>
      <c r="B232" s="250"/>
      <c r="C232" s="251"/>
      <c r="D232" s="241" t="s">
        <v>136</v>
      </c>
      <c r="E232" s="252" t="s">
        <v>1</v>
      </c>
      <c r="F232" s="253" t="s">
        <v>224</v>
      </c>
      <c r="G232" s="251"/>
      <c r="H232" s="254">
        <v>106</v>
      </c>
      <c r="I232" s="255"/>
      <c r="J232" s="251"/>
      <c r="K232" s="251"/>
      <c r="L232" s="256"/>
      <c r="M232" s="257"/>
      <c r="N232" s="258"/>
      <c r="O232" s="258"/>
      <c r="P232" s="258"/>
      <c r="Q232" s="258"/>
      <c r="R232" s="258"/>
      <c r="S232" s="258"/>
      <c r="T232" s="259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0" t="s">
        <v>136</v>
      </c>
      <c r="AU232" s="260" t="s">
        <v>85</v>
      </c>
      <c r="AV232" s="14" t="s">
        <v>85</v>
      </c>
      <c r="AW232" s="14" t="s">
        <v>32</v>
      </c>
      <c r="AX232" s="14" t="s">
        <v>76</v>
      </c>
      <c r="AY232" s="260" t="s">
        <v>127</v>
      </c>
    </row>
    <row r="233" s="15" customFormat="1">
      <c r="A233" s="15"/>
      <c r="B233" s="261"/>
      <c r="C233" s="262"/>
      <c r="D233" s="241" t="s">
        <v>136</v>
      </c>
      <c r="E233" s="263" t="s">
        <v>1</v>
      </c>
      <c r="F233" s="264" t="s">
        <v>139</v>
      </c>
      <c r="G233" s="262"/>
      <c r="H233" s="265">
        <v>106</v>
      </c>
      <c r="I233" s="266"/>
      <c r="J233" s="262"/>
      <c r="K233" s="262"/>
      <c r="L233" s="267"/>
      <c r="M233" s="268"/>
      <c r="N233" s="269"/>
      <c r="O233" s="269"/>
      <c r="P233" s="269"/>
      <c r="Q233" s="269"/>
      <c r="R233" s="269"/>
      <c r="S233" s="269"/>
      <c r="T233" s="270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71" t="s">
        <v>136</v>
      </c>
      <c r="AU233" s="271" t="s">
        <v>85</v>
      </c>
      <c r="AV233" s="15" t="s">
        <v>134</v>
      </c>
      <c r="AW233" s="15" t="s">
        <v>32</v>
      </c>
      <c r="AX233" s="15" t="s">
        <v>83</v>
      </c>
      <c r="AY233" s="271" t="s">
        <v>127</v>
      </c>
    </row>
    <row r="234" s="2" customFormat="1" ht="16.5" customHeight="1">
      <c r="A234" s="38"/>
      <c r="B234" s="39"/>
      <c r="C234" s="277" t="s">
        <v>267</v>
      </c>
      <c r="D234" s="277" t="s">
        <v>473</v>
      </c>
      <c r="E234" s="278" t="s">
        <v>486</v>
      </c>
      <c r="F234" s="279" t="s">
        <v>487</v>
      </c>
      <c r="G234" s="280" t="s">
        <v>287</v>
      </c>
      <c r="H234" s="281">
        <v>23.579999999999998</v>
      </c>
      <c r="I234" s="282"/>
      <c r="J234" s="283">
        <f>ROUND(I234*H234,2)</f>
        <v>0</v>
      </c>
      <c r="K234" s="279" t="s">
        <v>133</v>
      </c>
      <c r="L234" s="284"/>
      <c r="M234" s="285" t="s">
        <v>1</v>
      </c>
      <c r="N234" s="286" t="s">
        <v>41</v>
      </c>
      <c r="O234" s="91"/>
      <c r="P234" s="235">
        <f>O234*H234</f>
        <v>0</v>
      </c>
      <c r="Q234" s="235">
        <v>1</v>
      </c>
      <c r="R234" s="235">
        <f>Q234*H234</f>
        <v>23.579999999999998</v>
      </c>
      <c r="S234" s="235">
        <v>0</v>
      </c>
      <c r="T234" s="236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7" t="s">
        <v>171</v>
      </c>
      <c r="AT234" s="237" t="s">
        <v>473</v>
      </c>
      <c r="AU234" s="237" t="s">
        <v>85</v>
      </c>
      <c r="AY234" s="17" t="s">
        <v>127</v>
      </c>
      <c r="BE234" s="238">
        <f>IF(N234="základní",J234,0)</f>
        <v>0</v>
      </c>
      <c r="BF234" s="238">
        <f>IF(N234="snížená",J234,0)</f>
        <v>0</v>
      </c>
      <c r="BG234" s="238">
        <f>IF(N234="zákl. přenesená",J234,0)</f>
        <v>0</v>
      </c>
      <c r="BH234" s="238">
        <f>IF(N234="sníž. přenesená",J234,0)</f>
        <v>0</v>
      </c>
      <c r="BI234" s="238">
        <f>IF(N234="nulová",J234,0)</f>
        <v>0</v>
      </c>
      <c r="BJ234" s="17" t="s">
        <v>83</v>
      </c>
      <c r="BK234" s="238">
        <f>ROUND(I234*H234,2)</f>
        <v>0</v>
      </c>
      <c r="BL234" s="17" t="s">
        <v>134</v>
      </c>
      <c r="BM234" s="237" t="s">
        <v>488</v>
      </c>
    </row>
    <row r="235" s="13" customFormat="1">
      <c r="A235" s="13"/>
      <c r="B235" s="239"/>
      <c r="C235" s="240"/>
      <c r="D235" s="241" t="s">
        <v>136</v>
      </c>
      <c r="E235" s="242" t="s">
        <v>1</v>
      </c>
      <c r="F235" s="243" t="s">
        <v>489</v>
      </c>
      <c r="G235" s="240"/>
      <c r="H235" s="242" t="s">
        <v>1</v>
      </c>
      <c r="I235" s="244"/>
      <c r="J235" s="240"/>
      <c r="K235" s="240"/>
      <c r="L235" s="245"/>
      <c r="M235" s="246"/>
      <c r="N235" s="247"/>
      <c r="O235" s="247"/>
      <c r="P235" s="247"/>
      <c r="Q235" s="247"/>
      <c r="R235" s="247"/>
      <c r="S235" s="247"/>
      <c r="T235" s="248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9" t="s">
        <v>136</v>
      </c>
      <c r="AU235" s="249" t="s">
        <v>85</v>
      </c>
      <c r="AV235" s="13" t="s">
        <v>83</v>
      </c>
      <c r="AW235" s="13" t="s">
        <v>32</v>
      </c>
      <c r="AX235" s="13" t="s">
        <v>76</v>
      </c>
      <c r="AY235" s="249" t="s">
        <v>127</v>
      </c>
    </row>
    <row r="236" s="14" customFormat="1">
      <c r="A236" s="14"/>
      <c r="B236" s="250"/>
      <c r="C236" s="251"/>
      <c r="D236" s="241" t="s">
        <v>136</v>
      </c>
      <c r="E236" s="252" t="s">
        <v>1</v>
      </c>
      <c r="F236" s="253" t="s">
        <v>490</v>
      </c>
      <c r="G236" s="251"/>
      <c r="H236" s="254">
        <v>23.579999999999998</v>
      </c>
      <c r="I236" s="255"/>
      <c r="J236" s="251"/>
      <c r="K236" s="251"/>
      <c r="L236" s="256"/>
      <c r="M236" s="257"/>
      <c r="N236" s="258"/>
      <c r="O236" s="258"/>
      <c r="P236" s="258"/>
      <c r="Q236" s="258"/>
      <c r="R236" s="258"/>
      <c r="S236" s="258"/>
      <c r="T236" s="259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0" t="s">
        <v>136</v>
      </c>
      <c r="AU236" s="260" t="s">
        <v>85</v>
      </c>
      <c r="AV236" s="14" t="s">
        <v>85</v>
      </c>
      <c r="AW236" s="14" t="s">
        <v>32</v>
      </c>
      <c r="AX236" s="14" t="s">
        <v>76</v>
      </c>
      <c r="AY236" s="260" t="s">
        <v>127</v>
      </c>
    </row>
    <row r="237" s="15" customFormat="1">
      <c r="A237" s="15"/>
      <c r="B237" s="261"/>
      <c r="C237" s="262"/>
      <c r="D237" s="241" t="s">
        <v>136</v>
      </c>
      <c r="E237" s="263" t="s">
        <v>1</v>
      </c>
      <c r="F237" s="264" t="s">
        <v>139</v>
      </c>
      <c r="G237" s="262"/>
      <c r="H237" s="265">
        <v>23.579999999999998</v>
      </c>
      <c r="I237" s="266"/>
      <c r="J237" s="262"/>
      <c r="K237" s="262"/>
      <c r="L237" s="267"/>
      <c r="M237" s="268"/>
      <c r="N237" s="269"/>
      <c r="O237" s="269"/>
      <c r="P237" s="269"/>
      <c r="Q237" s="269"/>
      <c r="R237" s="269"/>
      <c r="S237" s="269"/>
      <c r="T237" s="270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1" t="s">
        <v>136</v>
      </c>
      <c r="AU237" s="271" t="s">
        <v>85</v>
      </c>
      <c r="AV237" s="15" t="s">
        <v>134</v>
      </c>
      <c r="AW237" s="15" t="s">
        <v>32</v>
      </c>
      <c r="AX237" s="15" t="s">
        <v>83</v>
      </c>
      <c r="AY237" s="271" t="s">
        <v>127</v>
      </c>
    </row>
    <row r="238" s="2" customFormat="1" ht="16.5" customHeight="1">
      <c r="A238" s="38"/>
      <c r="B238" s="39"/>
      <c r="C238" s="226" t="s">
        <v>273</v>
      </c>
      <c r="D238" s="226" t="s">
        <v>129</v>
      </c>
      <c r="E238" s="227" t="s">
        <v>491</v>
      </c>
      <c r="F238" s="228" t="s">
        <v>492</v>
      </c>
      <c r="G238" s="229" t="s">
        <v>132</v>
      </c>
      <c r="H238" s="230">
        <v>262</v>
      </c>
      <c r="I238" s="231"/>
      <c r="J238" s="232">
        <f>ROUND(I238*H238,2)</f>
        <v>0</v>
      </c>
      <c r="K238" s="228" t="s">
        <v>133</v>
      </c>
      <c r="L238" s="44"/>
      <c r="M238" s="233" t="s">
        <v>1</v>
      </c>
      <c r="N238" s="234" t="s">
        <v>41</v>
      </c>
      <c r="O238" s="91"/>
      <c r="P238" s="235">
        <f>O238*H238</f>
        <v>0</v>
      </c>
      <c r="Q238" s="235">
        <v>0</v>
      </c>
      <c r="R238" s="235">
        <f>Q238*H238</f>
        <v>0</v>
      </c>
      <c r="S238" s="235">
        <v>0</v>
      </c>
      <c r="T238" s="236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37" t="s">
        <v>134</v>
      </c>
      <c r="AT238" s="237" t="s">
        <v>129</v>
      </c>
      <c r="AU238" s="237" t="s">
        <v>85</v>
      </c>
      <c r="AY238" s="17" t="s">
        <v>127</v>
      </c>
      <c r="BE238" s="238">
        <f>IF(N238="základní",J238,0)</f>
        <v>0</v>
      </c>
      <c r="BF238" s="238">
        <f>IF(N238="snížená",J238,0)</f>
        <v>0</v>
      </c>
      <c r="BG238" s="238">
        <f>IF(N238="zákl. přenesená",J238,0)</f>
        <v>0</v>
      </c>
      <c r="BH238" s="238">
        <f>IF(N238="sníž. přenesená",J238,0)</f>
        <v>0</v>
      </c>
      <c r="BI238" s="238">
        <f>IF(N238="nulová",J238,0)</f>
        <v>0</v>
      </c>
      <c r="BJ238" s="17" t="s">
        <v>83</v>
      </c>
      <c r="BK238" s="238">
        <f>ROUND(I238*H238,2)</f>
        <v>0</v>
      </c>
      <c r="BL238" s="17" t="s">
        <v>134</v>
      </c>
      <c r="BM238" s="237" t="s">
        <v>493</v>
      </c>
    </row>
    <row r="239" s="13" customFormat="1">
      <c r="A239" s="13"/>
      <c r="B239" s="239"/>
      <c r="C239" s="240"/>
      <c r="D239" s="241" t="s">
        <v>136</v>
      </c>
      <c r="E239" s="242" t="s">
        <v>1</v>
      </c>
      <c r="F239" s="243" t="s">
        <v>482</v>
      </c>
      <c r="G239" s="240"/>
      <c r="H239" s="242" t="s">
        <v>1</v>
      </c>
      <c r="I239" s="244"/>
      <c r="J239" s="240"/>
      <c r="K239" s="240"/>
      <c r="L239" s="245"/>
      <c r="M239" s="246"/>
      <c r="N239" s="247"/>
      <c r="O239" s="247"/>
      <c r="P239" s="247"/>
      <c r="Q239" s="247"/>
      <c r="R239" s="247"/>
      <c r="S239" s="247"/>
      <c r="T239" s="248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9" t="s">
        <v>136</v>
      </c>
      <c r="AU239" s="249" t="s">
        <v>85</v>
      </c>
      <c r="AV239" s="13" t="s">
        <v>83</v>
      </c>
      <c r="AW239" s="13" t="s">
        <v>32</v>
      </c>
      <c r="AX239" s="13" t="s">
        <v>76</v>
      </c>
      <c r="AY239" s="249" t="s">
        <v>127</v>
      </c>
    </row>
    <row r="240" s="14" customFormat="1">
      <c r="A240" s="14"/>
      <c r="B240" s="250"/>
      <c r="C240" s="251"/>
      <c r="D240" s="241" t="s">
        <v>136</v>
      </c>
      <c r="E240" s="252" t="s">
        <v>1</v>
      </c>
      <c r="F240" s="253" t="s">
        <v>494</v>
      </c>
      <c r="G240" s="251"/>
      <c r="H240" s="254">
        <v>262</v>
      </c>
      <c r="I240" s="255"/>
      <c r="J240" s="251"/>
      <c r="K240" s="251"/>
      <c r="L240" s="256"/>
      <c r="M240" s="257"/>
      <c r="N240" s="258"/>
      <c r="O240" s="258"/>
      <c r="P240" s="258"/>
      <c r="Q240" s="258"/>
      <c r="R240" s="258"/>
      <c r="S240" s="258"/>
      <c r="T240" s="259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0" t="s">
        <v>136</v>
      </c>
      <c r="AU240" s="260" t="s">
        <v>85</v>
      </c>
      <c r="AV240" s="14" t="s">
        <v>85</v>
      </c>
      <c r="AW240" s="14" t="s">
        <v>32</v>
      </c>
      <c r="AX240" s="14" t="s">
        <v>76</v>
      </c>
      <c r="AY240" s="260" t="s">
        <v>127</v>
      </c>
    </row>
    <row r="241" s="15" customFormat="1">
      <c r="A241" s="15"/>
      <c r="B241" s="261"/>
      <c r="C241" s="262"/>
      <c r="D241" s="241" t="s">
        <v>136</v>
      </c>
      <c r="E241" s="263" t="s">
        <v>1</v>
      </c>
      <c r="F241" s="264" t="s">
        <v>139</v>
      </c>
      <c r="G241" s="262"/>
      <c r="H241" s="265">
        <v>262</v>
      </c>
      <c r="I241" s="266"/>
      <c r="J241" s="262"/>
      <c r="K241" s="262"/>
      <c r="L241" s="267"/>
      <c r="M241" s="268"/>
      <c r="N241" s="269"/>
      <c r="O241" s="269"/>
      <c r="P241" s="269"/>
      <c r="Q241" s="269"/>
      <c r="R241" s="269"/>
      <c r="S241" s="269"/>
      <c r="T241" s="270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71" t="s">
        <v>136</v>
      </c>
      <c r="AU241" s="271" t="s">
        <v>85</v>
      </c>
      <c r="AV241" s="15" t="s">
        <v>134</v>
      </c>
      <c r="AW241" s="15" t="s">
        <v>32</v>
      </c>
      <c r="AX241" s="15" t="s">
        <v>83</v>
      </c>
      <c r="AY241" s="271" t="s">
        <v>127</v>
      </c>
    </row>
    <row r="242" s="2" customFormat="1" ht="16.5" customHeight="1">
      <c r="A242" s="38"/>
      <c r="B242" s="39"/>
      <c r="C242" s="277" t="s">
        <v>277</v>
      </c>
      <c r="D242" s="277" t="s">
        <v>473</v>
      </c>
      <c r="E242" s="278" t="s">
        <v>495</v>
      </c>
      <c r="F242" s="279" t="s">
        <v>496</v>
      </c>
      <c r="G242" s="280" t="s">
        <v>497</v>
      </c>
      <c r="H242" s="281">
        <v>9.0389999999999997</v>
      </c>
      <c r="I242" s="282"/>
      <c r="J242" s="283">
        <f>ROUND(I242*H242,2)</f>
        <v>0</v>
      </c>
      <c r="K242" s="279" t="s">
        <v>133</v>
      </c>
      <c r="L242" s="284"/>
      <c r="M242" s="285" t="s">
        <v>1</v>
      </c>
      <c r="N242" s="286" t="s">
        <v>41</v>
      </c>
      <c r="O242" s="91"/>
      <c r="P242" s="235">
        <f>O242*H242</f>
        <v>0</v>
      </c>
      <c r="Q242" s="235">
        <v>0.001</v>
      </c>
      <c r="R242" s="235">
        <f>Q242*H242</f>
        <v>0.0090390000000000002</v>
      </c>
      <c r="S242" s="235">
        <v>0</v>
      </c>
      <c r="T242" s="236">
        <f>S242*H242</f>
        <v>0</v>
      </c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R242" s="237" t="s">
        <v>171</v>
      </c>
      <c r="AT242" s="237" t="s">
        <v>473</v>
      </c>
      <c r="AU242" s="237" t="s">
        <v>85</v>
      </c>
      <c r="AY242" s="17" t="s">
        <v>127</v>
      </c>
      <c r="BE242" s="238">
        <f>IF(N242="základní",J242,0)</f>
        <v>0</v>
      </c>
      <c r="BF242" s="238">
        <f>IF(N242="snížená",J242,0)</f>
        <v>0</v>
      </c>
      <c r="BG242" s="238">
        <f>IF(N242="zákl. přenesená",J242,0)</f>
        <v>0</v>
      </c>
      <c r="BH242" s="238">
        <f>IF(N242="sníž. přenesená",J242,0)</f>
        <v>0</v>
      </c>
      <c r="BI242" s="238">
        <f>IF(N242="nulová",J242,0)</f>
        <v>0</v>
      </c>
      <c r="BJ242" s="17" t="s">
        <v>83</v>
      </c>
      <c r="BK242" s="238">
        <f>ROUND(I242*H242,2)</f>
        <v>0</v>
      </c>
      <c r="BL242" s="17" t="s">
        <v>134</v>
      </c>
      <c r="BM242" s="237" t="s">
        <v>498</v>
      </c>
    </row>
    <row r="243" s="13" customFormat="1">
      <c r="A243" s="13"/>
      <c r="B243" s="239"/>
      <c r="C243" s="240"/>
      <c r="D243" s="241" t="s">
        <v>136</v>
      </c>
      <c r="E243" s="242" t="s">
        <v>1</v>
      </c>
      <c r="F243" s="243" t="s">
        <v>499</v>
      </c>
      <c r="G243" s="240"/>
      <c r="H243" s="242" t="s">
        <v>1</v>
      </c>
      <c r="I243" s="244"/>
      <c r="J243" s="240"/>
      <c r="K243" s="240"/>
      <c r="L243" s="245"/>
      <c r="M243" s="246"/>
      <c r="N243" s="247"/>
      <c r="O243" s="247"/>
      <c r="P243" s="247"/>
      <c r="Q243" s="247"/>
      <c r="R243" s="247"/>
      <c r="S243" s="247"/>
      <c r="T243" s="248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9" t="s">
        <v>136</v>
      </c>
      <c r="AU243" s="249" t="s">
        <v>85</v>
      </c>
      <c r="AV243" s="13" t="s">
        <v>83</v>
      </c>
      <c r="AW243" s="13" t="s">
        <v>32</v>
      </c>
      <c r="AX243" s="13" t="s">
        <v>76</v>
      </c>
      <c r="AY243" s="249" t="s">
        <v>127</v>
      </c>
    </row>
    <row r="244" s="14" customFormat="1">
      <c r="A244" s="14"/>
      <c r="B244" s="250"/>
      <c r="C244" s="251"/>
      <c r="D244" s="241" t="s">
        <v>136</v>
      </c>
      <c r="E244" s="252" t="s">
        <v>1</v>
      </c>
      <c r="F244" s="253" t="s">
        <v>500</v>
      </c>
      <c r="G244" s="251"/>
      <c r="H244" s="254">
        <v>9.0389999999999997</v>
      </c>
      <c r="I244" s="255"/>
      <c r="J244" s="251"/>
      <c r="K244" s="251"/>
      <c r="L244" s="256"/>
      <c r="M244" s="257"/>
      <c r="N244" s="258"/>
      <c r="O244" s="258"/>
      <c r="P244" s="258"/>
      <c r="Q244" s="258"/>
      <c r="R244" s="258"/>
      <c r="S244" s="258"/>
      <c r="T244" s="259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0" t="s">
        <v>136</v>
      </c>
      <c r="AU244" s="260" t="s">
        <v>85</v>
      </c>
      <c r="AV244" s="14" t="s">
        <v>85</v>
      </c>
      <c r="AW244" s="14" t="s">
        <v>32</v>
      </c>
      <c r="AX244" s="14" t="s">
        <v>76</v>
      </c>
      <c r="AY244" s="260" t="s">
        <v>127</v>
      </c>
    </row>
    <row r="245" s="15" customFormat="1">
      <c r="A245" s="15"/>
      <c r="B245" s="261"/>
      <c r="C245" s="262"/>
      <c r="D245" s="241" t="s">
        <v>136</v>
      </c>
      <c r="E245" s="263" t="s">
        <v>1</v>
      </c>
      <c r="F245" s="264" t="s">
        <v>139</v>
      </c>
      <c r="G245" s="262"/>
      <c r="H245" s="265">
        <v>9.0389999999999997</v>
      </c>
      <c r="I245" s="266"/>
      <c r="J245" s="262"/>
      <c r="K245" s="262"/>
      <c r="L245" s="267"/>
      <c r="M245" s="268"/>
      <c r="N245" s="269"/>
      <c r="O245" s="269"/>
      <c r="P245" s="269"/>
      <c r="Q245" s="269"/>
      <c r="R245" s="269"/>
      <c r="S245" s="269"/>
      <c r="T245" s="270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71" t="s">
        <v>136</v>
      </c>
      <c r="AU245" s="271" t="s">
        <v>85</v>
      </c>
      <c r="AV245" s="15" t="s">
        <v>134</v>
      </c>
      <c r="AW245" s="15" t="s">
        <v>32</v>
      </c>
      <c r="AX245" s="15" t="s">
        <v>83</v>
      </c>
      <c r="AY245" s="271" t="s">
        <v>127</v>
      </c>
    </row>
    <row r="246" s="2" customFormat="1" ht="16.5" customHeight="1">
      <c r="A246" s="38"/>
      <c r="B246" s="39"/>
      <c r="C246" s="226" t="s">
        <v>284</v>
      </c>
      <c r="D246" s="226" t="s">
        <v>129</v>
      </c>
      <c r="E246" s="227" t="s">
        <v>501</v>
      </c>
      <c r="F246" s="228" t="s">
        <v>502</v>
      </c>
      <c r="G246" s="229" t="s">
        <v>132</v>
      </c>
      <c r="H246" s="230">
        <v>262</v>
      </c>
      <c r="I246" s="231"/>
      <c r="J246" s="232">
        <f>ROUND(I246*H246,2)</f>
        <v>0</v>
      </c>
      <c r="K246" s="228" t="s">
        <v>133</v>
      </c>
      <c r="L246" s="44"/>
      <c r="M246" s="233" t="s">
        <v>1</v>
      </c>
      <c r="N246" s="234" t="s">
        <v>41</v>
      </c>
      <c r="O246" s="91"/>
      <c r="P246" s="235">
        <f>O246*H246</f>
        <v>0</v>
      </c>
      <c r="Q246" s="235">
        <v>0</v>
      </c>
      <c r="R246" s="235">
        <f>Q246*H246</f>
        <v>0</v>
      </c>
      <c r="S246" s="235">
        <v>0</v>
      </c>
      <c r="T246" s="236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7" t="s">
        <v>134</v>
      </c>
      <c r="AT246" s="237" t="s">
        <v>129</v>
      </c>
      <c r="AU246" s="237" t="s">
        <v>85</v>
      </c>
      <c r="AY246" s="17" t="s">
        <v>127</v>
      </c>
      <c r="BE246" s="238">
        <f>IF(N246="základní",J246,0)</f>
        <v>0</v>
      </c>
      <c r="BF246" s="238">
        <f>IF(N246="snížená",J246,0)</f>
        <v>0</v>
      </c>
      <c r="BG246" s="238">
        <f>IF(N246="zákl. přenesená",J246,0)</f>
        <v>0</v>
      </c>
      <c r="BH246" s="238">
        <f>IF(N246="sníž. přenesená",J246,0)</f>
        <v>0</v>
      </c>
      <c r="BI246" s="238">
        <f>IF(N246="nulová",J246,0)</f>
        <v>0</v>
      </c>
      <c r="BJ246" s="17" t="s">
        <v>83</v>
      </c>
      <c r="BK246" s="238">
        <f>ROUND(I246*H246,2)</f>
        <v>0</v>
      </c>
      <c r="BL246" s="17" t="s">
        <v>134</v>
      </c>
      <c r="BM246" s="237" t="s">
        <v>503</v>
      </c>
    </row>
    <row r="247" s="13" customFormat="1">
      <c r="A247" s="13"/>
      <c r="B247" s="239"/>
      <c r="C247" s="240"/>
      <c r="D247" s="241" t="s">
        <v>136</v>
      </c>
      <c r="E247" s="242" t="s">
        <v>1</v>
      </c>
      <c r="F247" s="243" t="s">
        <v>504</v>
      </c>
      <c r="G247" s="240"/>
      <c r="H247" s="242" t="s">
        <v>1</v>
      </c>
      <c r="I247" s="244"/>
      <c r="J247" s="240"/>
      <c r="K247" s="240"/>
      <c r="L247" s="245"/>
      <c r="M247" s="246"/>
      <c r="N247" s="247"/>
      <c r="O247" s="247"/>
      <c r="P247" s="247"/>
      <c r="Q247" s="247"/>
      <c r="R247" s="247"/>
      <c r="S247" s="247"/>
      <c r="T247" s="24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9" t="s">
        <v>136</v>
      </c>
      <c r="AU247" s="249" t="s">
        <v>85</v>
      </c>
      <c r="AV247" s="13" t="s">
        <v>83</v>
      </c>
      <c r="AW247" s="13" t="s">
        <v>32</v>
      </c>
      <c r="AX247" s="13" t="s">
        <v>76</v>
      </c>
      <c r="AY247" s="249" t="s">
        <v>127</v>
      </c>
    </row>
    <row r="248" s="14" customFormat="1">
      <c r="A248" s="14"/>
      <c r="B248" s="250"/>
      <c r="C248" s="251"/>
      <c r="D248" s="241" t="s">
        <v>136</v>
      </c>
      <c r="E248" s="252" t="s">
        <v>1</v>
      </c>
      <c r="F248" s="253" t="s">
        <v>505</v>
      </c>
      <c r="G248" s="251"/>
      <c r="H248" s="254">
        <v>262</v>
      </c>
      <c r="I248" s="255"/>
      <c r="J248" s="251"/>
      <c r="K248" s="251"/>
      <c r="L248" s="256"/>
      <c r="M248" s="257"/>
      <c r="N248" s="258"/>
      <c r="O248" s="258"/>
      <c r="P248" s="258"/>
      <c r="Q248" s="258"/>
      <c r="R248" s="258"/>
      <c r="S248" s="258"/>
      <c r="T248" s="259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0" t="s">
        <v>136</v>
      </c>
      <c r="AU248" s="260" t="s">
        <v>85</v>
      </c>
      <c r="AV248" s="14" t="s">
        <v>85</v>
      </c>
      <c r="AW248" s="14" t="s">
        <v>32</v>
      </c>
      <c r="AX248" s="14" t="s">
        <v>76</v>
      </c>
      <c r="AY248" s="260" t="s">
        <v>127</v>
      </c>
    </row>
    <row r="249" s="15" customFormat="1">
      <c r="A249" s="15"/>
      <c r="B249" s="261"/>
      <c r="C249" s="262"/>
      <c r="D249" s="241" t="s">
        <v>136</v>
      </c>
      <c r="E249" s="263" t="s">
        <v>1</v>
      </c>
      <c r="F249" s="264" t="s">
        <v>139</v>
      </c>
      <c r="G249" s="262"/>
      <c r="H249" s="265">
        <v>262</v>
      </c>
      <c r="I249" s="266"/>
      <c r="J249" s="262"/>
      <c r="K249" s="262"/>
      <c r="L249" s="267"/>
      <c r="M249" s="268"/>
      <c r="N249" s="269"/>
      <c r="O249" s="269"/>
      <c r="P249" s="269"/>
      <c r="Q249" s="269"/>
      <c r="R249" s="269"/>
      <c r="S249" s="269"/>
      <c r="T249" s="270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1" t="s">
        <v>136</v>
      </c>
      <c r="AU249" s="271" t="s">
        <v>85</v>
      </c>
      <c r="AV249" s="15" t="s">
        <v>134</v>
      </c>
      <c r="AW249" s="15" t="s">
        <v>32</v>
      </c>
      <c r="AX249" s="15" t="s">
        <v>83</v>
      </c>
      <c r="AY249" s="271" t="s">
        <v>127</v>
      </c>
    </row>
    <row r="250" s="2" customFormat="1" ht="16.5" customHeight="1">
      <c r="A250" s="38"/>
      <c r="B250" s="39"/>
      <c r="C250" s="226" t="s">
        <v>291</v>
      </c>
      <c r="D250" s="226" t="s">
        <v>129</v>
      </c>
      <c r="E250" s="227" t="s">
        <v>506</v>
      </c>
      <c r="F250" s="228" t="s">
        <v>507</v>
      </c>
      <c r="G250" s="229" t="s">
        <v>132</v>
      </c>
      <c r="H250" s="230">
        <v>809</v>
      </c>
      <c r="I250" s="231"/>
      <c r="J250" s="232">
        <f>ROUND(I250*H250,2)</f>
        <v>0</v>
      </c>
      <c r="K250" s="228" t="s">
        <v>133</v>
      </c>
      <c r="L250" s="44"/>
      <c r="M250" s="233" t="s">
        <v>1</v>
      </c>
      <c r="N250" s="234" t="s">
        <v>41</v>
      </c>
      <c r="O250" s="91"/>
      <c r="P250" s="235">
        <f>O250*H250</f>
        <v>0</v>
      </c>
      <c r="Q250" s="235">
        <v>0</v>
      </c>
      <c r="R250" s="235">
        <f>Q250*H250</f>
        <v>0</v>
      </c>
      <c r="S250" s="235">
        <v>0</v>
      </c>
      <c r="T250" s="236">
        <f>S250*H250</f>
        <v>0</v>
      </c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R250" s="237" t="s">
        <v>134</v>
      </c>
      <c r="AT250" s="237" t="s">
        <v>129</v>
      </c>
      <c r="AU250" s="237" t="s">
        <v>85</v>
      </c>
      <c r="AY250" s="17" t="s">
        <v>127</v>
      </c>
      <c r="BE250" s="238">
        <f>IF(N250="základní",J250,0)</f>
        <v>0</v>
      </c>
      <c r="BF250" s="238">
        <f>IF(N250="snížená",J250,0)</f>
        <v>0</v>
      </c>
      <c r="BG250" s="238">
        <f>IF(N250="zákl. přenesená",J250,0)</f>
        <v>0</v>
      </c>
      <c r="BH250" s="238">
        <f>IF(N250="sníž. přenesená",J250,0)</f>
        <v>0</v>
      </c>
      <c r="BI250" s="238">
        <f>IF(N250="nulová",J250,0)</f>
        <v>0</v>
      </c>
      <c r="BJ250" s="17" t="s">
        <v>83</v>
      </c>
      <c r="BK250" s="238">
        <f>ROUND(I250*H250,2)</f>
        <v>0</v>
      </c>
      <c r="BL250" s="17" t="s">
        <v>134</v>
      </c>
      <c r="BM250" s="237" t="s">
        <v>508</v>
      </c>
    </row>
    <row r="251" s="13" customFormat="1">
      <c r="A251" s="13"/>
      <c r="B251" s="239"/>
      <c r="C251" s="240"/>
      <c r="D251" s="241" t="s">
        <v>136</v>
      </c>
      <c r="E251" s="242" t="s">
        <v>1</v>
      </c>
      <c r="F251" s="243" t="s">
        <v>509</v>
      </c>
      <c r="G251" s="240"/>
      <c r="H251" s="242" t="s">
        <v>1</v>
      </c>
      <c r="I251" s="244"/>
      <c r="J251" s="240"/>
      <c r="K251" s="240"/>
      <c r="L251" s="245"/>
      <c r="M251" s="246"/>
      <c r="N251" s="247"/>
      <c r="O251" s="247"/>
      <c r="P251" s="247"/>
      <c r="Q251" s="247"/>
      <c r="R251" s="247"/>
      <c r="S251" s="247"/>
      <c r="T251" s="24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9" t="s">
        <v>136</v>
      </c>
      <c r="AU251" s="249" t="s">
        <v>85</v>
      </c>
      <c r="AV251" s="13" t="s">
        <v>83</v>
      </c>
      <c r="AW251" s="13" t="s">
        <v>32</v>
      </c>
      <c r="AX251" s="13" t="s">
        <v>76</v>
      </c>
      <c r="AY251" s="249" t="s">
        <v>127</v>
      </c>
    </row>
    <row r="252" s="14" customFormat="1">
      <c r="A252" s="14"/>
      <c r="B252" s="250"/>
      <c r="C252" s="251"/>
      <c r="D252" s="241" t="s">
        <v>136</v>
      </c>
      <c r="E252" s="252" t="s">
        <v>1</v>
      </c>
      <c r="F252" s="253" t="s">
        <v>510</v>
      </c>
      <c r="G252" s="251"/>
      <c r="H252" s="254">
        <v>809</v>
      </c>
      <c r="I252" s="255"/>
      <c r="J252" s="251"/>
      <c r="K252" s="251"/>
      <c r="L252" s="256"/>
      <c r="M252" s="257"/>
      <c r="N252" s="258"/>
      <c r="O252" s="258"/>
      <c r="P252" s="258"/>
      <c r="Q252" s="258"/>
      <c r="R252" s="258"/>
      <c r="S252" s="258"/>
      <c r="T252" s="259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0" t="s">
        <v>136</v>
      </c>
      <c r="AU252" s="260" t="s">
        <v>85</v>
      </c>
      <c r="AV252" s="14" t="s">
        <v>85</v>
      </c>
      <c r="AW252" s="14" t="s">
        <v>32</v>
      </c>
      <c r="AX252" s="14" t="s">
        <v>76</v>
      </c>
      <c r="AY252" s="260" t="s">
        <v>127</v>
      </c>
    </row>
    <row r="253" s="15" customFormat="1">
      <c r="A253" s="15"/>
      <c r="B253" s="261"/>
      <c r="C253" s="262"/>
      <c r="D253" s="241" t="s">
        <v>136</v>
      </c>
      <c r="E253" s="263" t="s">
        <v>1</v>
      </c>
      <c r="F253" s="264" t="s">
        <v>139</v>
      </c>
      <c r="G253" s="262"/>
      <c r="H253" s="265">
        <v>809</v>
      </c>
      <c r="I253" s="266"/>
      <c r="J253" s="262"/>
      <c r="K253" s="262"/>
      <c r="L253" s="267"/>
      <c r="M253" s="268"/>
      <c r="N253" s="269"/>
      <c r="O253" s="269"/>
      <c r="P253" s="269"/>
      <c r="Q253" s="269"/>
      <c r="R253" s="269"/>
      <c r="S253" s="269"/>
      <c r="T253" s="270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T253" s="271" t="s">
        <v>136</v>
      </c>
      <c r="AU253" s="271" t="s">
        <v>85</v>
      </c>
      <c r="AV253" s="15" t="s">
        <v>134</v>
      </c>
      <c r="AW253" s="15" t="s">
        <v>32</v>
      </c>
      <c r="AX253" s="15" t="s">
        <v>83</v>
      </c>
      <c r="AY253" s="271" t="s">
        <v>127</v>
      </c>
    </row>
    <row r="254" s="12" customFormat="1" ht="22.8" customHeight="1">
      <c r="A254" s="12"/>
      <c r="B254" s="210"/>
      <c r="C254" s="211"/>
      <c r="D254" s="212" t="s">
        <v>75</v>
      </c>
      <c r="E254" s="224" t="s">
        <v>134</v>
      </c>
      <c r="F254" s="224" t="s">
        <v>511</v>
      </c>
      <c r="G254" s="211"/>
      <c r="H254" s="211"/>
      <c r="I254" s="214"/>
      <c r="J254" s="225">
        <f>BK254</f>
        <v>0</v>
      </c>
      <c r="K254" s="211"/>
      <c r="L254" s="216"/>
      <c r="M254" s="217"/>
      <c r="N254" s="218"/>
      <c r="O254" s="218"/>
      <c r="P254" s="219">
        <f>SUM(P255:P262)</f>
        <v>0</v>
      </c>
      <c r="Q254" s="218"/>
      <c r="R254" s="219">
        <f>SUM(R255:R262)</f>
        <v>0.26495999999999997</v>
      </c>
      <c r="S254" s="218"/>
      <c r="T254" s="220">
        <f>SUM(T255:T262)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21" t="s">
        <v>83</v>
      </c>
      <c r="AT254" s="222" t="s">
        <v>75</v>
      </c>
      <c r="AU254" s="222" t="s">
        <v>83</v>
      </c>
      <c r="AY254" s="221" t="s">
        <v>127</v>
      </c>
      <c r="BK254" s="223">
        <f>SUM(BK255:BK262)</f>
        <v>0</v>
      </c>
    </row>
    <row r="255" s="2" customFormat="1" ht="16.5" customHeight="1">
      <c r="A255" s="38"/>
      <c r="B255" s="39"/>
      <c r="C255" s="226" t="s">
        <v>295</v>
      </c>
      <c r="D255" s="226" t="s">
        <v>129</v>
      </c>
      <c r="E255" s="227" t="s">
        <v>512</v>
      </c>
      <c r="F255" s="228" t="s">
        <v>513</v>
      </c>
      <c r="G255" s="229" t="s">
        <v>227</v>
      </c>
      <c r="H255" s="230">
        <v>0.56000000000000005</v>
      </c>
      <c r="I255" s="231"/>
      <c r="J255" s="232">
        <f>ROUND(I255*H255,2)</f>
        <v>0</v>
      </c>
      <c r="K255" s="228" t="s">
        <v>133</v>
      </c>
      <c r="L255" s="44"/>
      <c r="M255" s="233" t="s">
        <v>1</v>
      </c>
      <c r="N255" s="234" t="s">
        <v>41</v>
      </c>
      <c r="O255" s="91"/>
      <c r="P255" s="235">
        <f>O255*H255</f>
        <v>0</v>
      </c>
      <c r="Q255" s="235">
        <v>0</v>
      </c>
      <c r="R255" s="235">
        <f>Q255*H255</f>
        <v>0</v>
      </c>
      <c r="S255" s="235">
        <v>0</v>
      </c>
      <c r="T255" s="23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7" t="s">
        <v>134</v>
      </c>
      <c r="AT255" s="237" t="s">
        <v>129</v>
      </c>
      <c r="AU255" s="237" t="s">
        <v>85</v>
      </c>
      <c r="AY255" s="17" t="s">
        <v>127</v>
      </c>
      <c r="BE255" s="238">
        <f>IF(N255="základní",J255,0)</f>
        <v>0</v>
      </c>
      <c r="BF255" s="238">
        <f>IF(N255="snížená",J255,0)</f>
        <v>0</v>
      </c>
      <c r="BG255" s="238">
        <f>IF(N255="zákl. přenesená",J255,0)</f>
        <v>0</v>
      </c>
      <c r="BH255" s="238">
        <f>IF(N255="sníž. přenesená",J255,0)</f>
        <v>0</v>
      </c>
      <c r="BI255" s="238">
        <f>IF(N255="nulová",J255,0)</f>
        <v>0</v>
      </c>
      <c r="BJ255" s="17" t="s">
        <v>83</v>
      </c>
      <c r="BK255" s="238">
        <f>ROUND(I255*H255,2)</f>
        <v>0</v>
      </c>
      <c r="BL255" s="17" t="s">
        <v>134</v>
      </c>
      <c r="BM255" s="237" t="s">
        <v>514</v>
      </c>
    </row>
    <row r="256" s="13" customFormat="1">
      <c r="A256" s="13"/>
      <c r="B256" s="239"/>
      <c r="C256" s="240"/>
      <c r="D256" s="241" t="s">
        <v>136</v>
      </c>
      <c r="E256" s="242" t="s">
        <v>1</v>
      </c>
      <c r="F256" s="243" t="s">
        <v>515</v>
      </c>
      <c r="G256" s="240"/>
      <c r="H256" s="242" t="s">
        <v>1</v>
      </c>
      <c r="I256" s="244"/>
      <c r="J256" s="240"/>
      <c r="K256" s="240"/>
      <c r="L256" s="245"/>
      <c r="M256" s="246"/>
      <c r="N256" s="247"/>
      <c r="O256" s="247"/>
      <c r="P256" s="247"/>
      <c r="Q256" s="247"/>
      <c r="R256" s="247"/>
      <c r="S256" s="247"/>
      <c r="T256" s="24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9" t="s">
        <v>136</v>
      </c>
      <c r="AU256" s="249" t="s">
        <v>85</v>
      </c>
      <c r="AV256" s="13" t="s">
        <v>83</v>
      </c>
      <c r="AW256" s="13" t="s">
        <v>32</v>
      </c>
      <c r="AX256" s="13" t="s">
        <v>76</v>
      </c>
      <c r="AY256" s="249" t="s">
        <v>127</v>
      </c>
    </row>
    <row r="257" s="14" customFormat="1">
      <c r="A257" s="14"/>
      <c r="B257" s="250"/>
      <c r="C257" s="251"/>
      <c r="D257" s="241" t="s">
        <v>136</v>
      </c>
      <c r="E257" s="252" t="s">
        <v>1</v>
      </c>
      <c r="F257" s="253" t="s">
        <v>516</v>
      </c>
      <c r="G257" s="251"/>
      <c r="H257" s="254">
        <v>0.56000000000000005</v>
      </c>
      <c r="I257" s="255"/>
      <c r="J257" s="251"/>
      <c r="K257" s="251"/>
      <c r="L257" s="256"/>
      <c r="M257" s="257"/>
      <c r="N257" s="258"/>
      <c r="O257" s="258"/>
      <c r="P257" s="258"/>
      <c r="Q257" s="258"/>
      <c r="R257" s="258"/>
      <c r="S257" s="258"/>
      <c r="T257" s="259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0" t="s">
        <v>136</v>
      </c>
      <c r="AU257" s="260" t="s">
        <v>85</v>
      </c>
      <c r="AV257" s="14" t="s">
        <v>85</v>
      </c>
      <c r="AW257" s="14" t="s">
        <v>32</v>
      </c>
      <c r="AX257" s="14" t="s">
        <v>76</v>
      </c>
      <c r="AY257" s="260" t="s">
        <v>127</v>
      </c>
    </row>
    <row r="258" s="15" customFormat="1">
      <c r="A258" s="15"/>
      <c r="B258" s="261"/>
      <c r="C258" s="262"/>
      <c r="D258" s="241" t="s">
        <v>136</v>
      </c>
      <c r="E258" s="263" t="s">
        <v>1</v>
      </c>
      <c r="F258" s="264" t="s">
        <v>139</v>
      </c>
      <c r="G258" s="262"/>
      <c r="H258" s="265">
        <v>0.56000000000000005</v>
      </c>
      <c r="I258" s="266"/>
      <c r="J258" s="262"/>
      <c r="K258" s="262"/>
      <c r="L258" s="267"/>
      <c r="M258" s="268"/>
      <c r="N258" s="269"/>
      <c r="O258" s="269"/>
      <c r="P258" s="269"/>
      <c r="Q258" s="269"/>
      <c r="R258" s="269"/>
      <c r="S258" s="269"/>
      <c r="T258" s="270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71" t="s">
        <v>136</v>
      </c>
      <c r="AU258" s="271" t="s">
        <v>85</v>
      </c>
      <c r="AV258" s="15" t="s">
        <v>134</v>
      </c>
      <c r="AW258" s="15" t="s">
        <v>32</v>
      </c>
      <c r="AX258" s="15" t="s">
        <v>83</v>
      </c>
      <c r="AY258" s="271" t="s">
        <v>127</v>
      </c>
    </row>
    <row r="259" s="2" customFormat="1" ht="16.5" customHeight="1">
      <c r="A259" s="38"/>
      <c r="B259" s="39"/>
      <c r="C259" s="226" t="s">
        <v>301</v>
      </c>
      <c r="D259" s="226" t="s">
        <v>129</v>
      </c>
      <c r="E259" s="227" t="s">
        <v>517</v>
      </c>
      <c r="F259" s="228" t="s">
        <v>518</v>
      </c>
      <c r="G259" s="229" t="s">
        <v>238</v>
      </c>
      <c r="H259" s="230">
        <v>3</v>
      </c>
      <c r="I259" s="231"/>
      <c r="J259" s="232">
        <f>ROUND(I259*H259,2)</f>
        <v>0</v>
      </c>
      <c r="K259" s="228" t="s">
        <v>133</v>
      </c>
      <c r="L259" s="44"/>
      <c r="M259" s="233" t="s">
        <v>1</v>
      </c>
      <c r="N259" s="234" t="s">
        <v>41</v>
      </c>
      <c r="O259" s="91"/>
      <c r="P259" s="235">
        <f>O259*H259</f>
        <v>0</v>
      </c>
      <c r="Q259" s="235">
        <v>0.088319999999999996</v>
      </c>
      <c r="R259" s="235">
        <f>Q259*H259</f>
        <v>0.26495999999999997</v>
      </c>
      <c r="S259" s="235">
        <v>0</v>
      </c>
      <c r="T259" s="236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37" t="s">
        <v>134</v>
      </c>
      <c r="AT259" s="237" t="s">
        <v>129</v>
      </c>
      <c r="AU259" s="237" t="s">
        <v>85</v>
      </c>
      <c r="AY259" s="17" t="s">
        <v>127</v>
      </c>
      <c r="BE259" s="238">
        <f>IF(N259="základní",J259,0)</f>
        <v>0</v>
      </c>
      <c r="BF259" s="238">
        <f>IF(N259="snížená",J259,0)</f>
        <v>0</v>
      </c>
      <c r="BG259" s="238">
        <f>IF(N259="zákl. přenesená",J259,0)</f>
        <v>0</v>
      </c>
      <c r="BH259" s="238">
        <f>IF(N259="sníž. přenesená",J259,0)</f>
        <v>0</v>
      </c>
      <c r="BI259" s="238">
        <f>IF(N259="nulová",J259,0)</f>
        <v>0</v>
      </c>
      <c r="BJ259" s="17" t="s">
        <v>83</v>
      </c>
      <c r="BK259" s="238">
        <f>ROUND(I259*H259,2)</f>
        <v>0</v>
      </c>
      <c r="BL259" s="17" t="s">
        <v>134</v>
      </c>
      <c r="BM259" s="237" t="s">
        <v>519</v>
      </c>
    </row>
    <row r="260" s="13" customFormat="1">
      <c r="A260" s="13"/>
      <c r="B260" s="239"/>
      <c r="C260" s="240"/>
      <c r="D260" s="241" t="s">
        <v>136</v>
      </c>
      <c r="E260" s="242" t="s">
        <v>1</v>
      </c>
      <c r="F260" s="243" t="s">
        <v>520</v>
      </c>
      <c r="G260" s="240"/>
      <c r="H260" s="242" t="s">
        <v>1</v>
      </c>
      <c r="I260" s="244"/>
      <c r="J260" s="240"/>
      <c r="K260" s="240"/>
      <c r="L260" s="245"/>
      <c r="M260" s="246"/>
      <c r="N260" s="247"/>
      <c r="O260" s="247"/>
      <c r="P260" s="247"/>
      <c r="Q260" s="247"/>
      <c r="R260" s="247"/>
      <c r="S260" s="247"/>
      <c r="T260" s="248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9" t="s">
        <v>136</v>
      </c>
      <c r="AU260" s="249" t="s">
        <v>85</v>
      </c>
      <c r="AV260" s="13" t="s">
        <v>83</v>
      </c>
      <c r="AW260" s="13" t="s">
        <v>32</v>
      </c>
      <c r="AX260" s="13" t="s">
        <v>76</v>
      </c>
      <c r="AY260" s="249" t="s">
        <v>127</v>
      </c>
    </row>
    <row r="261" s="14" customFormat="1">
      <c r="A261" s="14"/>
      <c r="B261" s="250"/>
      <c r="C261" s="251"/>
      <c r="D261" s="241" t="s">
        <v>136</v>
      </c>
      <c r="E261" s="252" t="s">
        <v>1</v>
      </c>
      <c r="F261" s="253" t="s">
        <v>521</v>
      </c>
      <c r="G261" s="251"/>
      <c r="H261" s="254">
        <v>3</v>
      </c>
      <c r="I261" s="255"/>
      <c r="J261" s="251"/>
      <c r="K261" s="251"/>
      <c r="L261" s="256"/>
      <c r="M261" s="257"/>
      <c r="N261" s="258"/>
      <c r="O261" s="258"/>
      <c r="P261" s="258"/>
      <c r="Q261" s="258"/>
      <c r="R261" s="258"/>
      <c r="S261" s="258"/>
      <c r="T261" s="259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0" t="s">
        <v>136</v>
      </c>
      <c r="AU261" s="260" t="s">
        <v>85</v>
      </c>
      <c r="AV261" s="14" t="s">
        <v>85</v>
      </c>
      <c r="AW261" s="14" t="s">
        <v>32</v>
      </c>
      <c r="AX261" s="14" t="s">
        <v>76</v>
      </c>
      <c r="AY261" s="260" t="s">
        <v>127</v>
      </c>
    </row>
    <row r="262" s="15" customFormat="1">
      <c r="A262" s="15"/>
      <c r="B262" s="261"/>
      <c r="C262" s="262"/>
      <c r="D262" s="241" t="s">
        <v>136</v>
      </c>
      <c r="E262" s="263" t="s">
        <v>1</v>
      </c>
      <c r="F262" s="264" t="s">
        <v>139</v>
      </c>
      <c r="G262" s="262"/>
      <c r="H262" s="265">
        <v>3</v>
      </c>
      <c r="I262" s="266"/>
      <c r="J262" s="262"/>
      <c r="K262" s="262"/>
      <c r="L262" s="267"/>
      <c r="M262" s="268"/>
      <c r="N262" s="269"/>
      <c r="O262" s="269"/>
      <c r="P262" s="269"/>
      <c r="Q262" s="269"/>
      <c r="R262" s="269"/>
      <c r="S262" s="269"/>
      <c r="T262" s="270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1" t="s">
        <v>136</v>
      </c>
      <c r="AU262" s="271" t="s">
        <v>85</v>
      </c>
      <c r="AV262" s="15" t="s">
        <v>134</v>
      </c>
      <c r="AW262" s="15" t="s">
        <v>32</v>
      </c>
      <c r="AX262" s="15" t="s">
        <v>83</v>
      </c>
      <c r="AY262" s="271" t="s">
        <v>127</v>
      </c>
    </row>
    <row r="263" s="12" customFormat="1" ht="22.8" customHeight="1">
      <c r="A263" s="12"/>
      <c r="B263" s="210"/>
      <c r="C263" s="211"/>
      <c r="D263" s="212" t="s">
        <v>75</v>
      </c>
      <c r="E263" s="224" t="s">
        <v>150</v>
      </c>
      <c r="F263" s="224" t="s">
        <v>522</v>
      </c>
      <c r="G263" s="211"/>
      <c r="H263" s="211"/>
      <c r="I263" s="214"/>
      <c r="J263" s="225">
        <f>BK263</f>
        <v>0</v>
      </c>
      <c r="K263" s="211"/>
      <c r="L263" s="216"/>
      <c r="M263" s="217"/>
      <c r="N263" s="218"/>
      <c r="O263" s="218"/>
      <c r="P263" s="219">
        <f>SUM(P264:P331)</f>
        <v>0</v>
      </c>
      <c r="Q263" s="218"/>
      <c r="R263" s="219">
        <f>SUM(R264:R331)</f>
        <v>194.00322</v>
      </c>
      <c r="S263" s="218"/>
      <c r="T263" s="220">
        <f>SUM(T264:T331)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21" t="s">
        <v>83</v>
      </c>
      <c r="AT263" s="222" t="s">
        <v>75</v>
      </c>
      <c r="AU263" s="222" t="s">
        <v>83</v>
      </c>
      <c r="AY263" s="221" t="s">
        <v>127</v>
      </c>
      <c r="BK263" s="223">
        <f>SUM(BK264:BK331)</f>
        <v>0</v>
      </c>
    </row>
    <row r="264" s="2" customFormat="1" ht="16.5" customHeight="1">
      <c r="A264" s="38"/>
      <c r="B264" s="39"/>
      <c r="C264" s="226" t="s">
        <v>305</v>
      </c>
      <c r="D264" s="226" t="s">
        <v>129</v>
      </c>
      <c r="E264" s="227" t="s">
        <v>523</v>
      </c>
      <c r="F264" s="228" t="s">
        <v>524</v>
      </c>
      <c r="G264" s="229" t="s">
        <v>132</v>
      </c>
      <c r="H264" s="230">
        <v>723</v>
      </c>
      <c r="I264" s="231"/>
      <c r="J264" s="232">
        <f>ROUND(I264*H264,2)</f>
        <v>0</v>
      </c>
      <c r="K264" s="228" t="s">
        <v>133</v>
      </c>
      <c r="L264" s="44"/>
      <c r="M264" s="233" t="s">
        <v>1</v>
      </c>
      <c r="N264" s="234" t="s">
        <v>41</v>
      </c>
      <c r="O264" s="91"/>
      <c r="P264" s="235">
        <f>O264*H264</f>
        <v>0</v>
      </c>
      <c r="Q264" s="235">
        <v>0</v>
      </c>
      <c r="R264" s="235">
        <f>Q264*H264</f>
        <v>0</v>
      </c>
      <c r="S264" s="235">
        <v>0</v>
      </c>
      <c r="T264" s="236">
        <f>S264*H264</f>
        <v>0</v>
      </c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R264" s="237" t="s">
        <v>134</v>
      </c>
      <c r="AT264" s="237" t="s">
        <v>129</v>
      </c>
      <c r="AU264" s="237" t="s">
        <v>85</v>
      </c>
      <c r="AY264" s="17" t="s">
        <v>127</v>
      </c>
      <c r="BE264" s="238">
        <f>IF(N264="základní",J264,0)</f>
        <v>0</v>
      </c>
      <c r="BF264" s="238">
        <f>IF(N264="snížená",J264,0)</f>
        <v>0</v>
      </c>
      <c r="BG264" s="238">
        <f>IF(N264="zákl. přenesená",J264,0)</f>
        <v>0</v>
      </c>
      <c r="BH264" s="238">
        <f>IF(N264="sníž. přenesená",J264,0)</f>
        <v>0</v>
      </c>
      <c r="BI264" s="238">
        <f>IF(N264="nulová",J264,0)</f>
        <v>0</v>
      </c>
      <c r="BJ264" s="17" t="s">
        <v>83</v>
      </c>
      <c r="BK264" s="238">
        <f>ROUND(I264*H264,2)</f>
        <v>0</v>
      </c>
      <c r="BL264" s="17" t="s">
        <v>134</v>
      </c>
      <c r="BM264" s="237" t="s">
        <v>525</v>
      </c>
    </row>
    <row r="265" s="13" customFormat="1">
      <c r="A265" s="13"/>
      <c r="B265" s="239"/>
      <c r="C265" s="240"/>
      <c r="D265" s="241" t="s">
        <v>136</v>
      </c>
      <c r="E265" s="242" t="s">
        <v>1</v>
      </c>
      <c r="F265" s="243" t="s">
        <v>526</v>
      </c>
      <c r="G265" s="240"/>
      <c r="H265" s="242" t="s">
        <v>1</v>
      </c>
      <c r="I265" s="244"/>
      <c r="J265" s="240"/>
      <c r="K265" s="240"/>
      <c r="L265" s="245"/>
      <c r="M265" s="246"/>
      <c r="N265" s="247"/>
      <c r="O265" s="247"/>
      <c r="P265" s="247"/>
      <c r="Q265" s="247"/>
      <c r="R265" s="247"/>
      <c r="S265" s="247"/>
      <c r="T265" s="248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9" t="s">
        <v>136</v>
      </c>
      <c r="AU265" s="249" t="s">
        <v>85</v>
      </c>
      <c r="AV265" s="13" t="s">
        <v>83</v>
      </c>
      <c r="AW265" s="13" t="s">
        <v>32</v>
      </c>
      <c r="AX265" s="13" t="s">
        <v>76</v>
      </c>
      <c r="AY265" s="249" t="s">
        <v>127</v>
      </c>
    </row>
    <row r="266" s="14" customFormat="1">
      <c r="A266" s="14"/>
      <c r="B266" s="250"/>
      <c r="C266" s="251"/>
      <c r="D266" s="241" t="s">
        <v>136</v>
      </c>
      <c r="E266" s="252" t="s">
        <v>1</v>
      </c>
      <c r="F266" s="253" t="s">
        <v>527</v>
      </c>
      <c r="G266" s="251"/>
      <c r="H266" s="254">
        <v>723</v>
      </c>
      <c r="I266" s="255"/>
      <c r="J266" s="251"/>
      <c r="K266" s="251"/>
      <c r="L266" s="256"/>
      <c r="M266" s="257"/>
      <c r="N266" s="258"/>
      <c r="O266" s="258"/>
      <c r="P266" s="258"/>
      <c r="Q266" s="258"/>
      <c r="R266" s="258"/>
      <c r="S266" s="258"/>
      <c r="T266" s="259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0" t="s">
        <v>136</v>
      </c>
      <c r="AU266" s="260" t="s">
        <v>85</v>
      </c>
      <c r="AV266" s="14" t="s">
        <v>85</v>
      </c>
      <c r="AW266" s="14" t="s">
        <v>32</v>
      </c>
      <c r="AX266" s="14" t="s">
        <v>76</v>
      </c>
      <c r="AY266" s="260" t="s">
        <v>127</v>
      </c>
    </row>
    <row r="267" s="15" customFormat="1">
      <c r="A267" s="15"/>
      <c r="B267" s="261"/>
      <c r="C267" s="262"/>
      <c r="D267" s="241" t="s">
        <v>136</v>
      </c>
      <c r="E267" s="263" t="s">
        <v>1</v>
      </c>
      <c r="F267" s="264" t="s">
        <v>139</v>
      </c>
      <c r="G267" s="262"/>
      <c r="H267" s="265">
        <v>723</v>
      </c>
      <c r="I267" s="266"/>
      <c r="J267" s="262"/>
      <c r="K267" s="262"/>
      <c r="L267" s="267"/>
      <c r="M267" s="268"/>
      <c r="N267" s="269"/>
      <c r="O267" s="269"/>
      <c r="P267" s="269"/>
      <c r="Q267" s="269"/>
      <c r="R267" s="269"/>
      <c r="S267" s="269"/>
      <c r="T267" s="270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T267" s="271" t="s">
        <v>136</v>
      </c>
      <c r="AU267" s="271" t="s">
        <v>85</v>
      </c>
      <c r="AV267" s="15" t="s">
        <v>134</v>
      </c>
      <c r="AW267" s="15" t="s">
        <v>32</v>
      </c>
      <c r="AX267" s="15" t="s">
        <v>83</v>
      </c>
      <c r="AY267" s="271" t="s">
        <v>127</v>
      </c>
    </row>
    <row r="268" s="2" customFormat="1" ht="16.5" customHeight="1">
      <c r="A268" s="38"/>
      <c r="B268" s="39"/>
      <c r="C268" s="226" t="s">
        <v>311</v>
      </c>
      <c r="D268" s="226" t="s">
        <v>129</v>
      </c>
      <c r="E268" s="227" t="s">
        <v>528</v>
      </c>
      <c r="F268" s="228" t="s">
        <v>529</v>
      </c>
      <c r="G268" s="229" t="s">
        <v>132</v>
      </c>
      <c r="H268" s="230">
        <v>723</v>
      </c>
      <c r="I268" s="231"/>
      <c r="J268" s="232">
        <f>ROUND(I268*H268,2)</f>
        <v>0</v>
      </c>
      <c r="K268" s="228" t="s">
        <v>133</v>
      </c>
      <c r="L268" s="44"/>
      <c r="M268" s="233" t="s">
        <v>1</v>
      </c>
      <c r="N268" s="234" t="s">
        <v>41</v>
      </c>
      <c r="O268" s="91"/>
      <c r="P268" s="235">
        <f>O268*H268</f>
        <v>0</v>
      </c>
      <c r="Q268" s="235">
        <v>0</v>
      </c>
      <c r="R268" s="235">
        <f>Q268*H268</f>
        <v>0</v>
      </c>
      <c r="S268" s="235">
        <v>0</v>
      </c>
      <c r="T268" s="236">
        <f>S268*H268</f>
        <v>0</v>
      </c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R268" s="237" t="s">
        <v>134</v>
      </c>
      <c r="AT268" s="237" t="s">
        <v>129</v>
      </c>
      <c r="AU268" s="237" t="s">
        <v>85</v>
      </c>
      <c r="AY268" s="17" t="s">
        <v>127</v>
      </c>
      <c r="BE268" s="238">
        <f>IF(N268="základní",J268,0)</f>
        <v>0</v>
      </c>
      <c r="BF268" s="238">
        <f>IF(N268="snížená",J268,0)</f>
        <v>0</v>
      </c>
      <c r="BG268" s="238">
        <f>IF(N268="zákl. přenesená",J268,0)</f>
        <v>0</v>
      </c>
      <c r="BH268" s="238">
        <f>IF(N268="sníž. přenesená",J268,0)</f>
        <v>0</v>
      </c>
      <c r="BI268" s="238">
        <f>IF(N268="nulová",J268,0)</f>
        <v>0</v>
      </c>
      <c r="BJ268" s="17" t="s">
        <v>83</v>
      </c>
      <c r="BK268" s="238">
        <f>ROUND(I268*H268,2)</f>
        <v>0</v>
      </c>
      <c r="BL268" s="17" t="s">
        <v>134</v>
      </c>
      <c r="BM268" s="237" t="s">
        <v>530</v>
      </c>
    </row>
    <row r="269" s="13" customFormat="1">
      <c r="A269" s="13"/>
      <c r="B269" s="239"/>
      <c r="C269" s="240"/>
      <c r="D269" s="241" t="s">
        <v>136</v>
      </c>
      <c r="E269" s="242" t="s">
        <v>1</v>
      </c>
      <c r="F269" s="243" t="s">
        <v>531</v>
      </c>
      <c r="G269" s="240"/>
      <c r="H269" s="242" t="s">
        <v>1</v>
      </c>
      <c r="I269" s="244"/>
      <c r="J269" s="240"/>
      <c r="K269" s="240"/>
      <c r="L269" s="245"/>
      <c r="M269" s="246"/>
      <c r="N269" s="247"/>
      <c r="O269" s="247"/>
      <c r="P269" s="247"/>
      <c r="Q269" s="247"/>
      <c r="R269" s="247"/>
      <c r="S269" s="247"/>
      <c r="T269" s="248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9" t="s">
        <v>136</v>
      </c>
      <c r="AU269" s="249" t="s">
        <v>85</v>
      </c>
      <c r="AV269" s="13" t="s">
        <v>83</v>
      </c>
      <c r="AW269" s="13" t="s">
        <v>32</v>
      </c>
      <c r="AX269" s="13" t="s">
        <v>76</v>
      </c>
      <c r="AY269" s="249" t="s">
        <v>127</v>
      </c>
    </row>
    <row r="270" s="14" customFormat="1">
      <c r="A270" s="14"/>
      <c r="B270" s="250"/>
      <c r="C270" s="251"/>
      <c r="D270" s="241" t="s">
        <v>136</v>
      </c>
      <c r="E270" s="252" t="s">
        <v>1</v>
      </c>
      <c r="F270" s="253" t="s">
        <v>527</v>
      </c>
      <c r="G270" s="251"/>
      <c r="H270" s="254">
        <v>723</v>
      </c>
      <c r="I270" s="255"/>
      <c r="J270" s="251"/>
      <c r="K270" s="251"/>
      <c r="L270" s="256"/>
      <c r="M270" s="257"/>
      <c r="N270" s="258"/>
      <c r="O270" s="258"/>
      <c r="P270" s="258"/>
      <c r="Q270" s="258"/>
      <c r="R270" s="258"/>
      <c r="S270" s="258"/>
      <c r="T270" s="259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0" t="s">
        <v>136</v>
      </c>
      <c r="AU270" s="260" t="s">
        <v>85</v>
      </c>
      <c r="AV270" s="14" t="s">
        <v>85</v>
      </c>
      <c r="AW270" s="14" t="s">
        <v>32</v>
      </c>
      <c r="AX270" s="14" t="s">
        <v>76</v>
      </c>
      <c r="AY270" s="260" t="s">
        <v>127</v>
      </c>
    </row>
    <row r="271" s="15" customFormat="1">
      <c r="A271" s="15"/>
      <c r="B271" s="261"/>
      <c r="C271" s="262"/>
      <c r="D271" s="241" t="s">
        <v>136</v>
      </c>
      <c r="E271" s="263" t="s">
        <v>1</v>
      </c>
      <c r="F271" s="264" t="s">
        <v>139</v>
      </c>
      <c r="G271" s="262"/>
      <c r="H271" s="265">
        <v>723</v>
      </c>
      <c r="I271" s="266"/>
      <c r="J271" s="262"/>
      <c r="K271" s="262"/>
      <c r="L271" s="267"/>
      <c r="M271" s="268"/>
      <c r="N271" s="269"/>
      <c r="O271" s="269"/>
      <c r="P271" s="269"/>
      <c r="Q271" s="269"/>
      <c r="R271" s="269"/>
      <c r="S271" s="269"/>
      <c r="T271" s="270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71" t="s">
        <v>136</v>
      </c>
      <c r="AU271" s="271" t="s">
        <v>85</v>
      </c>
      <c r="AV271" s="15" t="s">
        <v>134</v>
      </c>
      <c r="AW271" s="15" t="s">
        <v>32</v>
      </c>
      <c r="AX271" s="15" t="s">
        <v>83</v>
      </c>
      <c r="AY271" s="271" t="s">
        <v>127</v>
      </c>
    </row>
    <row r="272" s="2" customFormat="1" ht="16.5" customHeight="1">
      <c r="A272" s="38"/>
      <c r="B272" s="39"/>
      <c r="C272" s="226" t="s">
        <v>317</v>
      </c>
      <c r="D272" s="226" t="s">
        <v>129</v>
      </c>
      <c r="E272" s="227" t="s">
        <v>532</v>
      </c>
      <c r="F272" s="228" t="s">
        <v>533</v>
      </c>
      <c r="G272" s="229" t="s">
        <v>132</v>
      </c>
      <c r="H272" s="230">
        <v>146</v>
      </c>
      <c r="I272" s="231"/>
      <c r="J272" s="232">
        <f>ROUND(I272*H272,2)</f>
        <v>0</v>
      </c>
      <c r="K272" s="228" t="s">
        <v>133</v>
      </c>
      <c r="L272" s="44"/>
      <c r="M272" s="233" t="s">
        <v>1</v>
      </c>
      <c r="N272" s="234" t="s">
        <v>41</v>
      </c>
      <c r="O272" s="91"/>
      <c r="P272" s="235">
        <f>O272*H272</f>
        <v>0</v>
      </c>
      <c r="Q272" s="235">
        <v>0</v>
      </c>
      <c r="R272" s="235">
        <f>Q272*H272</f>
        <v>0</v>
      </c>
      <c r="S272" s="235">
        <v>0</v>
      </c>
      <c r="T272" s="236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37" t="s">
        <v>134</v>
      </c>
      <c r="AT272" s="237" t="s">
        <v>129</v>
      </c>
      <c r="AU272" s="237" t="s">
        <v>85</v>
      </c>
      <c r="AY272" s="17" t="s">
        <v>127</v>
      </c>
      <c r="BE272" s="238">
        <f>IF(N272="základní",J272,0)</f>
        <v>0</v>
      </c>
      <c r="BF272" s="238">
        <f>IF(N272="snížená",J272,0)</f>
        <v>0</v>
      </c>
      <c r="BG272" s="238">
        <f>IF(N272="zákl. přenesená",J272,0)</f>
        <v>0</v>
      </c>
      <c r="BH272" s="238">
        <f>IF(N272="sníž. přenesená",J272,0)</f>
        <v>0</v>
      </c>
      <c r="BI272" s="238">
        <f>IF(N272="nulová",J272,0)</f>
        <v>0</v>
      </c>
      <c r="BJ272" s="17" t="s">
        <v>83</v>
      </c>
      <c r="BK272" s="238">
        <f>ROUND(I272*H272,2)</f>
        <v>0</v>
      </c>
      <c r="BL272" s="17" t="s">
        <v>134</v>
      </c>
      <c r="BM272" s="237" t="s">
        <v>534</v>
      </c>
    </row>
    <row r="273" s="13" customFormat="1">
      <c r="A273" s="13"/>
      <c r="B273" s="239"/>
      <c r="C273" s="240"/>
      <c r="D273" s="241" t="s">
        <v>136</v>
      </c>
      <c r="E273" s="242" t="s">
        <v>1</v>
      </c>
      <c r="F273" s="243" t="s">
        <v>535</v>
      </c>
      <c r="G273" s="240"/>
      <c r="H273" s="242" t="s">
        <v>1</v>
      </c>
      <c r="I273" s="244"/>
      <c r="J273" s="240"/>
      <c r="K273" s="240"/>
      <c r="L273" s="245"/>
      <c r="M273" s="246"/>
      <c r="N273" s="247"/>
      <c r="O273" s="247"/>
      <c r="P273" s="247"/>
      <c r="Q273" s="247"/>
      <c r="R273" s="247"/>
      <c r="S273" s="247"/>
      <c r="T273" s="248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9" t="s">
        <v>136</v>
      </c>
      <c r="AU273" s="249" t="s">
        <v>85</v>
      </c>
      <c r="AV273" s="13" t="s">
        <v>83</v>
      </c>
      <c r="AW273" s="13" t="s">
        <v>32</v>
      </c>
      <c r="AX273" s="13" t="s">
        <v>76</v>
      </c>
      <c r="AY273" s="249" t="s">
        <v>127</v>
      </c>
    </row>
    <row r="274" s="14" customFormat="1">
      <c r="A274" s="14"/>
      <c r="B274" s="250"/>
      <c r="C274" s="251"/>
      <c r="D274" s="241" t="s">
        <v>136</v>
      </c>
      <c r="E274" s="252" t="s">
        <v>1</v>
      </c>
      <c r="F274" s="253" t="s">
        <v>536</v>
      </c>
      <c r="G274" s="251"/>
      <c r="H274" s="254">
        <v>146</v>
      </c>
      <c r="I274" s="255"/>
      <c r="J274" s="251"/>
      <c r="K274" s="251"/>
      <c r="L274" s="256"/>
      <c r="M274" s="257"/>
      <c r="N274" s="258"/>
      <c r="O274" s="258"/>
      <c r="P274" s="258"/>
      <c r="Q274" s="258"/>
      <c r="R274" s="258"/>
      <c r="S274" s="258"/>
      <c r="T274" s="259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0" t="s">
        <v>136</v>
      </c>
      <c r="AU274" s="260" t="s">
        <v>85</v>
      </c>
      <c r="AV274" s="14" t="s">
        <v>85</v>
      </c>
      <c r="AW274" s="14" t="s">
        <v>32</v>
      </c>
      <c r="AX274" s="14" t="s">
        <v>76</v>
      </c>
      <c r="AY274" s="260" t="s">
        <v>127</v>
      </c>
    </row>
    <row r="275" s="15" customFormat="1">
      <c r="A275" s="15"/>
      <c r="B275" s="261"/>
      <c r="C275" s="262"/>
      <c r="D275" s="241" t="s">
        <v>136</v>
      </c>
      <c r="E275" s="263" t="s">
        <v>1</v>
      </c>
      <c r="F275" s="264" t="s">
        <v>139</v>
      </c>
      <c r="G275" s="262"/>
      <c r="H275" s="265">
        <v>146</v>
      </c>
      <c r="I275" s="266"/>
      <c r="J275" s="262"/>
      <c r="K275" s="262"/>
      <c r="L275" s="267"/>
      <c r="M275" s="268"/>
      <c r="N275" s="269"/>
      <c r="O275" s="269"/>
      <c r="P275" s="269"/>
      <c r="Q275" s="269"/>
      <c r="R275" s="269"/>
      <c r="S275" s="269"/>
      <c r="T275" s="270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71" t="s">
        <v>136</v>
      </c>
      <c r="AU275" s="271" t="s">
        <v>85</v>
      </c>
      <c r="AV275" s="15" t="s">
        <v>134</v>
      </c>
      <c r="AW275" s="15" t="s">
        <v>32</v>
      </c>
      <c r="AX275" s="15" t="s">
        <v>83</v>
      </c>
      <c r="AY275" s="271" t="s">
        <v>127</v>
      </c>
    </row>
    <row r="276" s="2" customFormat="1" ht="16.5" customHeight="1">
      <c r="A276" s="38"/>
      <c r="B276" s="39"/>
      <c r="C276" s="226" t="s">
        <v>321</v>
      </c>
      <c r="D276" s="226" t="s">
        <v>129</v>
      </c>
      <c r="E276" s="227" t="s">
        <v>537</v>
      </c>
      <c r="F276" s="228" t="s">
        <v>538</v>
      </c>
      <c r="G276" s="229" t="s">
        <v>132</v>
      </c>
      <c r="H276" s="230">
        <v>723</v>
      </c>
      <c r="I276" s="231"/>
      <c r="J276" s="232">
        <f>ROUND(I276*H276,2)</f>
        <v>0</v>
      </c>
      <c r="K276" s="228" t="s">
        <v>133</v>
      </c>
      <c r="L276" s="44"/>
      <c r="M276" s="233" t="s">
        <v>1</v>
      </c>
      <c r="N276" s="234" t="s">
        <v>41</v>
      </c>
      <c r="O276" s="91"/>
      <c r="P276" s="235">
        <f>O276*H276</f>
        <v>0</v>
      </c>
      <c r="Q276" s="235">
        <v>0</v>
      </c>
      <c r="R276" s="235">
        <f>Q276*H276</f>
        <v>0</v>
      </c>
      <c r="S276" s="235">
        <v>0</v>
      </c>
      <c r="T276" s="236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37" t="s">
        <v>134</v>
      </c>
      <c r="AT276" s="237" t="s">
        <v>129</v>
      </c>
      <c r="AU276" s="237" t="s">
        <v>85</v>
      </c>
      <c r="AY276" s="17" t="s">
        <v>127</v>
      </c>
      <c r="BE276" s="238">
        <f>IF(N276="základní",J276,0)</f>
        <v>0</v>
      </c>
      <c r="BF276" s="238">
        <f>IF(N276="snížená",J276,0)</f>
        <v>0</v>
      </c>
      <c r="BG276" s="238">
        <f>IF(N276="zákl. přenesená",J276,0)</f>
        <v>0</v>
      </c>
      <c r="BH276" s="238">
        <f>IF(N276="sníž. přenesená",J276,0)</f>
        <v>0</v>
      </c>
      <c r="BI276" s="238">
        <f>IF(N276="nulová",J276,0)</f>
        <v>0</v>
      </c>
      <c r="BJ276" s="17" t="s">
        <v>83</v>
      </c>
      <c r="BK276" s="238">
        <f>ROUND(I276*H276,2)</f>
        <v>0</v>
      </c>
      <c r="BL276" s="17" t="s">
        <v>134</v>
      </c>
      <c r="BM276" s="237" t="s">
        <v>539</v>
      </c>
    </row>
    <row r="277" s="13" customFormat="1">
      <c r="A277" s="13"/>
      <c r="B277" s="239"/>
      <c r="C277" s="240"/>
      <c r="D277" s="241" t="s">
        <v>136</v>
      </c>
      <c r="E277" s="242" t="s">
        <v>1</v>
      </c>
      <c r="F277" s="243" t="s">
        <v>540</v>
      </c>
      <c r="G277" s="240"/>
      <c r="H277" s="242" t="s">
        <v>1</v>
      </c>
      <c r="I277" s="244"/>
      <c r="J277" s="240"/>
      <c r="K277" s="240"/>
      <c r="L277" s="245"/>
      <c r="M277" s="246"/>
      <c r="N277" s="247"/>
      <c r="O277" s="247"/>
      <c r="P277" s="247"/>
      <c r="Q277" s="247"/>
      <c r="R277" s="247"/>
      <c r="S277" s="247"/>
      <c r="T277" s="24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9" t="s">
        <v>136</v>
      </c>
      <c r="AU277" s="249" t="s">
        <v>85</v>
      </c>
      <c r="AV277" s="13" t="s">
        <v>83</v>
      </c>
      <c r="AW277" s="13" t="s">
        <v>32</v>
      </c>
      <c r="AX277" s="13" t="s">
        <v>76</v>
      </c>
      <c r="AY277" s="249" t="s">
        <v>127</v>
      </c>
    </row>
    <row r="278" s="14" customFormat="1">
      <c r="A278" s="14"/>
      <c r="B278" s="250"/>
      <c r="C278" s="251"/>
      <c r="D278" s="241" t="s">
        <v>136</v>
      </c>
      <c r="E278" s="252" t="s">
        <v>1</v>
      </c>
      <c r="F278" s="253" t="s">
        <v>541</v>
      </c>
      <c r="G278" s="251"/>
      <c r="H278" s="254">
        <v>723</v>
      </c>
      <c r="I278" s="255"/>
      <c r="J278" s="251"/>
      <c r="K278" s="251"/>
      <c r="L278" s="256"/>
      <c r="M278" s="257"/>
      <c r="N278" s="258"/>
      <c r="O278" s="258"/>
      <c r="P278" s="258"/>
      <c r="Q278" s="258"/>
      <c r="R278" s="258"/>
      <c r="S278" s="258"/>
      <c r="T278" s="259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0" t="s">
        <v>136</v>
      </c>
      <c r="AU278" s="260" t="s">
        <v>85</v>
      </c>
      <c r="AV278" s="14" t="s">
        <v>85</v>
      </c>
      <c r="AW278" s="14" t="s">
        <v>32</v>
      </c>
      <c r="AX278" s="14" t="s">
        <v>76</v>
      </c>
      <c r="AY278" s="260" t="s">
        <v>127</v>
      </c>
    </row>
    <row r="279" s="15" customFormat="1">
      <c r="A279" s="15"/>
      <c r="B279" s="261"/>
      <c r="C279" s="262"/>
      <c r="D279" s="241" t="s">
        <v>136</v>
      </c>
      <c r="E279" s="263" t="s">
        <v>1</v>
      </c>
      <c r="F279" s="264" t="s">
        <v>139</v>
      </c>
      <c r="G279" s="262"/>
      <c r="H279" s="265">
        <v>723</v>
      </c>
      <c r="I279" s="266"/>
      <c r="J279" s="262"/>
      <c r="K279" s="262"/>
      <c r="L279" s="267"/>
      <c r="M279" s="268"/>
      <c r="N279" s="269"/>
      <c r="O279" s="269"/>
      <c r="P279" s="269"/>
      <c r="Q279" s="269"/>
      <c r="R279" s="269"/>
      <c r="S279" s="269"/>
      <c r="T279" s="270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71" t="s">
        <v>136</v>
      </c>
      <c r="AU279" s="271" t="s">
        <v>85</v>
      </c>
      <c r="AV279" s="15" t="s">
        <v>134</v>
      </c>
      <c r="AW279" s="15" t="s">
        <v>32</v>
      </c>
      <c r="AX279" s="15" t="s">
        <v>83</v>
      </c>
      <c r="AY279" s="271" t="s">
        <v>127</v>
      </c>
    </row>
    <row r="280" s="2" customFormat="1" ht="16.5" customHeight="1">
      <c r="A280" s="38"/>
      <c r="B280" s="39"/>
      <c r="C280" s="226" t="s">
        <v>325</v>
      </c>
      <c r="D280" s="226" t="s">
        <v>129</v>
      </c>
      <c r="E280" s="227" t="s">
        <v>542</v>
      </c>
      <c r="F280" s="228" t="s">
        <v>543</v>
      </c>
      <c r="G280" s="229" t="s">
        <v>132</v>
      </c>
      <c r="H280" s="230">
        <v>86</v>
      </c>
      <c r="I280" s="231"/>
      <c r="J280" s="232">
        <f>ROUND(I280*H280,2)</f>
        <v>0</v>
      </c>
      <c r="K280" s="228" t="s">
        <v>133</v>
      </c>
      <c r="L280" s="44"/>
      <c r="M280" s="233" t="s">
        <v>1</v>
      </c>
      <c r="N280" s="234" t="s">
        <v>41</v>
      </c>
      <c r="O280" s="91"/>
      <c r="P280" s="235">
        <f>O280*H280</f>
        <v>0</v>
      </c>
      <c r="Q280" s="235">
        <v>0</v>
      </c>
      <c r="R280" s="235">
        <f>Q280*H280</f>
        <v>0</v>
      </c>
      <c r="S280" s="235">
        <v>0</v>
      </c>
      <c r="T280" s="236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37" t="s">
        <v>134</v>
      </c>
      <c r="AT280" s="237" t="s">
        <v>129</v>
      </c>
      <c r="AU280" s="237" t="s">
        <v>85</v>
      </c>
      <c r="AY280" s="17" t="s">
        <v>127</v>
      </c>
      <c r="BE280" s="238">
        <f>IF(N280="základní",J280,0)</f>
        <v>0</v>
      </c>
      <c r="BF280" s="238">
        <f>IF(N280="snížená",J280,0)</f>
        <v>0</v>
      </c>
      <c r="BG280" s="238">
        <f>IF(N280="zákl. přenesená",J280,0)</f>
        <v>0</v>
      </c>
      <c r="BH280" s="238">
        <f>IF(N280="sníž. přenesená",J280,0)</f>
        <v>0</v>
      </c>
      <c r="BI280" s="238">
        <f>IF(N280="nulová",J280,0)</f>
        <v>0</v>
      </c>
      <c r="BJ280" s="17" t="s">
        <v>83</v>
      </c>
      <c r="BK280" s="238">
        <f>ROUND(I280*H280,2)</f>
        <v>0</v>
      </c>
      <c r="BL280" s="17" t="s">
        <v>134</v>
      </c>
      <c r="BM280" s="237" t="s">
        <v>544</v>
      </c>
    </row>
    <row r="281" s="13" customFormat="1">
      <c r="A281" s="13"/>
      <c r="B281" s="239"/>
      <c r="C281" s="240"/>
      <c r="D281" s="241" t="s">
        <v>136</v>
      </c>
      <c r="E281" s="242" t="s">
        <v>1</v>
      </c>
      <c r="F281" s="243" t="s">
        <v>545</v>
      </c>
      <c r="G281" s="240"/>
      <c r="H281" s="242" t="s">
        <v>1</v>
      </c>
      <c r="I281" s="244"/>
      <c r="J281" s="240"/>
      <c r="K281" s="240"/>
      <c r="L281" s="245"/>
      <c r="M281" s="246"/>
      <c r="N281" s="247"/>
      <c r="O281" s="247"/>
      <c r="P281" s="247"/>
      <c r="Q281" s="247"/>
      <c r="R281" s="247"/>
      <c r="S281" s="247"/>
      <c r="T281" s="24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9" t="s">
        <v>136</v>
      </c>
      <c r="AU281" s="249" t="s">
        <v>85</v>
      </c>
      <c r="AV281" s="13" t="s">
        <v>83</v>
      </c>
      <c r="AW281" s="13" t="s">
        <v>32</v>
      </c>
      <c r="AX281" s="13" t="s">
        <v>76</v>
      </c>
      <c r="AY281" s="249" t="s">
        <v>127</v>
      </c>
    </row>
    <row r="282" s="14" customFormat="1">
      <c r="A282" s="14"/>
      <c r="B282" s="250"/>
      <c r="C282" s="251"/>
      <c r="D282" s="241" t="s">
        <v>136</v>
      </c>
      <c r="E282" s="252" t="s">
        <v>1</v>
      </c>
      <c r="F282" s="253" t="s">
        <v>160</v>
      </c>
      <c r="G282" s="251"/>
      <c r="H282" s="254">
        <v>86</v>
      </c>
      <c r="I282" s="255"/>
      <c r="J282" s="251"/>
      <c r="K282" s="251"/>
      <c r="L282" s="256"/>
      <c r="M282" s="257"/>
      <c r="N282" s="258"/>
      <c r="O282" s="258"/>
      <c r="P282" s="258"/>
      <c r="Q282" s="258"/>
      <c r="R282" s="258"/>
      <c r="S282" s="258"/>
      <c r="T282" s="259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0" t="s">
        <v>136</v>
      </c>
      <c r="AU282" s="260" t="s">
        <v>85</v>
      </c>
      <c r="AV282" s="14" t="s">
        <v>85</v>
      </c>
      <c r="AW282" s="14" t="s">
        <v>32</v>
      </c>
      <c r="AX282" s="14" t="s">
        <v>76</v>
      </c>
      <c r="AY282" s="260" t="s">
        <v>127</v>
      </c>
    </row>
    <row r="283" s="15" customFormat="1">
      <c r="A283" s="15"/>
      <c r="B283" s="261"/>
      <c r="C283" s="262"/>
      <c r="D283" s="241" t="s">
        <v>136</v>
      </c>
      <c r="E283" s="263" t="s">
        <v>1</v>
      </c>
      <c r="F283" s="264" t="s">
        <v>139</v>
      </c>
      <c r="G283" s="262"/>
      <c r="H283" s="265">
        <v>86</v>
      </c>
      <c r="I283" s="266"/>
      <c r="J283" s="262"/>
      <c r="K283" s="262"/>
      <c r="L283" s="267"/>
      <c r="M283" s="268"/>
      <c r="N283" s="269"/>
      <c r="O283" s="269"/>
      <c r="P283" s="269"/>
      <c r="Q283" s="269"/>
      <c r="R283" s="269"/>
      <c r="S283" s="269"/>
      <c r="T283" s="270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71" t="s">
        <v>136</v>
      </c>
      <c r="AU283" s="271" t="s">
        <v>85</v>
      </c>
      <c r="AV283" s="15" t="s">
        <v>134</v>
      </c>
      <c r="AW283" s="15" t="s">
        <v>32</v>
      </c>
      <c r="AX283" s="15" t="s">
        <v>83</v>
      </c>
      <c r="AY283" s="271" t="s">
        <v>127</v>
      </c>
    </row>
    <row r="284" s="2" customFormat="1" ht="16.5" customHeight="1">
      <c r="A284" s="38"/>
      <c r="B284" s="39"/>
      <c r="C284" s="226" t="s">
        <v>327</v>
      </c>
      <c r="D284" s="226" t="s">
        <v>129</v>
      </c>
      <c r="E284" s="227" t="s">
        <v>546</v>
      </c>
      <c r="F284" s="228" t="s">
        <v>547</v>
      </c>
      <c r="G284" s="229" t="s">
        <v>132</v>
      </c>
      <c r="H284" s="230">
        <v>146</v>
      </c>
      <c r="I284" s="231"/>
      <c r="J284" s="232">
        <f>ROUND(I284*H284,2)</f>
        <v>0</v>
      </c>
      <c r="K284" s="228" t="s">
        <v>133</v>
      </c>
      <c r="L284" s="44"/>
      <c r="M284" s="233" t="s">
        <v>1</v>
      </c>
      <c r="N284" s="234" t="s">
        <v>41</v>
      </c>
      <c r="O284" s="91"/>
      <c r="P284" s="235">
        <f>O284*H284</f>
        <v>0</v>
      </c>
      <c r="Q284" s="235">
        <v>0</v>
      </c>
      <c r="R284" s="235">
        <f>Q284*H284</f>
        <v>0</v>
      </c>
      <c r="S284" s="235">
        <v>0</v>
      </c>
      <c r="T284" s="236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237" t="s">
        <v>134</v>
      </c>
      <c r="AT284" s="237" t="s">
        <v>129</v>
      </c>
      <c r="AU284" s="237" t="s">
        <v>85</v>
      </c>
      <c r="AY284" s="17" t="s">
        <v>127</v>
      </c>
      <c r="BE284" s="238">
        <f>IF(N284="základní",J284,0)</f>
        <v>0</v>
      </c>
      <c r="BF284" s="238">
        <f>IF(N284="snížená",J284,0)</f>
        <v>0</v>
      </c>
      <c r="BG284" s="238">
        <f>IF(N284="zákl. přenesená",J284,0)</f>
        <v>0</v>
      </c>
      <c r="BH284" s="238">
        <f>IF(N284="sníž. přenesená",J284,0)</f>
        <v>0</v>
      </c>
      <c r="BI284" s="238">
        <f>IF(N284="nulová",J284,0)</f>
        <v>0</v>
      </c>
      <c r="BJ284" s="17" t="s">
        <v>83</v>
      </c>
      <c r="BK284" s="238">
        <f>ROUND(I284*H284,2)</f>
        <v>0</v>
      </c>
      <c r="BL284" s="17" t="s">
        <v>134</v>
      </c>
      <c r="BM284" s="237" t="s">
        <v>548</v>
      </c>
    </row>
    <row r="285" s="13" customFormat="1">
      <c r="A285" s="13"/>
      <c r="B285" s="239"/>
      <c r="C285" s="240"/>
      <c r="D285" s="241" t="s">
        <v>136</v>
      </c>
      <c r="E285" s="242" t="s">
        <v>1</v>
      </c>
      <c r="F285" s="243" t="s">
        <v>549</v>
      </c>
      <c r="G285" s="240"/>
      <c r="H285" s="242" t="s">
        <v>1</v>
      </c>
      <c r="I285" s="244"/>
      <c r="J285" s="240"/>
      <c r="K285" s="240"/>
      <c r="L285" s="245"/>
      <c r="M285" s="246"/>
      <c r="N285" s="247"/>
      <c r="O285" s="247"/>
      <c r="P285" s="247"/>
      <c r="Q285" s="247"/>
      <c r="R285" s="247"/>
      <c r="S285" s="247"/>
      <c r="T285" s="248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9" t="s">
        <v>136</v>
      </c>
      <c r="AU285" s="249" t="s">
        <v>85</v>
      </c>
      <c r="AV285" s="13" t="s">
        <v>83</v>
      </c>
      <c r="AW285" s="13" t="s">
        <v>32</v>
      </c>
      <c r="AX285" s="13" t="s">
        <v>76</v>
      </c>
      <c r="AY285" s="249" t="s">
        <v>127</v>
      </c>
    </row>
    <row r="286" s="14" customFormat="1">
      <c r="A286" s="14"/>
      <c r="B286" s="250"/>
      <c r="C286" s="251"/>
      <c r="D286" s="241" t="s">
        <v>136</v>
      </c>
      <c r="E286" s="252" t="s">
        <v>1</v>
      </c>
      <c r="F286" s="253" t="s">
        <v>536</v>
      </c>
      <c r="G286" s="251"/>
      <c r="H286" s="254">
        <v>146</v>
      </c>
      <c r="I286" s="255"/>
      <c r="J286" s="251"/>
      <c r="K286" s="251"/>
      <c r="L286" s="256"/>
      <c r="M286" s="257"/>
      <c r="N286" s="258"/>
      <c r="O286" s="258"/>
      <c r="P286" s="258"/>
      <c r="Q286" s="258"/>
      <c r="R286" s="258"/>
      <c r="S286" s="258"/>
      <c r="T286" s="259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0" t="s">
        <v>136</v>
      </c>
      <c r="AU286" s="260" t="s">
        <v>85</v>
      </c>
      <c r="AV286" s="14" t="s">
        <v>85</v>
      </c>
      <c r="AW286" s="14" t="s">
        <v>32</v>
      </c>
      <c r="AX286" s="14" t="s">
        <v>76</v>
      </c>
      <c r="AY286" s="260" t="s">
        <v>127</v>
      </c>
    </row>
    <row r="287" s="15" customFormat="1">
      <c r="A287" s="15"/>
      <c r="B287" s="261"/>
      <c r="C287" s="262"/>
      <c r="D287" s="241" t="s">
        <v>136</v>
      </c>
      <c r="E287" s="263" t="s">
        <v>1</v>
      </c>
      <c r="F287" s="264" t="s">
        <v>139</v>
      </c>
      <c r="G287" s="262"/>
      <c r="H287" s="265">
        <v>146</v>
      </c>
      <c r="I287" s="266"/>
      <c r="J287" s="262"/>
      <c r="K287" s="262"/>
      <c r="L287" s="267"/>
      <c r="M287" s="268"/>
      <c r="N287" s="269"/>
      <c r="O287" s="269"/>
      <c r="P287" s="269"/>
      <c r="Q287" s="269"/>
      <c r="R287" s="269"/>
      <c r="S287" s="269"/>
      <c r="T287" s="270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71" t="s">
        <v>136</v>
      </c>
      <c r="AU287" s="271" t="s">
        <v>85</v>
      </c>
      <c r="AV287" s="15" t="s">
        <v>134</v>
      </c>
      <c r="AW287" s="15" t="s">
        <v>32</v>
      </c>
      <c r="AX287" s="15" t="s">
        <v>83</v>
      </c>
      <c r="AY287" s="271" t="s">
        <v>127</v>
      </c>
    </row>
    <row r="288" s="2" customFormat="1" ht="16.5" customHeight="1">
      <c r="A288" s="38"/>
      <c r="B288" s="39"/>
      <c r="C288" s="226" t="s">
        <v>332</v>
      </c>
      <c r="D288" s="226" t="s">
        <v>129</v>
      </c>
      <c r="E288" s="227" t="s">
        <v>550</v>
      </c>
      <c r="F288" s="228" t="s">
        <v>551</v>
      </c>
      <c r="G288" s="229" t="s">
        <v>132</v>
      </c>
      <c r="H288" s="230">
        <v>146</v>
      </c>
      <c r="I288" s="231"/>
      <c r="J288" s="232">
        <f>ROUND(I288*H288,2)</f>
        <v>0</v>
      </c>
      <c r="K288" s="228" t="s">
        <v>133</v>
      </c>
      <c r="L288" s="44"/>
      <c r="M288" s="233" t="s">
        <v>1</v>
      </c>
      <c r="N288" s="234" t="s">
        <v>41</v>
      </c>
      <c r="O288" s="91"/>
      <c r="P288" s="235">
        <f>O288*H288</f>
        <v>0</v>
      </c>
      <c r="Q288" s="235">
        <v>0</v>
      </c>
      <c r="R288" s="235">
        <f>Q288*H288</f>
        <v>0</v>
      </c>
      <c r="S288" s="235">
        <v>0</v>
      </c>
      <c r="T288" s="236">
        <f>S288*H288</f>
        <v>0</v>
      </c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R288" s="237" t="s">
        <v>134</v>
      </c>
      <c r="AT288" s="237" t="s">
        <v>129</v>
      </c>
      <c r="AU288" s="237" t="s">
        <v>85</v>
      </c>
      <c r="AY288" s="17" t="s">
        <v>127</v>
      </c>
      <c r="BE288" s="238">
        <f>IF(N288="základní",J288,0)</f>
        <v>0</v>
      </c>
      <c r="BF288" s="238">
        <f>IF(N288="snížená",J288,0)</f>
        <v>0</v>
      </c>
      <c r="BG288" s="238">
        <f>IF(N288="zákl. přenesená",J288,0)</f>
        <v>0</v>
      </c>
      <c r="BH288" s="238">
        <f>IF(N288="sníž. přenesená",J288,0)</f>
        <v>0</v>
      </c>
      <c r="BI288" s="238">
        <f>IF(N288="nulová",J288,0)</f>
        <v>0</v>
      </c>
      <c r="BJ288" s="17" t="s">
        <v>83</v>
      </c>
      <c r="BK288" s="238">
        <f>ROUND(I288*H288,2)</f>
        <v>0</v>
      </c>
      <c r="BL288" s="17" t="s">
        <v>134</v>
      </c>
      <c r="BM288" s="237" t="s">
        <v>552</v>
      </c>
    </row>
    <row r="289" s="13" customFormat="1">
      <c r="A289" s="13"/>
      <c r="B289" s="239"/>
      <c r="C289" s="240"/>
      <c r="D289" s="241" t="s">
        <v>136</v>
      </c>
      <c r="E289" s="242" t="s">
        <v>1</v>
      </c>
      <c r="F289" s="243" t="s">
        <v>553</v>
      </c>
      <c r="G289" s="240"/>
      <c r="H289" s="242" t="s">
        <v>1</v>
      </c>
      <c r="I289" s="244"/>
      <c r="J289" s="240"/>
      <c r="K289" s="240"/>
      <c r="L289" s="245"/>
      <c r="M289" s="246"/>
      <c r="N289" s="247"/>
      <c r="O289" s="247"/>
      <c r="P289" s="247"/>
      <c r="Q289" s="247"/>
      <c r="R289" s="247"/>
      <c r="S289" s="247"/>
      <c r="T289" s="248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9" t="s">
        <v>136</v>
      </c>
      <c r="AU289" s="249" t="s">
        <v>85</v>
      </c>
      <c r="AV289" s="13" t="s">
        <v>83</v>
      </c>
      <c r="AW289" s="13" t="s">
        <v>32</v>
      </c>
      <c r="AX289" s="13" t="s">
        <v>76</v>
      </c>
      <c r="AY289" s="249" t="s">
        <v>127</v>
      </c>
    </row>
    <row r="290" s="14" customFormat="1">
      <c r="A290" s="14"/>
      <c r="B290" s="250"/>
      <c r="C290" s="251"/>
      <c r="D290" s="241" t="s">
        <v>136</v>
      </c>
      <c r="E290" s="252" t="s">
        <v>1</v>
      </c>
      <c r="F290" s="253" t="s">
        <v>536</v>
      </c>
      <c r="G290" s="251"/>
      <c r="H290" s="254">
        <v>146</v>
      </c>
      <c r="I290" s="255"/>
      <c r="J290" s="251"/>
      <c r="K290" s="251"/>
      <c r="L290" s="256"/>
      <c r="M290" s="257"/>
      <c r="N290" s="258"/>
      <c r="O290" s="258"/>
      <c r="P290" s="258"/>
      <c r="Q290" s="258"/>
      <c r="R290" s="258"/>
      <c r="S290" s="258"/>
      <c r="T290" s="259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0" t="s">
        <v>136</v>
      </c>
      <c r="AU290" s="260" t="s">
        <v>85</v>
      </c>
      <c r="AV290" s="14" t="s">
        <v>85</v>
      </c>
      <c r="AW290" s="14" t="s">
        <v>32</v>
      </c>
      <c r="AX290" s="14" t="s">
        <v>76</v>
      </c>
      <c r="AY290" s="260" t="s">
        <v>127</v>
      </c>
    </row>
    <row r="291" s="15" customFormat="1">
      <c r="A291" s="15"/>
      <c r="B291" s="261"/>
      <c r="C291" s="262"/>
      <c r="D291" s="241" t="s">
        <v>136</v>
      </c>
      <c r="E291" s="263" t="s">
        <v>1</v>
      </c>
      <c r="F291" s="264" t="s">
        <v>139</v>
      </c>
      <c r="G291" s="262"/>
      <c r="H291" s="265">
        <v>146</v>
      </c>
      <c r="I291" s="266"/>
      <c r="J291" s="262"/>
      <c r="K291" s="262"/>
      <c r="L291" s="267"/>
      <c r="M291" s="268"/>
      <c r="N291" s="269"/>
      <c r="O291" s="269"/>
      <c r="P291" s="269"/>
      <c r="Q291" s="269"/>
      <c r="R291" s="269"/>
      <c r="S291" s="269"/>
      <c r="T291" s="270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T291" s="271" t="s">
        <v>136</v>
      </c>
      <c r="AU291" s="271" t="s">
        <v>85</v>
      </c>
      <c r="AV291" s="15" t="s">
        <v>134</v>
      </c>
      <c r="AW291" s="15" t="s">
        <v>32</v>
      </c>
      <c r="AX291" s="15" t="s">
        <v>83</v>
      </c>
      <c r="AY291" s="271" t="s">
        <v>127</v>
      </c>
    </row>
    <row r="292" s="2" customFormat="1" ht="16.5" customHeight="1">
      <c r="A292" s="38"/>
      <c r="B292" s="39"/>
      <c r="C292" s="226" t="s">
        <v>338</v>
      </c>
      <c r="D292" s="226" t="s">
        <v>129</v>
      </c>
      <c r="E292" s="227" t="s">
        <v>554</v>
      </c>
      <c r="F292" s="228" t="s">
        <v>555</v>
      </c>
      <c r="G292" s="229" t="s">
        <v>132</v>
      </c>
      <c r="H292" s="230">
        <v>86</v>
      </c>
      <c r="I292" s="231"/>
      <c r="J292" s="232">
        <f>ROUND(I292*H292,2)</f>
        <v>0</v>
      </c>
      <c r="K292" s="228" t="s">
        <v>133</v>
      </c>
      <c r="L292" s="44"/>
      <c r="M292" s="233" t="s">
        <v>1</v>
      </c>
      <c r="N292" s="234" t="s">
        <v>41</v>
      </c>
      <c r="O292" s="91"/>
      <c r="P292" s="235">
        <f>O292*H292</f>
        <v>0</v>
      </c>
      <c r="Q292" s="235">
        <v>0</v>
      </c>
      <c r="R292" s="235">
        <f>Q292*H292</f>
        <v>0</v>
      </c>
      <c r="S292" s="235">
        <v>0</v>
      </c>
      <c r="T292" s="236">
        <f>S292*H292</f>
        <v>0</v>
      </c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R292" s="237" t="s">
        <v>134</v>
      </c>
      <c r="AT292" s="237" t="s">
        <v>129</v>
      </c>
      <c r="AU292" s="237" t="s">
        <v>85</v>
      </c>
      <c r="AY292" s="17" t="s">
        <v>127</v>
      </c>
      <c r="BE292" s="238">
        <f>IF(N292="základní",J292,0)</f>
        <v>0</v>
      </c>
      <c r="BF292" s="238">
        <f>IF(N292="snížená",J292,0)</f>
        <v>0</v>
      </c>
      <c r="BG292" s="238">
        <f>IF(N292="zákl. přenesená",J292,0)</f>
        <v>0</v>
      </c>
      <c r="BH292" s="238">
        <f>IF(N292="sníž. přenesená",J292,0)</f>
        <v>0</v>
      </c>
      <c r="BI292" s="238">
        <f>IF(N292="nulová",J292,0)</f>
        <v>0</v>
      </c>
      <c r="BJ292" s="17" t="s">
        <v>83</v>
      </c>
      <c r="BK292" s="238">
        <f>ROUND(I292*H292,2)</f>
        <v>0</v>
      </c>
      <c r="BL292" s="17" t="s">
        <v>134</v>
      </c>
      <c r="BM292" s="237" t="s">
        <v>556</v>
      </c>
    </row>
    <row r="293" s="13" customFormat="1">
      <c r="A293" s="13"/>
      <c r="B293" s="239"/>
      <c r="C293" s="240"/>
      <c r="D293" s="241" t="s">
        <v>136</v>
      </c>
      <c r="E293" s="242" t="s">
        <v>1</v>
      </c>
      <c r="F293" s="243" t="s">
        <v>557</v>
      </c>
      <c r="G293" s="240"/>
      <c r="H293" s="242" t="s">
        <v>1</v>
      </c>
      <c r="I293" s="244"/>
      <c r="J293" s="240"/>
      <c r="K293" s="240"/>
      <c r="L293" s="245"/>
      <c r="M293" s="246"/>
      <c r="N293" s="247"/>
      <c r="O293" s="247"/>
      <c r="P293" s="247"/>
      <c r="Q293" s="247"/>
      <c r="R293" s="247"/>
      <c r="S293" s="247"/>
      <c r="T293" s="248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9" t="s">
        <v>136</v>
      </c>
      <c r="AU293" s="249" t="s">
        <v>85</v>
      </c>
      <c r="AV293" s="13" t="s">
        <v>83</v>
      </c>
      <c r="AW293" s="13" t="s">
        <v>32</v>
      </c>
      <c r="AX293" s="13" t="s">
        <v>76</v>
      </c>
      <c r="AY293" s="249" t="s">
        <v>127</v>
      </c>
    </row>
    <row r="294" s="14" customFormat="1">
      <c r="A294" s="14"/>
      <c r="B294" s="250"/>
      <c r="C294" s="251"/>
      <c r="D294" s="241" t="s">
        <v>136</v>
      </c>
      <c r="E294" s="252" t="s">
        <v>1</v>
      </c>
      <c r="F294" s="253" t="s">
        <v>160</v>
      </c>
      <c r="G294" s="251"/>
      <c r="H294" s="254">
        <v>86</v>
      </c>
      <c r="I294" s="255"/>
      <c r="J294" s="251"/>
      <c r="K294" s="251"/>
      <c r="L294" s="256"/>
      <c r="M294" s="257"/>
      <c r="N294" s="258"/>
      <c r="O294" s="258"/>
      <c r="P294" s="258"/>
      <c r="Q294" s="258"/>
      <c r="R294" s="258"/>
      <c r="S294" s="258"/>
      <c r="T294" s="259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60" t="s">
        <v>136</v>
      </c>
      <c r="AU294" s="260" t="s">
        <v>85</v>
      </c>
      <c r="AV294" s="14" t="s">
        <v>85</v>
      </c>
      <c r="AW294" s="14" t="s">
        <v>32</v>
      </c>
      <c r="AX294" s="14" t="s">
        <v>76</v>
      </c>
      <c r="AY294" s="260" t="s">
        <v>127</v>
      </c>
    </row>
    <row r="295" s="15" customFormat="1">
      <c r="A295" s="15"/>
      <c r="B295" s="261"/>
      <c r="C295" s="262"/>
      <c r="D295" s="241" t="s">
        <v>136</v>
      </c>
      <c r="E295" s="263" t="s">
        <v>1</v>
      </c>
      <c r="F295" s="264" t="s">
        <v>139</v>
      </c>
      <c r="G295" s="262"/>
      <c r="H295" s="265">
        <v>86</v>
      </c>
      <c r="I295" s="266"/>
      <c r="J295" s="262"/>
      <c r="K295" s="262"/>
      <c r="L295" s="267"/>
      <c r="M295" s="268"/>
      <c r="N295" s="269"/>
      <c r="O295" s="269"/>
      <c r="P295" s="269"/>
      <c r="Q295" s="269"/>
      <c r="R295" s="269"/>
      <c r="S295" s="269"/>
      <c r="T295" s="270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71" t="s">
        <v>136</v>
      </c>
      <c r="AU295" s="271" t="s">
        <v>85</v>
      </c>
      <c r="AV295" s="15" t="s">
        <v>134</v>
      </c>
      <c r="AW295" s="15" t="s">
        <v>32</v>
      </c>
      <c r="AX295" s="15" t="s">
        <v>83</v>
      </c>
      <c r="AY295" s="271" t="s">
        <v>127</v>
      </c>
    </row>
    <row r="296" s="2" customFormat="1" ht="16.5" customHeight="1">
      <c r="A296" s="38"/>
      <c r="B296" s="39"/>
      <c r="C296" s="226" t="s">
        <v>342</v>
      </c>
      <c r="D296" s="226" t="s">
        <v>129</v>
      </c>
      <c r="E296" s="227" t="s">
        <v>554</v>
      </c>
      <c r="F296" s="228" t="s">
        <v>555</v>
      </c>
      <c r="G296" s="229" t="s">
        <v>132</v>
      </c>
      <c r="H296" s="230">
        <v>63</v>
      </c>
      <c r="I296" s="231"/>
      <c r="J296" s="232">
        <f>ROUND(I296*H296,2)</f>
        <v>0</v>
      </c>
      <c r="K296" s="228" t="s">
        <v>133</v>
      </c>
      <c r="L296" s="44"/>
      <c r="M296" s="233" t="s">
        <v>1</v>
      </c>
      <c r="N296" s="234" t="s">
        <v>41</v>
      </c>
      <c r="O296" s="91"/>
      <c r="P296" s="235">
        <f>O296*H296</f>
        <v>0</v>
      </c>
      <c r="Q296" s="235">
        <v>0</v>
      </c>
      <c r="R296" s="235">
        <f>Q296*H296</f>
        <v>0</v>
      </c>
      <c r="S296" s="235">
        <v>0</v>
      </c>
      <c r="T296" s="236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37" t="s">
        <v>134</v>
      </c>
      <c r="AT296" s="237" t="s">
        <v>129</v>
      </c>
      <c r="AU296" s="237" t="s">
        <v>85</v>
      </c>
      <c r="AY296" s="17" t="s">
        <v>127</v>
      </c>
      <c r="BE296" s="238">
        <f>IF(N296="základní",J296,0)</f>
        <v>0</v>
      </c>
      <c r="BF296" s="238">
        <f>IF(N296="snížená",J296,0)</f>
        <v>0</v>
      </c>
      <c r="BG296" s="238">
        <f>IF(N296="zákl. přenesená",J296,0)</f>
        <v>0</v>
      </c>
      <c r="BH296" s="238">
        <f>IF(N296="sníž. přenesená",J296,0)</f>
        <v>0</v>
      </c>
      <c r="BI296" s="238">
        <f>IF(N296="nulová",J296,0)</f>
        <v>0</v>
      </c>
      <c r="BJ296" s="17" t="s">
        <v>83</v>
      </c>
      <c r="BK296" s="238">
        <f>ROUND(I296*H296,2)</f>
        <v>0</v>
      </c>
      <c r="BL296" s="17" t="s">
        <v>134</v>
      </c>
      <c r="BM296" s="237" t="s">
        <v>558</v>
      </c>
    </row>
    <row r="297" s="13" customFormat="1">
      <c r="A297" s="13"/>
      <c r="B297" s="239"/>
      <c r="C297" s="240"/>
      <c r="D297" s="241" t="s">
        <v>136</v>
      </c>
      <c r="E297" s="242" t="s">
        <v>1</v>
      </c>
      <c r="F297" s="243" t="s">
        <v>559</v>
      </c>
      <c r="G297" s="240"/>
      <c r="H297" s="242" t="s">
        <v>1</v>
      </c>
      <c r="I297" s="244"/>
      <c r="J297" s="240"/>
      <c r="K297" s="240"/>
      <c r="L297" s="245"/>
      <c r="M297" s="246"/>
      <c r="N297" s="247"/>
      <c r="O297" s="247"/>
      <c r="P297" s="247"/>
      <c r="Q297" s="247"/>
      <c r="R297" s="247"/>
      <c r="S297" s="247"/>
      <c r="T297" s="248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9" t="s">
        <v>136</v>
      </c>
      <c r="AU297" s="249" t="s">
        <v>85</v>
      </c>
      <c r="AV297" s="13" t="s">
        <v>83</v>
      </c>
      <c r="AW297" s="13" t="s">
        <v>32</v>
      </c>
      <c r="AX297" s="13" t="s">
        <v>76</v>
      </c>
      <c r="AY297" s="249" t="s">
        <v>127</v>
      </c>
    </row>
    <row r="298" s="14" customFormat="1">
      <c r="A298" s="14"/>
      <c r="B298" s="250"/>
      <c r="C298" s="251"/>
      <c r="D298" s="241" t="s">
        <v>136</v>
      </c>
      <c r="E298" s="252" t="s">
        <v>1</v>
      </c>
      <c r="F298" s="253" t="s">
        <v>188</v>
      </c>
      <c r="G298" s="251"/>
      <c r="H298" s="254">
        <v>63</v>
      </c>
      <c r="I298" s="255"/>
      <c r="J298" s="251"/>
      <c r="K298" s="251"/>
      <c r="L298" s="256"/>
      <c r="M298" s="257"/>
      <c r="N298" s="258"/>
      <c r="O298" s="258"/>
      <c r="P298" s="258"/>
      <c r="Q298" s="258"/>
      <c r="R298" s="258"/>
      <c r="S298" s="258"/>
      <c r="T298" s="259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0" t="s">
        <v>136</v>
      </c>
      <c r="AU298" s="260" t="s">
        <v>85</v>
      </c>
      <c r="AV298" s="14" t="s">
        <v>85</v>
      </c>
      <c r="AW298" s="14" t="s">
        <v>32</v>
      </c>
      <c r="AX298" s="14" t="s">
        <v>76</v>
      </c>
      <c r="AY298" s="260" t="s">
        <v>127</v>
      </c>
    </row>
    <row r="299" s="15" customFormat="1">
      <c r="A299" s="15"/>
      <c r="B299" s="261"/>
      <c r="C299" s="262"/>
      <c r="D299" s="241" t="s">
        <v>136</v>
      </c>
      <c r="E299" s="263" t="s">
        <v>1</v>
      </c>
      <c r="F299" s="264" t="s">
        <v>139</v>
      </c>
      <c r="G299" s="262"/>
      <c r="H299" s="265">
        <v>63</v>
      </c>
      <c r="I299" s="266"/>
      <c r="J299" s="262"/>
      <c r="K299" s="262"/>
      <c r="L299" s="267"/>
      <c r="M299" s="268"/>
      <c r="N299" s="269"/>
      <c r="O299" s="269"/>
      <c r="P299" s="269"/>
      <c r="Q299" s="269"/>
      <c r="R299" s="269"/>
      <c r="S299" s="269"/>
      <c r="T299" s="270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71" t="s">
        <v>136</v>
      </c>
      <c r="AU299" s="271" t="s">
        <v>85</v>
      </c>
      <c r="AV299" s="15" t="s">
        <v>134</v>
      </c>
      <c r="AW299" s="15" t="s">
        <v>32</v>
      </c>
      <c r="AX299" s="15" t="s">
        <v>83</v>
      </c>
      <c r="AY299" s="271" t="s">
        <v>127</v>
      </c>
    </row>
    <row r="300" s="2" customFormat="1" ht="21.75" customHeight="1">
      <c r="A300" s="38"/>
      <c r="B300" s="39"/>
      <c r="C300" s="226" t="s">
        <v>348</v>
      </c>
      <c r="D300" s="226" t="s">
        <v>129</v>
      </c>
      <c r="E300" s="227" t="s">
        <v>560</v>
      </c>
      <c r="F300" s="228" t="s">
        <v>561</v>
      </c>
      <c r="G300" s="229" t="s">
        <v>132</v>
      </c>
      <c r="H300" s="230">
        <v>86</v>
      </c>
      <c r="I300" s="231"/>
      <c r="J300" s="232">
        <f>ROUND(I300*H300,2)</f>
        <v>0</v>
      </c>
      <c r="K300" s="228" t="s">
        <v>133</v>
      </c>
      <c r="L300" s="44"/>
      <c r="M300" s="233" t="s">
        <v>1</v>
      </c>
      <c r="N300" s="234" t="s">
        <v>41</v>
      </c>
      <c r="O300" s="91"/>
      <c r="P300" s="235">
        <f>O300*H300</f>
        <v>0</v>
      </c>
      <c r="Q300" s="235">
        <v>0</v>
      </c>
      <c r="R300" s="235">
        <f>Q300*H300</f>
        <v>0</v>
      </c>
      <c r="S300" s="235">
        <v>0</v>
      </c>
      <c r="T300" s="236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37" t="s">
        <v>134</v>
      </c>
      <c r="AT300" s="237" t="s">
        <v>129</v>
      </c>
      <c r="AU300" s="237" t="s">
        <v>85</v>
      </c>
      <c r="AY300" s="17" t="s">
        <v>127</v>
      </c>
      <c r="BE300" s="238">
        <f>IF(N300="základní",J300,0)</f>
        <v>0</v>
      </c>
      <c r="BF300" s="238">
        <f>IF(N300="snížená",J300,0)</f>
        <v>0</v>
      </c>
      <c r="BG300" s="238">
        <f>IF(N300="zákl. přenesená",J300,0)</f>
        <v>0</v>
      </c>
      <c r="BH300" s="238">
        <f>IF(N300="sníž. přenesená",J300,0)</f>
        <v>0</v>
      </c>
      <c r="BI300" s="238">
        <f>IF(N300="nulová",J300,0)</f>
        <v>0</v>
      </c>
      <c r="BJ300" s="17" t="s">
        <v>83</v>
      </c>
      <c r="BK300" s="238">
        <f>ROUND(I300*H300,2)</f>
        <v>0</v>
      </c>
      <c r="BL300" s="17" t="s">
        <v>134</v>
      </c>
      <c r="BM300" s="237" t="s">
        <v>562</v>
      </c>
    </row>
    <row r="301" s="13" customFormat="1">
      <c r="A301" s="13"/>
      <c r="B301" s="239"/>
      <c r="C301" s="240"/>
      <c r="D301" s="241" t="s">
        <v>136</v>
      </c>
      <c r="E301" s="242" t="s">
        <v>1</v>
      </c>
      <c r="F301" s="243" t="s">
        <v>563</v>
      </c>
      <c r="G301" s="240"/>
      <c r="H301" s="242" t="s">
        <v>1</v>
      </c>
      <c r="I301" s="244"/>
      <c r="J301" s="240"/>
      <c r="K301" s="240"/>
      <c r="L301" s="245"/>
      <c r="M301" s="246"/>
      <c r="N301" s="247"/>
      <c r="O301" s="247"/>
      <c r="P301" s="247"/>
      <c r="Q301" s="247"/>
      <c r="R301" s="247"/>
      <c r="S301" s="247"/>
      <c r="T301" s="248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9" t="s">
        <v>136</v>
      </c>
      <c r="AU301" s="249" t="s">
        <v>85</v>
      </c>
      <c r="AV301" s="13" t="s">
        <v>83</v>
      </c>
      <c r="AW301" s="13" t="s">
        <v>32</v>
      </c>
      <c r="AX301" s="13" t="s">
        <v>76</v>
      </c>
      <c r="AY301" s="249" t="s">
        <v>127</v>
      </c>
    </row>
    <row r="302" s="14" customFormat="1">
      <c r="A302" s="14"/>
      <c r="B302" s="250"/>
      <c r="C302" s="251"/>
      <c r="D302" s="241" t="s">
        <v>136</v>
      </c>
      <c r="E302" s="252" t="s">
        <v>1</v>
      </c>
      <c r="F302" s="253" t="s">
        <v>160</v>
      </c>
      <c r="G302" s="251"/>
      <c r="H302" s="254">
        <v>86</v>
      </c>
      <c r="I302" s="255"/>
      <c r="J302" s="251"/>
      <c r="K302" s="251"/>
      <c r="L302" s="256"/>
      <c r="M302" s="257"/>
      <c r="N302" s="258"/>
      <c r="O302" s="258"/>
      <c r="P302" s="258"/>
      <c r="Q302" s="258"/>
      <c r="R302" s="258"/>
      <c r="S302" s="258"/>
      <c r="T302" s="259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0" t="s">
        <v>136</v>
      </c>
      <c r="AU302" s="260" t="s">
        <v>85</v>
      </c>
      <c r="AV302" s="14" t="s">
        <v>85</v>
      </c>
      <c r="AW302" s="14" t="s">
        <v>32</v>
      </c>
      <c r="AX302" s="14" t="s">
        <v>76</v>
      </c>
      <c r="AY302" s="260" t="s">
        <v>127</v>
      </c>
    </row>
    <row r="303" s="15" customFormat="1">
      <c r="A303" s="15"/>
      <c r="B303" s="261"/>
      <c r="C303" s="262"/>
      <c r="D303" s="241" t="s">
        <v>136</v>
      </c>
      <c r="E303" s="263" t="s">
        <v>1</v>
      </c>
      <c r="F303" s="264" t="s">
        <v>139</v>
      </c>
      <c r="G303" s="262"/>
      <c r="H303" s="265">
        <v>86</v>
      </c>
      <c r="I303" s="266"/>
      <c r="J303" s="262"/>
      <c r="K303" s="262"/>
      <c r="L303" s="267"/>
      <c r="M303" s="268"/>
      <c r="N303" s="269"/>
      <c r="O303" s="269"/>
      <c r="P303" s="269"/>
      <c r="Q303" s="269"/>
      <c r="R303" s="269"/>
      <c r="S303" s="269"/>
      <c r="T303" s="270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71" t="s">
        <v>136</v>
      </c>
      <c r="AU303" s="271" t="s">
        <v>85</v>
      </c>
      <c r="AV303" s="15" t="s">
        <v>134</v>
      </c>
      <c r="AW303" s="15" t="s">
        <v>32</v>
      </c>
      <c r="AX303" s="15" t="s">
        <v>83</v>
      </c>
      <c r="AY303" s="271" t="s">
        <v>127</v>
      </c>
    </row>
    <row r="304" s="2" customFormat="1" ht="21.75" customHeight="1">
      <c r="A304" s="38"/>
      <c r="B304" s="39"/>
      <c r="C304" s="226" t="s">
        <v>354</v>
      </c>
      <c r="D304" s="226" t="s">
        <v>129</v>
      </c>
      <c r="E304" s="227" t="s">
        <v>560</v>
      </c>
      <c r="F304" s="228" t="s">
        <v>561</v>
      </c>
      <c r="G304" s="229" t="s">
        <v>132</v>
      </c>
      <c r="H304" s="230">
        <v>63</v>
      </c>
      <c r="I304" s="231"/>
      <c r="J304" s="232">
        <f>ROUND(I304*H304,2)</f>
        <v>0</v>
      </c>
      <c r="K304" s="228" t="s">
        <v>133</v>
      </c>
      <c r="L304" s="44"/>
      <c r="M304" s="233" t="s">
        <v>1</v>
      </c>
      <c r="N304" s="234" t="s">
        <v>41</v>
      </c>
      <c r="O304" s="91"/>
      <c r="P304" s="235">
        <f>O304*H304</f>
        <v>0</v>
      </c>
      <c r="Q304" s="235">
        <v>0</v>
      </c>
      <c r="R304" s="235">
        <f>Q304*H304</f>
        <v>0</v>
      </c>
      <c r="S304" s="235">
        <v>0</v>
      </c>
      <c r="T304" s="236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237" t="s">
        <v>134</v>
      </c>
      <c r="AT304" s="237" t="s">
        <v>129</v>
      </c>
      <c r="AU304" s="237" t="s">
        <v>85</v>
      </c>
      <c r="AY304" s="17" t="s">
        <v>127</v>
      </c>
      <c r="BE304" s="238">
        <f>IF(N304="základní",J304,0)</f>
        <v>0</v>
      </c>
      <c r="BF304" s="238">
        <f>IF(N304="snížená",J304,0)</f>
        <v>0</v>
      </c>
      <c r="BG304" s="238">
        <f>IF(N304="zákl. přenesená",J304,0)</f>
        <v>0</v>
      </c>
      <c r="BH304" s="238">
        <f>IF(N304="sníž. přenesená",J304,0)</f>
        <v>0</v>
      </c>
      <c r="BI304" s="238">
        <f>IF(N304="nulová",J304,0)</f>
        <v>0</v>
      </c>
      <c r="BJ304" s="17" t="s">
        <v>83</v>
      </c>
      <c r="BK304" s="238">
        <f>ROUND(I304*H304,2)</f>
        <v>0</v>
      </c>
      <c r="BL304" s="17" t="s">
        <v>134</v>
      </c>
      <c r="BM304" s="237" t="s">
        <v>564</v>
      </c>
    </row>
    <row r="305" s="13" customFormat="1">
      <c r="A305" s="13"/>
      <c r="B305" s="239"/>
      <c r="C305" s="240"/>
      <c r="D305" s="241" t="s">
        <v>136</v>
      </c>
      <c r="E305" s="242" t="s">
        <v>1</v>
      </c>
      <c r="F305" s="243" t="s">
        <v>565</v>
      </c>
      <c r="G305" s="240"/>
      <c r="H305" s="242" t="s">
        <v>1</v>
      </c>
      <c r="I305" s="244"/>
      <c r="J305" s="240"/>
      <c r="K305" s="240"/>
      <c r="L305" s="245"/>
      <c r="M305" s="246"/>
      <c r="N305" s="247"/>
      <c r="O305" s="247"/>
      <c r="P305" s="247"/>
      <c r="Q305" s="247"/>
      <c r="R305" s="247"/>
      <c r="S305" s="247"/>
      <c r="T305" s="248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9" t="s">
        <v>136</v>
      </c>
      <c r="AU305" s="249" t="s">
        <v>85</v>
      </c>
      <c r="AV305" s="13" t="s">
        <v>83</v>
      </c>
      <c r="AW305" s="13" t="s">
        <v>32</v>
      </c>
      <c r="AX305" s="13" t="s">
        <v>76</v>
      </c>
      <c r="AY305" s="249" t="s">
        <v>127</v>
      </c>
    </row>
    <row r="306" s="14" customFormat="1">
      <c r="A306" s="14"/>
      <c r="B306" s="250"/>
      <c r="C306" s="251"/>
      <c r="D306" s="241" t="s">
        <v>136</v>
      </c>
      <c r="E306" s="252" t="s">
        <v>1</v>
      </c>
      <c r="F306" s="253" t="s">
        <v>188</v>
      </c>
      <c r="G306" s="251"/>
      <c r="H306" s="254">
        <v>63</v>
      </c>
      <c r="I306" s="255"/>
      <c r="J306" s="251"/>
      <c r="K306" s="251"/>
      <c r="L306" s="256"/>
      <c r="M306" s="257"/>
      <c r="N306" s="258"/>
      <c r="O306" s="258"/>
      <c r="P306" s="258"/>
      <c r="Q306" s="258"/>
      <c r="R306" s="258"/>
      <c r="S306" s="258"/>
      <c r="T306" s="259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0" t="s">
        <v>136</v>
      </c>
      <c r="AU306" s="260" t="s">
        <v>85</v>
      </c>
      <c r="AV306" s="14" t="s">
        <v>85</v>
      </c>
      <c r="AW306" s="14" t="s">
        <v>32</v>
      </c>
      <c r="AX306" s="14" t="s">
        <v>76</v>
      </c>
      <c r="AY306" s="260" t="s">
        <v>127</v>
      </c>
    </row>
    <row r="307" s="15" customFormat="1">
      <c r="A307" s="15"/>
      <c r="B307" s="261"/>
      <c r="C307" s="262"/>
      <c r="D307" s="241" t="s">
        <v>136</v>
      </c>
      <c r="E307" s="263" t="s">
        <v>1</v>
      </c>
      <c r="F307" s="264" t="s">
        <v>139</v>
      </c>
      <c r="G307" s="262"/>
      <c r="H307" s="265">
        <v>63</v>
      </c>
      <c r="I307" s="266"/>
      <c r="J307" s="262"/>
      <c r="K307" s="262"/>
      <c r="L307" s="267"/>
      <c r="M307" s="268"/>
      <c r="N307" s="269"/>
      <c r="O307" s="269"/>
      <c r="P307" s="269"/>
      <c r="Q307" s="269"/>
      <c r="R307" s="269"/>
      <c r="S307" s="269"/>
      <c r="T307" s="270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71" t="s">
        <v>136</v>
      </c>
      <c r="AU307" s="271" t="s">
        <v>85</v>
      </c>
      <c r="AV307" s="15" t="s">
        <v>134</v>
      </c>
      <c r="AW307" s="15" t="s">
        <v>32</v>
      </c>
      <c r="AX307" s="15" t="s">
        <v>83</v>
      </c>
      <c r="AY307" s="271" t="s">
        <v>127</v>
      </c>
    </row>
    <row r="308" s="2" customFormat="1" ht="16.5" customHeight="1">
      <c r="A308" s="38"/>
      <c r="B308" s="39"/>
      <c r="C308" s="226" t="s">
        <v>357</v>
      </c>
      <c r="D308" s="226" t="s">
        <v>129</v>
      </c>
      <c r="E308" s="227" t="s">
        <v>566</v>
      </c>
      <c r="F308" s="228" t="s">
        <v>567</v>
      </c>
      <c r="G308" s="229" t="s">
        <v>132</v>
      </c>
      <c r="H308" s="230">
        <v>723</v>
      </c>
      <c r="I308" s="231"/>
      <c r="J308" s="232">
        <f>ROUND(I308*H308,2)</f>
        <v>0</v>
      </c>
      <c r="K308" s="228" t="s">
        <v>133</v>
      </c>
      <c r="L308" s="44"/>
      <c r="M308" s="233" t="s">
        <v>1</v>
      </c>
      <c r="N308" s="234" t="s">
        <v>41</v>
      </c>
      <c r="O308" s="91"/>
      <c r="P308" s="235">
        <f>O308*H308</f>
        <v>0</v>
      </c>
      <c r="Q308" s="235">
        <v>0.090620000000000006</v>
      </c>
      <c r="R308" s="235">
        <f>Q308*H308</f>
        <v>65.518259999999998</v>
      </c>
      <c r="S308" s="235">
        <v>0</v>
      </c>
      <c r="T308" s="236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37" t="s">
        <v>134</v>
      </c>
      <c r="AT308" s="237" t="s">
        <v>129</v>
      </c>
      <c r="AU308" s="237" t="s">
        <v>85</v>
      </c>
      <c r="AY308" s="17" t="s">
        <v>127</v>
      </c>
      <c r="BE308" s="238">
        <f>IF(N308="základní",J308,0)</f>
        <v>0</v>
      </c>
      <c r="BF308" s="238">
        <f>IF(N308="snížená",J308,0)</f>
        <v>0</v>
      </c>
      <c r="BG308" s="238">
        <f>IF(N308="zákl. přenesená",J308,0)</f>
        <v>0</v>
      </c>
      <c r="BH308" s="238">
        <f>IF(N308="sníž. přenesená",J308,0)</f>
        <v>0</v>
      </c>
      <c r="BI308" s="238">
        <f>IF(N308="nulová",J308,0)</f>
        <v>0</v>
      </c>
      <c r="BJ308" s="17" t="s">
        <v>83</v>
      </c>
      <c r="BK308" s="238">
        <f>ROUND(I308*H308,2)</f>
        <v>0</v>
      </c>
      <c r="BL308" s="17" t="s">
        <v>134</v>
      </c>
      <c r="BM308" s="237" t="s">
        <v>568</v>
      </c>
    </row>
    <row r="309" s="13" customFormat="1">
      <c r="A309" s="13"/>
      <c r="B309" s="239"/>
      <c r="C309" s="240"/>
      <c r="D309" s="241" t="s">
        <v>136</v>
      </c>
      <c r="E309" s="242" t="s">
        <v>1</v>
      </c>
      <c r="F309" s="243" t="s">
        <v>569</v>
      </c>
      <c r="G309" s="240"/>
      <c r="H309" s="242" t="s">
        <v>1</v>
      </c>
      <c r="I309" s="244"/>
      <c r="J309" s="240"/>
      <c r="K309" s="240"/>
      <c r="L309" s="245"/>
      <c r="M309" s="246"/>
      <c r="N309" s="247"/>
      <c r="O309" s="247"/>
      <c r="P309" s="247"/>
      <c r="Q309" s="247"/>
      <c r="R309" s="247"/>
      <c r="S309" s="247"/>
      <c r="T309" s="248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9" t="s">
        <v>136</v>
      </c>
      <c r="AU309" s="249" t="s">
        <v>85</v>
      </c>
      <c r="AV309" s="13" t="s">
        <v>83</v>
      </c>
      <c r="AW309" s="13" t="s">
        <v>32</v>
      </c>
      <c r="AX309" s="13" t="s">
        <v>76</v>
      </c>
      <c r="AY309" s="249" t="s">
        <v>127</v>
      </c>
    </row>
    <row r="310" s="14" customFormat="1">
      <c r="A310" s="14"/>
      <c r="B310" s="250"/>
      <c r="C310" s="251"/>
      <c r="D310" s="241" t="s">
        <v>136</v>
      </c>
      <c r="E310" s="252" t="s">
        <v>1</v>
      </c>
      <c r="F310" s="253" t="s">
        <v>527</v>
      </c>
      <c r="G310" s="251"/>
      <c r="H310" s="254">
        <v>723</v>
      </c>
      <c r="I310" s="255"/>
      <c r="J310" s="251"/>
      <c r="K310" s="251"/>
      <c r="L310" s="256"/>
      <c r="M310" s="257"/>
      <c r="N310" s="258"/>
      <c r="O310" s="258"/>
      <c r="P310" s="258"/>
      <c r="Q310" s="258"/>
      <c r="R310" s="258"/>
      <c r="S310" s="258"/>
      <c r="T310" s="259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0" t="s">
        <v>136</v>
      </c>
      <c r="AU310" s="260" t="s">
        <v>85</v>
      </c>
      <c r="AV310" s="14" t="s">
        <v>85</v>
      </c>
      <c r="AW310" s="14" t="s">
        <v>32</v>
      </c>
      <c r="AX310" s="14" t="s">
        <v>76</v>
      </c>
      <c r="AY310" s="260" t="s">
        <v>127</v>
      </c>
    </row>
    <row r="311" s="15" customFormat="1">
      <c r="A311" s="15"/>
      <c r="B311" s="261"/>
      <c r="C311" s="262"/>
      <c r="D311" s="241" t="s">
        <v>136</v>
      </c>
      <c r="E311" s="263" t="s">
        <v>1</v>
      </c>
      <c r="F311" s="264" t="s">
        <v>139</v>
      </c>
      <c r="G311" s="262"/>
      <c r="H311" s="265">
        <v>723</v>
      </c>
      <c r="I311" s="266"/>
      <c r="J311" s="262"/>
      <c r="K311" s="262"/>
      <c r="L311" s="267"/>
      <c r="M311" s="268"/>
      <c r="N311" s="269"/>
      <c r="O311" s="269"/>
      <c r="P311" s="269"/>
      <c r="Q311" s="269"/>
      <c r="R311" s="269"/>
      <c r="S311" s="269"/>
      <c r="T311" s="270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T311" s="271" t="s">
        <v>136</v>
      </c>
      <c r="AU311" s="271" t="s">
        <v>85</v>
      </c>
      <c r="AV311" s="15" t="s">
        <v>134</v>
      </c>
      <c r="AW311" s="15" t="s">
        <v>32</v>
      </c>
      <c r="AX311" s="15" t="s">
        <v>83</v>
      </c>
      <c r="AY311" s="271" t="s">
        <v>127</v>
      </c>
    </row>
    <row r="312" s="2" customFormat="1" ht="16.5" customHeight="1">
      <c r="A312" s="38"/>
      <c r="B312" s="39"/>
      <c r="C312" s="277" t="s">
        <v>363</v>
      </c>
      <c r="D312" s="277" t="s">
        <v>473</v>
      </c>
      <c r="E312" s="278" t="s">
        <v>570</v>
      </c>
      <c r="F312" s="279" t="s">
        <v>571</v>
      </c>
      <c r="G312" s="280" t="s">
        <v>132</v>
      </c>
      <c r="H312" s="281">
        <v>712.04999999999995</v>
      </c>
      <c r="I312" s="282"/>
      <c r="J312" s="283">
        <f>ROUND(I312*H312,2)</f>
        <v>0</v>
      </c>
      <c r="K312" s="279" t="s">
        <v>133</v>
      </c>
      <c r="L312" s="284"/>
      <c r="M312" s="285" t="s">
        <v>1</v>
      </c>
      <c r="N312" s="286" t="s">
        <v>41</v>
      </c>
      <c r="O312" s="91"/>
      <c r="P312" s="235">
        <f>O312*H312</f>
        <v>0</v>
      </c>
      <c r="Q312" s="235">
        <v>0.17599999999999999</v>
      </c>
      <c r="R312" s="235">
        <f>Q312*H312</f>
        <v>125.32079999999999</v>
      </c>
      <c r="S312" s="235">
        <v>0</v>
      </c>
      <c r="T312" s="236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237" t="s">
        <v>171</v>
      </c>
      <c r="AT312" s="237" t="s">
        <v>473</v>
      </c>
      <c r="AU312" s="237" t="s">
        <v>85</v>
      </c>
      <c r="AY312" s="17" t="s">
        <v>127</v>
      </c>
      <c r="BE312" s="238">
        <f>IF(N312="základní",J312,0)</f>
        <v>0</v>
      </c>
      <c r="BF312" s="238">
        <f>IF(N312="snížená",J312,0)</f>
        <v>0</v>
      </c>
      <c r="BG312" s="238">
        <f>IF(N312="zákl. přenesená",J312,0)</f>
        <v>0</v>
      </c>
      <c r="BH312" s="238">
        <f>IF(N312="sníž. přenesená",J312,0)</f>
        <v>0</v>
      </c>
      <c r="BI312" s="238">
        <f>IF(N312="nulová",J312,0)</f>
        <v>0</v>
      </c>
      <c r="BJ312" s="17" t="s">
        <v>83</v>
      </c>
      <c r="BK312" s="238">
        <f>ROUND(I312*H312,2)</f>
        <v>0</v>
      </c>
      <c r="BL312" s="17" t="s">
        <v>134</v>
      </c>
      <c r="BM312" s="237" t="s">
        <v>572</v>
      </c>
    </row>
    <row r="313" s="13" customFormat="1">
      <c r="A313" s="13"/>
      <c r="B313" s="239"/>
      <c r="C313" s="240"/>
      <c r="D313" s="241" t="s">
        <v>136</v>
      </c>
      <c r="E313" s="242" t="s">
        <v>1</v>
      </c>
      <c r="F313" s="243" t="s">
        <v>573</v>
      </c>
      <c r="G313" s="240"/>
      <c r="H313" s="242" t="s">
        <v>1</v>
      </c>
      <c r="I313" s="244"/>
      <c r="J313" s="240"/>
      <c r="K313" s="240"/>
      <c r="L313" s="245"/>
      <c r="M313" s="246"/>
      <c r="N313" s="247"/>
      <c r="O313" s="247"/>
      <c r="P313" s="247"/>
      <c r="Q313" s="247"/>
      <c r="R313" s="247"/>
      <c r="S313" s="247"/>
      <c r="T313" s="248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9" t="s">
        <v>136</v>
      </c>
      <c r="AU313" s="249" t="s">
        <v>85</v>
      </c>
      <c r="AV313" s="13" t="s">
        <v>83</v>
      </c>
      <c r="AW313" s="13" t="s">
        <v>32</v>
      </c>
      <c r="AX313" s="13" t="s">
        <v>76</v>
      </c>
      <c r="AY313" s="249" t="s">
        <v>127</v>
      </c>
    </row>
    <row r="314" s="14" customFormat="1">
      <c r="A314" s="14"/>
      <c r="B314" s="250"/>
      <c r="C314" s="251"/>
      <c r="D314" s="241" t="s">
        <v>136</v>
      </c>
      <c r="E314" s="252" t="s">
        <v>1</v>
      </c>
      <c r="F314" s="253" t="s">
        <v>574</v>
      </c>
      <c r="G314" s="251"/>
      <c r="H314" s="254">
        <v>712.04999999999995</v>
      </c>
      <c r="I314" s="255"/>
      <c r="J314" s="251"/>
      <c r="K314" s="251"/>
      <c r="L314" s="256"/>
      <c r="M314" s="257"/>
      <c r="N314" s="258"/>
      <c r="O314" s="258"/>
      <c r="P314" s="258"/>
      <c r="Q314" s="258"/>
      <c r="R314" s="258"/>
      <c r="S314" s="258"/>
      <c r="T314" s="259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0" t="s">
        <v>136</v>
      </c>
      <c r="AU314" s="260" t="s">
        <v>85</v>
      </c>
      <c r="AV314" s="14" t="s">
        <v>85</v>
      </c>
      <c r="AW314" s="14" t="s">
        <v>32</v>
      </c>
      <c r="AX314" s="14" t="s">
        <v>76</v>
      </c>
      <c r="AY314" s="260" t="s">
        <v>127</v>
      </c>
    </row>
    <row r="315" s="15" customFormat="1">
      <c r="A315" s="15"/>
      <c r="B315" s="261"/>
      <c r="C315" s="262"/>
      <c r="D315" s="241" t="s">
        <v>136</v>
      </c>
      <c r="E315" s="263" t="s">
        <v>1</v>
      </c>
      <c r="F315" s="264" t="s">
        <v>139</v>
      </c>
      <c r="G315" s="262"/>
      <c r="H315" s="265">
        <v>712.04999999999995</v>
      </c>
      <c r="I315" s="266"/>
      <c r="J315" s="262"/>
      <c r="K315" s="262"/>
      <c r="L315" s="267"/>
      <c r="M315" s="268"/>
      <c r="N315" s="269"/>
      <c r="O315" s="269"/>
      <c r="P315" s="269"/>
      <c r="Q315" s="269"/>
      <c r="R315" s="269"/>
      <c r="S315" s="269"/>
      <c r="T315" s="270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T315" s="271" t="s">
        <v>136</v>
      </c>
      <c r="AU315" s="271" t="s">
        <v>85</v>
      </c>
      <c r="AV315" s="15" t="s">
        <v>134</v>
      </c>
      <c r="AW315" s="15" t="s">
        <v>32</v>
      </c>
      <c r="AX315" s="15" t="s">
        <v>83</v>
      </c>
      <c r="AY315" s="271" t="s">
        <v>127</v>
      </c>
    </row>
    <row r="316" s="2" customFormat="1" ht="16.5" customHeight="1">
      <c r="A316" s="38"/>
      <c r="B316" s="39"/>
      <c r="C316" s="277" t="s">
        <v>367</v>
      </c>
      <c r="D316" s="277" t="s">
        <v>473</v>
      </c>
      <c r="E316" s="278" t="s">
        <v>575</v>
      </c>
      <c r="F316" s="279" t="s">
        <v>576</v>
      </c>
      <c r="G316" s="280" t="s">
        <v>132</v>
      </c>
      <c r="H316" s="281">
        <v>9.2699999999999996</v>
      </c>
      <c r="I316" s="282"/>
      <c r="J316" s="283">
        <f>ROUND(I316*H316,2)</f>
        <v>0</v>
      </c>
      <c r="K316" s="279" t="s">
        <v>133</v>
      </c>
      <c r="L316" s="284"/>
      <c r="M316" s="285" t="s">
        <v>1</v>
      </c>
      <c r="N316" s="286" t="s">
        <v>41</v>
      </c>
      <c r="O316" s="91"/>
      <c r="P316" s="235">
        <f>O316*H316</f>
        <v>0</v>
      </c>
      <c r="Q316" s="235">
        <v>0.17499999999999999</v>
      </c>
      <c r="R316" s="235">
        <f>Q316*H316</f>
        <v>1.6222499999999998</v>
      </c>
      <c r="S316" s="235">
        <v>0</v>
      </c>
      <c r="T316" s="236">
        <f>S316*H316</f>
        <v>0</v>
      </c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R316" s="237" t="s">
        <v>171</v>
      </c>
      <c r="AT316" s="237" t="s">
        <v>473</v>
      </c>
      <c r="AU316" s="237" t="s">
        <v>85</v>
      </c>
      <c r="AY316" s="17" t="s">
        <v>127</v>
      </c>
      <c r="BE316" s="238">
        <f>IF(N316="základní",J316,0)</f>
        <v>0</v>
      </c>
      <c r="BF316" s="238">
        <f>IF(N316="snížená",J316,0)</f>
        <v>0</v>
      </c>
      <c r="BG316" s="238">
        <f>IF(N316="zákl. přenesená",J316,0)</f>
        <v>0</v>
      </c>
      <c r="BH316" s="238">
        <f>IF(N316="sníž. přenesená",J316,0)</f>
        <v>0</v>
      </c>
      <c r="BI316" s="238">
        <f>IF(N316="nulová",J316,0)</f>
        <v>0</v>
      </c>
      <c r="BJ316" s="17" t="s">
        <v>83</v>
      </c>
      <c r="BK316" s="238">
        <f>ROUND(I316*H316,2)</f>
        <v>0</v>
      </c>
      <c r="BL316" s="17" t="s">
        <v>134</v>
      </c>
      <c r="BM316" s="237" t="s">
        <v>577</v>
      </c>
    </row>
    <row r="317" s="13" customFormat="1">
      <c r="A317" s="13"/>
      <c r="B317" s="239"/>
      <c r="C317" s="240"/>
      <c r="D317" s="241" t="s">
        <v>136</v>
      </c>
      <c r="E317" s="242" t="s">
        <v>1</v>
      </c>
      <c r="F317" s="243" t="s">
        <v>578</v>
      </c>
      <c r="G317" s="240"/>
      <c r="H317" s="242" t="s">
        <v>1</v>
      </c>
      <c r="I317" s="244"/>
      <c r="J317" s="240"/>
      <c r="K317" s="240"/>
      <c r="L317" s="245"/>
      <c r="M317" s="246"/>
      <c r="N317" s="247"/>
      <c r="O317" s="247"/>
      <c r="P317" s="247"/>
      <c r="Q317" s="247"/>
      <c r="R317" s="247"/>
      <c r="S317" s="247"/>
      <c r="T317" s="248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9" t="s">
        <v>136</v>
      </c>
      <c r="AU317" s="249" t="s">
        <v>85</v>
      </c>
      <c r="AV317" s="13" t="s">
        <v>83</v>
      </c>
      <c r="AW317" s="13" t="s">
        <v>32</v>
      </c>
      <c r="AX317" s="13" t="s">
        <v>76</v>
      </c>
      <c r="AY317" s="249" t="s">
        <v>127</v>
      </c>
    </row>
    <row r="318" s="14" customFormat="1">
      <c r="A318" s="14"/>
      <c r="B318" s="250"/>
      <c r="C318" s="251"/>
      <c r="D318" s="241" t="s">
        <v>136</v>
      </c>
      <c r="E318" s="252" t="s">
        <v>1</v>
      </c>
      <c r="F318" s="253" t="s">
        <v>579</v>
      </c>
      <c r="G318" s="251"/>
      <c r="H318" s="254">
        <v>9.2699999999999996</v>
      </c>
      <c r="I318" s="255"/>
      <c r="J318" s="251"/>
      <c r="K318" s="251"/>
      <c r="L318" s="256"/>
      <c r="M318" s="257"/>
      <c r="N318" s="258"/>
      <c r="O318" s="258"/>
      <c r="P318" s="258"/>
      <c r="Q318" s="258"/>
      <c r="R318" s="258"/>
      <c r="S318" s="258"/>
      <c r="T318" s="259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0" t="s">
        <v>136</v>
      </c>
      <c r="AU318" s="260" t="s">
        <v>85</v>
      </c>
      <c r="AV318" s="14" t="s">
        <v>85</v>
      </c>
      <c r="AW318" s="14" t="s">
        <v>32</v>
      </c>
      <c r="AX318" s="14" t="s">
        <v>76</v>
      </c>
      <c r="AY318" s="260" t="s">
        <v>127</v>
      </c>
    </row>
    <row r="319" s="15" customFormat="1">
      <c r="A319" s="15"/>
      <c r="B319" s="261"/>
      <c r="C319" s="262"/>
      <c r="D319" s="241" t="s">
        <v>136</v>
      </c>
      <c r="E319" s="263" t="s">
        <v>1</v>
      </c>
      <c r="F319" s="264" t="s">
        <v>139</v>
      </c>
      <c r="G319" s="262"/>
      <c r="H319" s="265">
        <v>9.2699999999999996</v>
      </c>
      <c r="I319" s="266"/>
      <c r="J319" s="262"/>
      <c r="K319" s="262"/>
      <c r="L319" s="267"/>
      <c r="M319" s="268"/>
      <c r="N319" s="269"/>
      <c r="O319" s="269"/>
      <c r="P319" s="269"/>
      <c r="Q319" s="269"/>
      <c r="R319" s="269"/>
      <c r="S319" s="269"/>
      <c r="T319" s="270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71" t="s">
        <v>136</v>
      </c>
      <c r="AU319" s="271" t="s">
        <v>85</v>
      </c>
      <c r="AV319" s="15" t="s">
        <v>134</v>
      </c>
      <c r="AW319" s="15" t="s">
        <v>32</v>
      </c>
      <c r="AX319" s="15" t="s">
        <v>83</v>
      </c>
      <c r="AY319" s="271" t="s">
        <v>127</v>
      </c>
    </row>
    <row r="320" s="2" customFormat="1" ht="16.5" customHeight="1">
      <c r="A320" s="38"/>
      <c r="B320" s="39"/>
      <c r="C320" s="277" t="s">
        <v>372</v>
      </c>
      <c r="D320" s="277" t="s">
        <v>473</v>
      </c>
      <c r="E320" s="278" t="s">
        <v>580</v>
      </c>
      <c r="F320" s="279" t="s">
        <v>581</v>
      </c>
      <c r="G320" s="280" t="s">
        <v>132</v>
      </c>
      <c r="H320" s="281">
        <v>7.21</v>
      </c>
      <c r="I320" s="282"/>
      <c r="J320" s="283">
        <f>ROUND(I320*H320,2)</f>
        <v>0</v>
      </c>
      <c r="K320" s="279" t="s">
        <v>1</v>
      </c>
      <c r="L320" s="284"/>
      <c r="M320" s="285" t="s">
        <v>1</v>
      </c>
      <c r="N320" s="286" t="s">
        <v>41</v>
      </c>
      <c r="O320" s="91"/>
      <c r="P320" s="235">
        <f>O320*H320</f>
        <v>0</v>
      </c>
      <c r="Q320" s="235">
        <v>0.16300000000000001</v>
      </c>
      <c r="R320" s="235">
        <f>Q320*H320</f>
        <v>1.17523</v>
      </c>
      <c r="S320" s="235">
        <v>0</v>
      </c>
      <c r="T320" s="236">
        <f>S320*H320</f>
        <v>0</v>
      </c>
      <c r="U320" s="38"/>
      <c r="V320" s="38"/>
      <c r="W320" s="38"/>
      <c r="X320" s="38"/>
      <c r="Y320" s="38"/>
      <c r="Z320" s="38"/>
      <c r="AA320" s="38"/>
      <c r="AB320" s="38"/>
      <c r="AC320" s="38"/>
      <c r="AD320" s="38"/>
      <c r="AE320" s="38"/>
      <c r="AR320" s="237" t="s">
        <v>171</v>
      </c>
      <c r="AT320" s="237" t="s">
        <v>473</v>
      </c>
      <c r="AU320" s="237" t="s">
        <v>85</v>
      </c>
      <c r="AY320" s="17" t="s">
        <v>127</v>
      </c>
      <c r="BE320" s="238">
        <f>IF(N320="základní",J320,0)</f>
        <v>0</v>
      </c>
      <c r="BF320" s="238">
        <f>IF(N320="snížená",J320,0)</f>
        <v>0</v>
      </c>
      <c r="BG320" s="238">
        <f>IF(N320="zákl. přenesená",J320,0)</f>
        <v>0</v>
      </c>
      <c r="BH320" s="238">
        <f>IF(N320="sníž. přenesená",J320,0)</f>
        <v>0</v>
      </c>
      <c r="BI320" s="238">
        <f>IF(N320="nulová",J320,0)</f>
        <v>0</v>
      </c>
      <c r="BJ320" s="17" t="s">
        <v>83</v>
      </c>
      <c r="BK320" s="238">
        <f>ROUND(I320*H320,2)</f>
        <v>0</v>
      </c>
      <c r="BL320" s="17" t="s">
        <v>134</v>
      </c>
      <c r="BM320" s="237" t="s">
        <v>582</v>
      </c>
    </row>
    <row r="321" s="13" customFormat="1">
      <c r="A321" s="13"/>
      <c r="B321" s="239"/>
      <c r="C321" s="240"/>
      <c r="D321" s="241" t="s">
        <v>136</v>
      </c>
      <c r="E321" s="242" t="s">
        <v>1</v>
      </c>
      <c r="F321" s="243" t="s">
        <v>583</v>
      </c>
      <c r="G321" s="240"/>
      <c r="H321" s="242" t="s">
        <v>1</v>
      </c>
      <c r="I321" s="244"/>
      <c r="J321" s="240"/>
      <c r="K321" s="240"/>
      <c r="L321" s="245"/>
      <c r="M321" s="246"/>
      <c r="N321" s="247"/>
      <c r="O321" s="247"/>
      <c r="P321" s="247"/>
      <c r="Q321" s="247"/>
      <c r="R321" s="247"/>
      <c r="S321" s="247"/>
      <c r="T321" s="248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9" t="s">
        <v>136</v>
      </c>
      <c r="AU321" s="249" t="s">
        <v>85</v>
      </c>
      <c r="AV321" s="13" t="s">
        <v>83</v>
      </c>
      <c r="AW321" s="13" t="s">
        <v>32</v>
      </c>
      <c r="AX321" s="13" t="s">
        <v>76</v>
      </c>
      <c r="AY321" s="249" t="s">
        <v>127</v>
      </c>
    </row>
    <row r="322" s="14" customFormat="1">
      <c r="A322" s="14"/>
      <c r="B322" s="250"/>
      <c r="C322" s="251"/>
      <c r="D322" s="241" t="s">
        <v>136</v>
      </c>
      <c r="E322" s="252" t="s">
        <v>1</v>
      </c>
      <c r="F322" s="253" t="s">
        <v>584</v>
      </c>
      <c r="G322" s="251"/>
      <c r="H322" s="254">
        <v>7.21</v>
      </c>
      <c r="I322" s="255"/>
      <c r="J322" s="251"/>
      <c r="K322" s="251"/>
      <c r="L322" s="256"/>
      <c r="M322" s="257"/>
      <c r="N322" s="258"/>
      <c r="O322" s="258"/>
      <c r="P322" s="258"/>
      <c r="Q322" s="258"/>
      <c r="R322" s="258"/>
      <c r="S322" s="258"/>
      <c r="T322" s="259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0" t="s">
        <v>136</v>
      </c>
      <c r="AU322" s="260" t="s">
        <v>85</v>
      </c>
      <c r="AV322" s="14" t="s">
        <v>85</v>
      </c>
      <c r="AW322" s="14" t="s">
        <v>32</v>
      </c>
      <c r="AX322" s="14" t="s">
        <v>76</v>
      </c>
      <c r="AY322" s="260" t="s">
        <v>127</v>
      </c>
    </row>
    <row r="323" s="15" customFormat="1">
      <c r="A323" s="15"/>
      <c r="B323" s="261"/>
      <c r="C323" s="262"/>
      <c r="D323" s="241" t="s">
        <v>136</v>
      </c>
      <c r="E323" s="263" t="s">
        <v>1</v>
      </c>
      <c r="F323" s="264" t="s">
        <v>139</v>
      </c>
      <c r="G323" s="262"/>
      <c r="H323" s="265">
        <v>7.21</v>
      </c>
      <c r="I323" s="266"/>
      <c r="J323" s="262"/>
      <c r="K323" s="262"/>
      <c r="L323" s="267"/>
      <c r="M323" s="268"/>
      <c r="N323" s="269"/>
      <c r="O323" s="269"/>
      <c r="P323" s="269"/>
      <c r="Q323" s="269"/>
      <c r="R323" s="269"/>
      <c r="S323" s="269"/>
      <c r="T323" s="270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T323" s="271" t="s">
        <v>136</v>
      </c>
      <c r="AU323" s="271" t="s">
        <v>85</v>
      </c>
      <c r="AV323" s="15" t="s">
        <v>134</v>
      </c>
      <c r="AW323" s="15" t="s">
        <v>32</v>
      </c>
      <c r="AX323" s="15" t="s">
        <v>83</v>
      </c>
      <c r="AY323" s="271" t="s">
        <v>127</v>
      </c>
    </row>
    <row r="324" s="2" customFormat="1" ht="16.5" customHeight="1">
      <c r="A324" s="38"/>
      <c r="B324" s="39"/>
      <c r="C324" s="277" t="s">
        <v>375</v>
      </c>
      <c r="D324" s="277" t="s">
        <v>473</v>
      </c>
      <c r="E324" s="278" t="s">
        <v>585</v>
      </c>
      <c r="F324" s="279" t="s">
        <v>586</v>
      </c>
      <c r="G324" s="280" t="s">
        <v>132</v>
      </c>
      <c r="H324" s="281">
        <v>2.0600000000000001</v>
      </c>
      <c r="I324" s="282"/>
      <c r="J324" s="283">
        <f>ROUND(I324*H324,2)</f>
        <v>0</v>
      </c>
      <c r="K324" s="279" t="s">
        <v>1</v>
      </c>
      <c r="L324" s="284"/>
      <c r="M324" s="285" t="s">
        <v>1</v>
      </c>
      <c r="N324" s="286" t="s">
        <v>41</v>
      </c>
      <c r="O324" s="91"/>
      <c r="P324" s="235">
        <f>O324*H324</f>
        <v>0</v>
      </c>
      <c r="Q324" s="235">
        <v>0.17799999999999999</v>
      </c>
      <c r="R324" s="235">
        <f>Q324*H324</f>
        <v>0.36668000000000001</v>
      </c>
      <c r="S324" s="235">
        <v>0</v>
      </c>
      <c r="T324" s="236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37" t="s">
        <v>171</v>
      </c>
      <c r="AT324" s="237" t="s">
        <v>473</v>
      </c>
      <c r="AU324" s="237" t="s">
        <v>85</v>
      </c>
      <c r="AY324" s="17" t="s">
        <v>127</v>
      </c>
      <c r="BE324" s="238">
        <f>IF(N324="základní",J324,0)</f>
        <v>0</v>
      </c>
      <c r="BF324" s="238">
        <f>IF(N324="snížená",J324,0)</f>
        <v>0</v>
      </c>
      <c r="BG324" s="238">
        <f>IF(N324="zákl. přenesená",J324,0)</f>
        <v>0</v>
      </c>
      <c r="BH324" s="238">
        <f>IF(N324="sníž. přenesená",J324,0)</f>
        <v>0</v>
      </c>
      <c r="BI324" s="238">
        <f>IF(N324="nulová",J324,0)</f>
        <v>0</v>
      </c>
      <c r="BJ324" s="17" t="s">
        <v>83</v>
      </c>
      <c r="BK324" s="238">
        <f>ROUND(I324*H324,2)</f>
        <v>0</v>
      </c>
      <c r="BL324" s="17" t="s">
        <v>134</v>
      </c>
      <c r="BM324" s="237" t="s">
        <v>587</v>
      </c>
    </row>
    <row r="325" s="13" customFormat="1">
      <c r="A325" s="13"/>
      <c r="B325" s="239"/>
      <c r="C325" s="240"/>
      <c r="D325" s="241" t="s">
        <v>136</v>
      </c>
      <c r="E325" s="242" t="s">
        <v>1</v>
      </c>
      <c r="F325" s="243" t="s">
        <v>588</v>
      </c>
      <c r="G325" s="240"/>
      <c r="H325" s="242" t="s">
        <v>1</v>
      </c>
      <c r="I325" s="244"/>
      <c r="J325" s="240"/>
      <c r="K325" s="240"/>
      <c r="L325" s="245"/>
      <c r="M325" s="246"/>
      <c r="N325" s="247"/>
      <c r="O325" s="247"/>
      <c r="P325" s="247"/>
      <c r="Q325" s="247"/>
      <c r="R325" s="247"/>
      <c r="S325" s="247"/>
      <c r="T325" s="248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9" t="s">
        <v>136</v>
      </c>
      <c r="AU325" s="249" t="s">
        <v>85</v>
      </c>
      <c r="AV325" s="13" t="s">
        <v>83</v>
      </c>
      <c r="AW325" s="13" t="s">
        <v>32</v>
      </c>
      <c r="AX325" s="13" t="s">
        <v>76</v>
      </c>
      <c r="AY325" s="249" t="s">
        <v>127</v>
      </c>
    </row>
    <row r="326" s="14" customFormat="1">
      <c r="A326" s="14"/>
      <c r="B326" s="250"/>
      <c r="C326" s="251"/>
      <c r="D326" s="241" t="s">
        <v>136</v>
      </c>
      <c r="E326" s="252" t="s">
        <v>1</v>
      </c>
      <c r="F326" s="253" t="s">
        <v>589</v>
      </c>
      <c r="G326" s="251"/>
      <c r="H326" s="254">
        <v>2.0600000000000001</v>
      </c>
      <c r="I326" s="255"/>
      <c r="J326" s="251"/>
      <c r="K326" s="251"/>
      <c r="L326" s="256"/>
      <c r="M326" s="257"/>
      <c r="N326" s="258"/>
      <c r="O326" s="258"/>
      <c r="P326" s="258"/>
      <c r="Q326" s="258"/>
      <c r="R326" s="258"/>
      <c r="S326" s="258"/>
      <c r="T326" s="259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0" t="s">
        <v>136</v>
      </c>
      <c r="AU326" s="260" t="s">
        <v>85</v>
      </c>
      <c r="AV326" s="14" t="s">
        <v>85</v>
      </c>
      <c r="AW326" s="14" t="s">
        <v>32</v>
      </c>
      <c r="AX326" s="14" t="s">
        <v>76</v>
      </c>
      <c r="AY326" s="260" t="s">
        <v>127</v>
      </c>
    </row>
    <row r="327" s="15" customFormat="1">
      <c r="A327" s="15"/>
      <c r="B327" s="261"/>
      <c r="C327" s="262"/>
      <c r="D327" s="241" t="s">
        <v>136</v>
      </c>
      <c r="E327" s="263" t="s">
        <v>1</v>
      </c>
      <c r="F327" s="264" t="s">
        <v>139</v>
      </c>
      <c r="G327" s="262"/>
      <c r="H327" s="265">
        <v>2.0600000000000001</v>
      </c>
      <c r="I327" s="266"/>
      <c r="J327" s="262"/>
      <c r="K327" s="262"/>
      <c r="L327" s="267"/>
      <c r="M327" s="268"/>
      <c r="N327" s="269"/>
      <c r="O327" s="269"/>
      <c r="P327" s="269"/>
      <c r="Q327" s="269"/>
      <c r="R327" s="269"/>
      <c r="S327" s="269"/>
      <c r="T327" s="270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71" t="s">
        <v>136</v>
      </c>
      <c r="AU327" s="271" t="s">
        <v>85</v>
      </c>
      <c r="AV327" s="15" t="s">
        <v>134</v>
      </c>
      <c r="AW327" s="15" t="s">
        <v>32</v>
      </c>
      <c r="AX327" s="15" t="s">
        <v>83</v>
      </c>
      <c r="AY327" s="271" t="s">
        <v>127</v>
      </c>
    </row>
    <row r="328" s="2" customFormat="1" ht="21.75" customHeight="1">
      <c r="A328" s="38"/>
      <c r="B328" s="39"/>
      <c r="C328" s="226" t="s">
        <v>383</v>
      </c>
      <c r="D328" s="226" t="s">
        <v>129</v>
      </c>
      <c r="E328" s="227" t="s">
        <v>590</v>
      </c>
      <c r="F328" s="228" t="s">
        <v>591</v>
      </c>
      <c r="G328" s="229" t="s">
        <v>132</v>
      </c>
      <c r="H328" s="230">
        <v>723</v>
      </c>
      <c r="I328" s="231"/>
      <c r="J328" s="232">
        <f>ROUND(I328*H328,2)</f>
        <v>0</v>
      </c>
      <c r="K328" s="228" t="s">
        <v>133</v>
      </c>
      <c r="L328" s="44"/>
      <c r="M328" s="233" t="s">
        <v>1</v>
      </c>
      <c r="N328" s="234" t="s">
        <v>41</v>
      </c>
      <c r="O328" s="91"/>
      <c r="P328" s="235">
        <f>O328*H328</f>
        <v>0</v>
      </c>
      <c r="Q328" s="235">
        <v>0</v>
      </c>
      <c r="R328" s="235">
        <f>Q328*H328</f>
        <v>0</v>
      </c>
      <c r="S328" s="235">
        <v>0</v>
      </c>
      <c r="T328" s="236">
        <f>S328*H328</f>
        <v>0</v>
      </c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R328" s="237" t="s">
        <v>134</v>
      </c>
      <c r="AT328" s="237" t="s">
        <v>129</v>
      </c>
      <c r="AU328" s="237" t="s">
        <v>85</v>
      </c>
      <c r="AY328" s="17" t="s">
        <v>127</v>
      </c>
      <c r="BE328" s="238">
        <f>IF(N328="základní",J328,0)</f>
        <v>0</v>
      </c>
      <c r="BF328" s="238">
        <f>IF(N328="snížená",J328,0)</f>
        <v>0</v>
      </c>
      <c r="BG328" s="238">
        <f>IF(N328="zákl. přenesená",J328,0)</f>
        <v>0</v>
      </c>
      <c r="BH328" s="238">
        <f>IF(N328="sníž. přenesená",J328,0)</f>
        <v>0</v>
      </c>
      <c r="BI328" s="238">
        <f>IF(N328="nulová",J328,0)</f>
        <v>0</v>
      </c>
      <c r="BJ328" s="17" t="s">
        <v>83</v>
      </c>
      <c r="BK328" s="238">
        <f>ROUND(I328*H328,2)</f>
        <v>0</v>
      </c>
      <c r="BL328" s="17" t="s">
        <v>134</v>
      </c>
      <c r="BM328" s="237" t="s">
        <v>592</v>
      </c>
    </row>
    <row r="329" s="13" customFormat="1">
      <c r="A329" s="13"/>
      <c r="B329" s="239"/>
      <c r="C329" s="240"/>
      <c r="D329" s="241" t="s">
        <v>136</v>
      </c>
      <c r="E329" s="242" t="s">
        <v>1</v>
      </c>
      <c r="F329" s="243" t="s">
        <v>569</v>
      </c>
      <c r="G329" s="240"/>
      <c r="H329" s="242" t="s">
        <v>1</v>
      </c>
      <c r="I329" s="244"/>
      <c r="J329" s="240"/>
      <c r="K329" s="240"/>
      <c r="L329" s="245"/>
      <c r="M329" s="246"/>
      <c r="N329" s="247"/>
      <c r="O329" s="247"/>
      <c r="P329" s="247"/>
      <c r="Q329" s="247"/>
      <c r="R329" s="247"/>
      <c r="S329" s="247"/>
      <c r="T329" s="248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9" t="s">
        <v>136</v>
      </c>
      <c r="AU329" s="249" t="s">
        <v>85</v>
      </c>
      <c r="AV329" s="13" t="s">
        <v>83</v>
      </c>
      <c r="AW329" s="13" t="s">
        <v>32</v>
      </c>
      <c r="AX329" s="13" t="s">
        <v>76</v>
      </c>
      <c r="AY329" s="249" t="s">
        <v>127</v>
      </c>
    </row>
    <row r="330" s="14" customFormat="1">
      <c r="A330" s="14"/>
      <c r="B330" s="250"/>
      <c r="C330" s="251"/>
      <c r="D330" s="241" t="s">
        <v>136</v>
      </c>
      <c r="E330" s="252" t="s">
        <v>1</v>
      </c>
      <c r="F330" s="253" t="s">
        <v>527</v>
      </c>
      <c r="G330" s="251"/>
      <c r="H330" s="254">
        <v>723</v>
      </c>
      <c r="I330" s="255"/>
      <c r="J330" s="251"/>
      <c r="K330" s="251"/>
      <c r="L330" s="256"/>
      <c r="M330" s="257"/>
      <c r="N330" s="258"/>
      <c r="O330" s="258"/>
      <c r="P330" s="258"/>
      <c r="Q330" s="258"/>
      <c r="R330" s="258"/>
      <c r="S330" s="258"/>
      <c r="T330" s="259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60" t="s">
        <v>136</v>
      </c>
      <c r="AU330" s="260" t="s">
        <v>85</v>
      </c>
      <c r="AV330" s="14" t="s">
        <v>85</v>
      </c>
      <c r="AW330" s="14" t="s">
        <v>32</v>
      </c>
      <c r="AX330" s="14" t="s">
        <v>76</v>
      </c>
      <c r="AY330" s="260" t="s">
        <v>127</v>
      </c>
    </row>
    <row r="331" s="15" customFormat="1">
      <c r="A331" s="15"/>
      <c r="B331" s="261"/>
      <c r="C331" s="262"/>
      <c r="D331" s="241" t="s">
        <v>136</v>
      </c>
      <c r="E331" s="263" t="s">
        <v>1</v>
      </c>
      <c r="F331" s="264" t="s">
        <v>139</v>
      </c>
      <c r="G331" s="262"/>
      <c r="H331" s="265">
        <v>723</v>
      </c>
      <c r="I331" s="266"/>
      <c r="J331" s="262"/>
      <c r="K331" s="262"/>
      <c r="L331" s="267"/>
      <c r="M331" s="268"/>
      <c r="N331" s="269"/>
      <c r="O331" s="269"/>
      <c r="P331" s="269"/>
      <c r="Q331" s="269"/>
      <c r="R331" s="269"/>
      <c r="S331" s="269"/>
      <c r="T331" s="270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71" t="s">
        <v>136</v>
      </c>
      <c r="AU331" s="271" t="s">
        <v>85</v>
      </c>
      <c r="AV331" s="15" t="s">
        <v>134</v>
      </c>
      <c r="AW331" s="15" t="s">
        <v>32</v>
      </c>
      <c r="AX331" s="15" t="s">
        <v>83</v>
      </c>
      <c r="AY331" s="271" t="s">
        <v>127</v>
      </c>
    </row>
    <row r="332" s="12" customFormat="1" ht="22.8" customHeight="1">
      <c r="A332" s="12"/>
      <c r="B332" s="210"/>
      <c r="C332" s="211"/>
      <c r="D332" s="212" t="s">
        <v>75</v>
      </c>
      <c r="E332" s="224" t="s">
        <v>171</v>
      </c>
      <c r="F332" s="224" t="s">
        <v>593</v>
      </c>
      <c r="G332" s="211"/>
      <c r="H332" s="211"/>
      <c r="I332" s="214"/>
      <c r="J332" s="225">
        <f>BK332</f>
        <v>0</v>
      </c>
      <c r="K332" s="211"/>
      <c r="L332" s="216"/>
      <c r="M332" s="217"/>
      <c r="N332" s="218"/>
      <c r="O332" s="218"/>
      <c r="P332" s="219">
        <f>SUM(P333:P392)</f>
        <v>0</v>
      </c>
      <c r="Q332" s="218"/>
      <c r="R332" s="219">
        <f>SUM(R333:R392)</f>
        <v>1.4239250999999999</v>
      </c>
      <c r="S332" s="218"/>
      <c r="T332" s="220">
        <f>SUM(T333:T392)</f>
        <v>0.40000000000000002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21" t="s">
        <v>83</v>
      </c>
      <c r="AT332" s="222" t="s">
        <v>75</v>
      </c>
      <c r="AU332" s="222" t="s">
        <v>83</v>
      </c>
      <c r="AY332" s="221" t="s">
        <v>127</v>
      </c>
      <c r="BK332" s="223">
        <f>SUM(BK333:BK392)</f>
        <v>0</v>
      </c>
    </row>
    <row r="333" s="2" customFormat="1" ht="16.5" customHeight="1">
      <c r="A333" s="38"/>
      <c r="B333" s="39"/>
      <c r="C333" s="226" t="s">
        <v>387</v>
      </c>
      <c r="D333" s="226" t="s">
        <v>129</v>
      </c>
      <c r="E333" s="227" t="s">
        <v>594</v>
      </c>
      <c r="F333" s="228" t="s">
        <v>595</v>
      </c>
      <c r="G333" s="229" t="s">
        <v>191</v>
      </c>
      <c r="H333" s="230">
        <v>7</v>
      </c>
      <c r="I333" s="231"/>
      <c r="J333" s="232">
        <f>ROUND(I333*H333,2)</f>
        <v>0</v>
      </c>
      <c r="K333" s="228" t="s">
        <v>133</v>
      </c>
      <c r="L333" s="44"/>
      <c r="M333" s="233" t="s">
        <v>1</v>
      </c>
      <c r="N333" s="234" t="s">
        <v>41</v>
      </c>
      <c r="O333" s="91"/>
      <c r="P333" s="235">
        <f>O333*H333</f>
        <v>0</v>
      </c>
      <c r="Q333" s="235">
        <v>1.0000000000000001E-05</v>
      </c>
      <c r="R333" s="235">
        <f>Q333*H333</f>
        <v>7.0000000000000007E-05</v>
      </c>
      <c r="S333" s="235">
        <v>0</v>
      </c>
      <c r="T333" s="236">
        <f>S333*H333</f>
        <v>0</v>
      </c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R333" s="237" t="s">
        <v>134</v>
      </c>
      <c r="AT333" s="237" t="s">
        <v>129</v>
      </c>
      <c r="AU333" s="237" t="s">
        <v>85</v>
      </c>
      <c r="AY333" s="17" t="s">
        <v>127</v>
      </c>
      <c r="BE333" s="238">
        <f>IF(N333="základní",J333,0)</f>
        <v>0</v>
      </c>
      <c r="BF333" s="238">
        <f>IF(N333="snížená",J333,0)</f>
        <v>0</v>
      </c>
      <c r="BG333" s="238">
        <f>IF(N333="zákl. přenesená",J333,0)</f>
        <v>0</v>
      </c>
      <c r="BH333" s="238">
        <f>IF(N333="sníž. přenesená",J333,0)</f>
        <v>0</v>
      </c>
      <c r="BI333" s="238">
        <f>IF(N333="nulová",J333,0)</f>
        <v>0</v>
      </c>
      <c r="BJ333" s="17" t="s">
        <v>83</v>
      </c>
      <c r="BK333" s="238">
        <f>ROUND(I333*H333,2)</f>
        <v>0</v>
      </c>
      <c r="BL333" s="17" t="s">
        <v>134</v>
      </c>
      <c r="BM333" s="237" t="s">
        <v>596</v>
      </c>
    </row>
    <row r="334" s="13" customFormat="1">
      <c r="A334" s="13"/>
      <c r="B334" s="239"/>
      <c r="C334" s="240"/>
      <c r="D334" s="241" t="s">
        <v>136</v>
      </c>
      <c r="E334" s="242" t="s">
        <v>1</v>
      </c>
      <c r="F334" s="243" t="s">
        <v>515</v>
      </c>
      <c r="G334" s="240"/>
      <c r="H334" s="242" t="s">
        <v>1</v>
      </c>
      <c r="I334" s="244"/>
      <c r="J334" s="240"/>
      <c r="K334" s="240"/>
      <c r="L334" s="245"/>
      <c r="M334" s="246"/>
      <c r="N334" s="247"/>
      <c r="O334" s="247"/>
      <c r="P334" s="247"/>
      <c r="Q334" s="247"/>
      <c r="R334" s="247"/>
      <c r="S334" s="247"/>
      <c r="T334" s="248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9" t="s">
        <v>136</v>
      </c>
      <c r="AU334" s="249" t="s">
        <v>85</v>
      </c>
      <c r="AV334" s="13" t="s">
        <v>83</v>
      </c>
      <c r="AW334" s="13" t="s">
        <v>32</v>
      </c>
      <c r="AX334" s="13" t="s">
        <v>76</v>
      </c>
      <c r="AY334" s="249" t="s">
        <v>127</v>
      </c>
    </row>
    <row r="335" s="14" customFormat="1">
      <c r="A335" s="14"/>
      <c r="B335" s="250"/>
      <c r="C335" s="251"/>
      <c r="D335" s="241" t="s">
        <v>136</v>
      </c>
      <c r="E335" s="252" t="s">
        <v>1</v>
      </c>
      <c r="F335" s="253" t="s">
        <v>166</v>
      </c>
      <c r="G335" s="251"/>
      <c r="H335" s="254">
        <v>7</v>
      </c>
      <c r="I335" s="255"/>
      <c r="J335" s="251"/>
      <c r="K335" s="251"/>
      <c r="L335" s="256"/>
      <c r="M335" s="257"/>
      <c r="N335" s="258"/>
      <c r="O335" s="258"/>
      <c r="P335" s="258"/>
      <c r="Q335" s="258"/>
      <c r="R335" s="258"/>
      <c r="S335" s="258"/>
      <c r="T335" s="259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60" t="s">
        <v>136</v>
      </c>
      <c r="AU335" s="260" t="s">
        <v>85</v>
      </c>
      <c r="AV335" s="14" t="s">
        <v>85</v>
      </c>
      <c r="AW335" s="14" t="s">
        <v>32</v>
      </c>
      <c r="AX335" s="14" t="s">
        <v>76</v>
      </c>
      <c r="AY335" s="260" t="s">
        <v>127</v>
      </c>
    </row>
    <row r="336" s="15" customFormat="1">
      <c r="A336" s="15"/>
      <c r="B336" s="261"/>
      <c r="C336" s="262"/>
      <c r="D336" s="241" t="s">
        <v>136</v>
      </c>
      <c r="E336" s="263" t="s">
        <v>1</v>
      </c>
      <c r="F336" s="264" t="s">
        <v>139</v>
      </c>
      <c r="G336" s="262"/>
      <c r="H336" s="265">
        <v>7</v>
      </c>
      <c r="I336" s="266"/>
      <c r="J336" s="262"/>
      <c r="K336" s="262"/>
      <c r="L336" s="267"/>
      <c r="M336" s="268"/>
      <c r="N336" s="269"/>
      <c r="O336" s="269"/>
      <c r="P336" s="269"/>
      <c r="Q336" s="269"/>
      <c r="R336" s="269"/>
      <c r="S336" s="269"/>
      <c r="T336" s="270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T336" s="271" t="s">
        <v>136</v>
      </c>
      <c r="AU336" s="271" t="s">
        <v>85</v>
      </c>
      <c r="AV336" s="15" t="s">
        <v>134</v>
      </c>
      <c r="AW336" s="15" t="s">
        <v>32</v>
      </c>
      <c r="AX336" s="15" t="s">
        <v>83</v>
      </c>
      <c r="AY336" s="271" t="s">
        <v>127</v>
      </c>
    </row>
    <row r="337" s="2" customFormat="1" ht="16.5" customHeight="1">
      <c r="A337" s="38"/>
      <c r="B337" s="39"/>
      <c r="C337" s="277" t="s">
        <v>597</v>
      </c>
      <c r="D337" s="277" t="s">
        <v>473</v>
      </c>
      <c r="E337" s="278" t="s">
        <v>598</v>
      </c>
      <c r="F337" s="279" t="s">
        <v>599</v>
      </c>
      <c r="G337" s="280" t="s">
        <v>191</v>
      </c>
      <c r="H337" s="281">
        <v>7.21</v>
      </c>
      <c r="I337" s="282"/>
      <c r="J337" s="283">
        <f>ROUND(I337*H337,2)</f>
        <v>0</v>
      </c>
      <c r="K337" s="279" t="s">
        <v>133</v>
      </c>
      <c r="L337" s="284"/>
      <c r="M337" s="285" t="s">
        <v>1</v>
      </c>
      <c r="N337" s="286" t="s">
        <v>41</v>
      </c>
      <c r="O337" s="91"/>
      <c r="P337" s="235">
        <f>O337*H337</f>
        <v>0</v>
      </c>
      <c r="Q337" s="235">
        <v>0.0043099999999999996</v>
      </c>
      <c r="R337" s="235">
        <f>Q337*H337</f>
        <v>0.031075099999999998</v>
      </c>
      <c r="S337" s="235">
        <v>0</v>
      </c>
      <c r="T337" s="236">
        <f>S337*H337</f>
        <v>0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237" t="s">
        <v>171</v>
      </c>
      <c r="AT337" s="237" t="s">
        <v>473</v>
      </c>
      <c r="AU337" s="237" t="s">
        <v>85</v>
      </c>
      <c r="AY337" s="17" t="s">
        <v>127</v>
      </c>
      <c r="BE337" s="238">
        <f>IF(N337="základní",J337,0)</f>
        <v>0</v>
      </c>
      <c r="BF337" s="238">
        <f>IF(N337="snížená",J337,0)</f>
        <v>0</v>
      </c>
      <c r="BG337" s="238">
        <f>IF(N337="zákl. přenesená",J337,0)</f>
        <v>0</v>
      </c>
      <c r="BH337" s="238">
        <f>IF(N337="sníž. přenesená",J337,0)</f>
        <v>0</v>
      </c>
      <c r="BI337" s="238">
        <f>IF(N337="nulová",J337,0)</f>
        <v>0</v>
      </c>
      <c r="BJ337" s="17" t="s">
        <v>83</v>
      </c>
      <c r="BK337" s="238">
        <f>ROUND(I337*H337,2)</f>
        <v>0</v>
      </c>
      <c r="BL337" s="17" t="s">
        <v>134</v>
      </c>
      <c r="BM337" s="237" t="s">
        <v>600</v>
      </c>
    </row>
    <row r="338" s="13" customFormat="1">
      <c r="A338" s="13"/>
      <c r="B338" s="239"/>
      <c r="C338" s="240"/>
      <c r="D338" s="241" t="s">
        <v>136</v>
      </c>
      <c r="E338" s="242" t="s">
        <v>1</v>
      </c>
      <c r="F338" s="243" t="s">
        <v>601</v>
      </c>
      <c r="G338" s="240"/>
      <c r="H338" s="242" t="s">
        <v>1</v>
      </c>
      <c r="I338" s="244"/>
      <c r="J338" s="240"/>
      <c r="K338" s="240"/>
      <c r="L338" s="245"/>
      <c r="M338" s="246"/>
      <c r="N338" s="247"/>
      <c r="O338" s="247"/>
      <c r="P338" s="247"/>
      <c r="Q338" s="247"/>
      <c r="R338" s="247"/>
      <c r="S338" s="247"/>
      <c r="T338" s="248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9" t="s">
        <v>136</v>
      </c>
      <c r="AU338" s="249" t="s">
        <v>85</v>
      </c>
      <c r="AV338" s="13" t="s">
        <v>83</v>
      </c>
      <c r="AW338" s="13" t="s">
        <v>32</v>
      </c>
      <c r="AX338" s="13" t="s">
        <v>76</v>
      </c>
      <c r="AY338" s="249" t="s">
        <v>127</v>
      </c>
    </row>
    <row r="339" s="14" customFormat="1">
      <c r="A339" s="14"/>
      <c r="B339" s="250"/>
      <c r="C339" s="251"/>
      <c r="D339" s="241" t="s">
        <v>136</v>
      </c>
      <c r="E339" s="252" t="s">
        <v>1</v>
      </c>
      <c r="F339" s="253" t="s">
        <v>602</v>
      </c>
      <c r="G339" s="251"/>
      <c r="H339" s="254">
        <v>7.21</v>
      </c>
      <c r="I339" s="255"/>
      <c r="J339" s="251"/>
      <c r="K339" s="251"/>
      <c r="L339" s="256"/>
      <c r="M339" s="257"/>
      <c r="N339" s="258"/>
      <c r="O339" s="258"/>
      <c r="P339" s="258"/>
      <c r="Q339" s="258"/>
      <c r="R339" s="258"/>
      <c r="S339" s="258"/>
      <c r="T339" s="259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0" t="s">
        <v>136</v>
      </c>
      <c r="AU339" s="260" t="s">
        <v>85</v>
      </c>
      <c r="AV339" s="14" t="s">
        <v>85</v>
      </c>
      <c r="AW339" s="14" t="s">
        <v>32</v>
      </c>
      <c r="AX339" s="14" t="s">
        <v>76</v>
      </c>
      <c r="AY339" s="260" t="s">
        <v>127</v>
      </c>
    </row>
    <row r="340" s="15" customFormat="1">
      <c r="A340" s="15"/>
      <c r="B340" s="261"/>
      <c r="C340" s="262"/>
      <c r="D340" s="241" t="s">
        <v>136</v>
      </c>
      <c r="E340" s="263" t="s">
        <v>1</v>
      </c>
      <c r="F340" s="264" t="s">
        <v>139</v>
      </c>
      <c r="G340" s="262"/>
      <c r="H340" s="265">
        <v>7.21</v>
      </c>
      <c r="I340" s="266"/>
      <c r="J340" s="262"/>
      <c r="K340" s="262"/>
      <c r="L340" s="267"/>
      <c r="M340" s="268"/>
      <c r="N340" s="269"/>
      <c r="O340" s="269"/>
      <c r="P340" s="269"/>
      <c r="Q340" s="269"/>
      <c r="R340" s="269"/>
      <c r="S340" s="269"/>
      <c r="T340" s="270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71" t="s">
        <v>136</v>
      </c>
      <c r="AU340" s="271" t="s">
        <v>85</v>
      </c>
      <c r="AV340" s="15" t="s">
        <v>134</v>
      </c>
      <c r="AW340" s="15" t="s">
        <v>32</v>
      </c>
      <c r="AX340" s="15" t="s">
        <v>83</v>
      </c>
      <c r="AY340" s="271" t="s">
        <v>127</v>
      </c>
    </row>
    <row r="341" s="2" customFormat="1" ht="16.5" customHeight="1">
      <c r="A341" s="38"/>
      <c r="B341" s="39"/>
      <c r="C341" s="226" t="s">
        <v>603</v>
      </c>
      <c r="D341" s="226" t="s">
        <v>129</v>
      </c>
      <c r="E341" s="227" t="s">
        <v>604</v>
      </c>
      <c r="F341" s="228" t="s">
        <v>605</v>
      </c>
      <c r="G341" s="229" t="s">
        <v>238</v>
      </c>
      <c r="H341" s="230">
        <v>1</v>
      </c>
      <c r="I341" s="231"/>
      <c r="J341" s="232">
        <f>ROUND(I341*H341,2)</f>
        <v>0</v>
      </c>
      <c r="K341" s="228" t="s">
        <v>133</v>
      </c>
      <c r="L341" s="44"/>
      <c r="M341" s="233" t="s">
        <v>1</v>
      </c>
      <c r="N341" s="234" t="s">
        <v>41</v>
      </c>
      <c r="O341" s="91"/>
      <c r="P341" s="235">
        <f>O341*H341</f>
        <v>0</v>
      </c>
      <c r="Q341" s="235">
        <v>0.12526000000000001</v>
      </c>
      <c r="R341" s="235">
        <f>Q341*H341</f>
        <v>0.12526000000000001</v>
      </c>
      <c r="S341" s="235">
        <v>0</v>
      </c>
      <c r="T341" s="236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7" t="s">
        <v>134</v>
      </c>
      <c r="AT341" s="237" t="s">
        <v>129</v>
      </c>
      <c r="AU341" s="237" t="s">
        <v>85</v>
      </c>
      <c r="AY341" s="17" t="s">
        <v>127</v>
      </c>
      <c r="BE341" s="238">
        <f>IF(N341="základní",J341,0)</f>
        <v>0</v>
      </c>
      <c r="BF341" s="238">
        <f>IF(N341="snížená",J341,0)</f>
        <v>0</v>
      </c>
      <c r="BG341" s="238">
        <f>IF(N341="zákl. přenesená",J341,0)</f>
        <v>0</v>
      </c>
      <c r="BH341" s="238">
        <f>IF(N341="sníž. přenesená",J341,0)</f>
        <v>0</v>
      </c>
      <c r="BI341" s="238">
        <f>IF(N341="nulová",J341,0)</f>
        <v>0</v>
      </c>
      <c r="BJ341" s="17" t="s">
        <v>83</v>
      </c>
      <c r="BK341" s="238">
        <f>ROUND(I341*H341,2)</f>
        <v>0</v>
      </c>
      <c r="BL341" s="17" t="s">
        <v>134</v>
      </c>
      <c r="BM341" s="237" t="s">
        <v>606</v>
      </c>
    </row>
    <row r="342" s="13" customFormat="1">
      <c r="A342" s="13"/>
      <c r="B342" s="239"/>
      <c r="C342" s="240"/>
      <c r="D342" s="241" t="s">
        <v>136</v>
      </c>
      <c r="E342" s="242" t="s">
        <v>1</v>
      </c>
      <c r="F342" s="243" t="s">
        <v>607</v>
      </c>
      <c r="G342" s="240"/>
      <c r="H342" s="242" t="s">
        <v>1</v>
      </c>
      <c r="I342" s="244"/>
      <c r="J342" s="240"/>
      <c r="K342" s="240"/>
      <c r="L342" s="245"/>
      <c r="M342" s="246"/>
      <c r="N342" s="247"/>
      <c r="O342" s="247"/>
      <c r="P342" s="247"/>
      <c r="Q342" s="247"/>
      <c r="R342" s="247"/>
      <c r="S342" s="247"/>
      <c r="T342" s="248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9" t="s">
        <v>136</v>
      </c>
      <c r="AU342" s="249" t="s">
        <v>85</v>
      </c>
      <c r="AV342" s="13" t="s">
        <v>83</v>
      </c>
      <c r="AW342" s="13" t="s">
        <v>32</v>
      </c>
      <c r="AX342" s="13" t="s">
        <v>76</v>
      </c>
      <c r="AY342" s="249" t="s">
        <v>127</v>
      </c>
    </row>
    <row r="343" s="14" customFormat="1">
      <c r="A343" s="14"/>
      <c r="B343" s="250"/>
      <c r="C343" s="251"/>
      <c r="D343" s="241" t="s">
        <v>136</v>
      </c>
      <c r="E343" s="252" t="s">
        <v>1</v>
      </c>
      <c r="F343" s="253" t="s">
        <v>83</v>
      </c>
      <c r="G343" s="251"/>
      <c r="H343" s="254">
        <v>1</v>
      </c>
      <c r="I343" s="255"/>
      <c r="J343" s="251"/>
      <c r="K343" s="251"/>
      <c r="L343" s="256"/>
      <c r="M343" s="257"/>
      <c r="N343" s="258"/>
      <c r="O343" s="258"/>
      <c r="P343" s="258"/>
      <c r="Q343" s="258"/>
      <c r="R343" s="258"/>
      <c r="S343" s="258"/>
      <c r="T343" s="259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0" t="s">
        <v>136</v>
      </c>
      <c r="AU343" s="260" t="s">
        <v>85</v>
      </c>
      <c r="AV343" s="14" t="s">
        <v>85</v>
      </c>
      <c r="AW343" s="14" t="s">
        <v>32</v>
      </c>
      <c r="AX343" s="14" t="s">
        <v>76</v>
      </c>
      <c r="AY343" s="260" t="s">
        <v>127</v>
      </c>
    </row>
    <row r="344" s="15" customFormat="1">
      <c r="A344" s="15"/>
      <c r="B344" s="261"/>
      <c r="C344" s="262"/>
      <c r="D344" s="241" t="s">
        <v>136</v>
      </c>
      <c r="E344" s="263" t="s">
        <v>1</v>
      </c>
      <c r="F344" s="264" t="s">
        <v>139</v>
      </c>
      <c r="G344" s="262"/>
      <c r="H344" s="265">
        <v>1</v>
      </c>
      <c r="I344" s="266"/>
      <c r="J344" s="262"/>
      <c r="K344" s="262"/>
      <c r="L344" s="267"/>
      <c r="M344" s="268"/>
      <c r="N344" s="269"/>
      <c r="O344" s="269"/>
      <c r="P344" s="269"/>
      <c r="Q344" s="269"/>
      <c r="R344" s="269"/>
      <c r="S344" s="269"/>
      <c r="T344" s="270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T344" s="271" t="s">
        <v>136</v>
      </c>
      <c r="AU344" s="271" t="s">
        <v>85</v>
      </c>
      <c r="AV344" s="15" t="s">
        <v>134</v>
      </c>
      <c r="AW344" s="15" t="s">
        <v>32</v>
      </c>
      <c r="AX344" s="15" t="s">
        <v>83</v>
      </c>
      <c r="AY344" s="271" t="s">
        <v>127</v>
      </c>
    </row>
    <row r="345" s="2" customFormat="1" ht="16.5" customHeight="1">
      <c r="A345" s="38"/>
      <c r="B345" s="39"/>
      <c r="C345" s="277" t="s">
        <v>608</v>
      </c>
      <c r="D345" s="277" t="s">
        <v>473</v>
      </c>
      <c r="E345" s="278" t="s">
        <v>609</v>
      </c>
      <c r="F345" s="279" t="s">
        <v>610</v>
      </c>
      <c r="G345" s="280" t="s">
        <v>238</v>
      </c>
      <c r="H345" s="281">
        <v>1</v>
      </c>
      <c r="I345" s="282"/>
      <c r="J345" s="283">
        <f>ROUND(I345*H345,2)</f>
        <v>0</v>
      </c>
      <c r="K345" s="279" t="s">
        <v>133</v>
      </c>
      <c r="L345" s="284"/>
      <c r="M345" s="285" t="s">
        <v>1</v>
      </c>
      <c r="N345" s="286" t="s">
        <v>41</v>
      </c>
      <c r="O345" s="91"/>
      <c r="P345" s="235">
        <f>O345*H345</f>
        <v>0</v>
      </c>
      <c r="Q345" s="235">
        <v>0.071999999999999995</v>
      </c>
      <c r="R345" s="235">
        <f>Q345*H345</f>
        <v>0.071999999999999995</v>
      </c>
      <c r="S345" s="235">
        <v>0</v>
      </c>
      <c r="T345" s="236">
        <f>S345*H345</f>
        <v>0</v>
      </c>
      <c r="U345" s="38"/>
      <c r="V345" s="38"/>
      <c r="W345" s="38"/>
      <c r="X345" s="38"/>
      <c r="Y345" s="38"/>
      <c r="Z345" s="38"/>
      <c r="AA345" s="38"/>
      <c r="AB345" s="38"/>
      <c r="AC345" s="38"/>
      <c r="AD345" s="38"/>
      <c r="AE345" s="38"/>
      <c r="AR345" s="237" t="s">
        <v>171</v>
      </c>
      <c r="AT345" s="237" t="s">
        <v>473</v>
      </c>
      <c r="AU345" s="237" t="s">
        <v>85</v>
      </c>
      <c r="AY345" s="17" t="s">
        <v>127</v>
      </c>
      <c r="BE345" s="238">
        <f>IF(N345="základní",J345,0)</f>
        <v>0</v>
      </c>
      <c r="BF345" s="238">
        <f>IF(N345="snížená",J345,0)</f>
        <v>0</v>
      </c>
      <c r="BG345" s="238">
        <f>IF(N345="zákl. přenesená",J345,0)</f>
        <v>0</v>
      </c>
      <c r="BH345" s="238">
        <f>IF(N345="sníž. přenesená",J345,0)</f>
        <v>0</v>
      </c>
      <c r="BI345" s="238">
        <f>IF(N345="nulová",J345,0)</f>
        <v>0</v>
      </c>
      <c r="BJ345" s="17" t="s">
        <v>83</v>
      </c>
      <c r="BK345" s="238">
        <f>ROUND(I345*H345,2)</f>
        <v>0</v>
      </c>
      <c r="BL345" s="17" t="s">
        <v>134</v>
      </c>
      <c r="BM345" s="237" t="s">
        <v>611</v>
      </c>
    </row>
    <row r="346" s="13" customFormat="1">
      <c r="A346" s="13"/>
      <c r="B346" s="239"/>
      <c r="C346" s="240"/>
      <c r="D346" s="241" t="s">
        <v>136</v>
      </c>
      <c r="E346" s="242" t="s">
        <v>1</v>
      </c>
      <c r="F346" s="243" t="s">
        <v>612</v>
      </c>
      <c r="G346" s="240"/>
      <c r="H346" s="242" t="s">
        <v>1</v>
      </c>
      <c r="I346" s="244"/>
      <c r="J346" s="240"/>
      <c r="K346" s="240"/>
      <c r="L346" s="245"/>
      <c r="M346" s="246"/>
      <c r="N346" s="247"/>
      <c r="O346" s="247"/>
      <c r="P346" s="247"/>
      <c r="Q346" s="247"/>
      <c r="R346" s="247"/>
      <c r="S346" s="247"/>
      <c r="T346" s="24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9" t="s">
        <v>136</v>
      </c>
      <c r="AU346" s="249" t="s">
        <v>85</v>
      </c>
      <c r="AV346" s="13" t="s">
        <v>83</v>
      </c>
      <c r="AW346" s="13" t="s">
        <v>32</v>
      </c>
      <c r="AX346" s="13" t="s">
        <v>76</v>
      </c>
      <c r="AY346" s="249" t="s">
        <v>127</v>
      </c>
    </row>
    <row r="347" s="14" customFormat="1">
      <c r="A347" s="14"/>
      <c r="B347" s="250"/>
      <c r="C347" s="251"/>
      <c r="D347" s="241" t="s">
        <v>136</v>
      </c>
      <c r="E347" s="252" t="s">
        <v>1</v>
      </c>
      <c r="F347" s="253" t="s">
        <v>83</v>
      </c>
      <c r="G347" s="251"/>
      <c r="H347" s="254">
        <v>1</v>
      </c>
      <c r="I347" s="255"/>
      <c r="J347" s="251"/>
      <c r="K347" s="251"/>
      <c r="L347" s="256"/>
      <c r="M347" s="257"/>
      <c r="N347" s="258"/>
      <c r="O347" s="258"/>
      <c r="P347" s="258"/>
      <c r="Q347" s="258"/>
      <c r="R347" s="258"/>
      <c r="S347" s="258"/>
      <c r="T347" s="259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0" t="s">
        <v>136</v>
      </c>
      <c r="AU347" s="260" t="s">
        <v>85</v>
      </c>
      <c r="AV347" s="14" t="s">
        <v>85</v>
      </c>
      <c r="AW347" s="14" t="s">
        <v>32</v>
      </c>
      <c r="AX347" s="14" t="s">
        <v>76</v>
      </c>
      <c r="AY347" s="260" t="s">
        <v>127</v>
      </c>
    </row>
    <row r="348" s="15" customFormat="1">
      <c r="A348" s="15"/>
      <c r="B348" s="261"/>
      <c r="C348" s="262"/>
      <c r="D348" s="241" t="s">
        <v>136</v>
      </c>
      <c r="E348" s="263" t="s">
        <v>1</v>
      </c>
      <c r="F348" s="264" t="s">
        <v>139</v>
      </c>
      <c r="G348" s="262"/>
      <c r="H348" s="265">
        <v>1</v>
      </c>
      <c r="I348" s="266"/>
      <c r="J348" s="262"/>
      <c r="K348" s="262"/>
      <c r="L348" s="267"/>
      <c r="M348" s="268"/>
      <c r="N348" s="269"/>
      <c r="O348" s="269"/>
      <c r="P348" s="269"/>
      <c r="Q348" s="269"/>
      <c r="R348" s="269"/>
      <c r="S348" s="269"/>
      <c r="T348" s="270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71" t="s">
        <v>136</v>
      </c>
      <c r="AU348" s="271" t="s">
        <v>85</v>
      </c>
      <c r="AV348" s="15" t="s">
        <v>134</v>
      </c>
      <c r="AW348" s="15" t="s">
        <v>32</v>
      </c>
      <c r="AX348" s="15" t="s">
        <v>83</v>
      </c>
      <c r="AY348" s="271" t="s">
        <v>127</v>
      </c>
    </row>
    <row r="349" s="2" customFormat="1" ht="16.5" customHeight="1">
      <c r="A349" s="38"/>
      <c r="B349" s="39"/>
      <c r="C349" s="277" t="s">
        <v>613</v>
      </c>
      <c r="D349" s="277" t="s">
        <v>473</v>
      </c>
      <c r="E349" s="278" t="s">
        <v>614</v>
      </c>
      <c r="F349" s="279" t="s">
        <v>615</v>
      </c>
      <c r="G349" s="280" t="s">
        <v>238</v>
      </c>
      <c r="H349" s="281">
        <v>1</v>
      </c>
      <c r="I349" s="282"/>
      <c r="J349" s="283">
        <f>ROUND(I349*H349,2)</f>
        <v>0</v>
      </c>
      <c r="K349" s="279" t="s">
        <v>133</v>
      </c>
      <c r="L349" s="284"/>
      <c r="M349" s="285" t="s">
        <v>1</v>
      </c>
      <c r="N349" s="286" t="s">
        <v>41</v>
      </c>
      <c r="O349" s="91"/>
      <c r="P349" s="235">
        <f>O349*H349</f>
        <v>0</v>
      </c>
      <c r="Q349" s="235">
        <v>0.111</v>
      </c>
      <c r="R349" s="235">
        <f>Q349*H349</f>
        <v>0.111</v>
      </c>
      <c r="S349" s="235">
        <v>0</v>
      </c>
      <c r="T349" s="236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37" t="s">
        <v>171</v>
      </c>
      <c r="AT349" s="237" t="s">
        <v>473</v>
      </c>
      <c r="AU349" s="237" t="s">
        <v>85</v>
      </c>
      <c r="AY349" s="17" t="s">
        <v>127</v>
      </c>
      <c r="BE349" s="238">
        <f>IF(N349="základní",J349,0)</f>
        <v>0</v>
      </c>
      <c r="BF349" s="238">
        <f>IF(N349="snížená",J349,0)</f>
        <v>0</v>
      </c>
      <c r="BG349" s="238">
        <f>IF(N349="zákl. přenesená",J349,0)</f>
        <v>0</v>
      </c>
      <c r="BH349" s="238">
        <f>IF(N349="sníž. přenesená",J349,0)</f>
        <v>0</v>
      </c>
      <c r="BI349" s="238">
        <f>IF(N349="nulová",J349,0)</f>
        <v>0</v>
      </c>
      <c r="BJ349" s="17" t="s">
        <v>83</v>
      </c>
      <c r="BK349" s="238">
        <f>ROUND(I349*H349,2)</f>
        <v>0</v>
      </c>
      <c r="BL349" s="17" t="s">
        <v>134</v>
      </c>
      <c r="BM349" s="237" t="s">
        <v>616</v>
      </c>
    </row>
    <row r="350" s="13" customFormat="1">
      <c r="A350" s="13"/>
      <c r="B350" s="239"/>
      <c r="C350" s="240"/>
      <c r="D350" s="241" t="s">
        <v>136</v>
      </c>
      <c r="E350" s="242" t="s">
        <v>1</v>
      </c>
      <c r="F350" s="243" t="s">
        <v>607</v>
      </c>
      <c r="G350" s="240"/>
      <c r="H350" s="242" t="s">
        <v>1</v>
      </c>
      <c r="I350" s="244"/>
      <c r="J350" s="240"/>
      <c r="K350" s="240"/>
      <c r="L350" s="245"/>
      <c r="M350" s="246"/>
      <c r="N350" s="247"/>
      <c r="O350" s="247"/>
      <c r="P350" s="247"/>
      <c r="Q350" s="247"/>
      <c r="R350" s="247"/>
      <c r="S350" s="247"/>
      <c r="T350" s="248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9" t="s">
        <v>136</v>
      </c>
      <c r="AU350" s="249" t="s">
        <v>85</v>
      </c>
      <c r="AV350" s="13" t="s">
        <v>83</v>
      </c>
      <c r="AW350" s="13" t="s">
        <v>32</v>
      </c>
      <c r="AX350" s="13" t="s">
        <v>76</v>
      </c>
      <c r="AY350" s="249" t="s">
        <v>127</v>
      </c>
    </row>
    <row r="351" s="14" customFormat="1">
      <c r="A351" s="14"/>
      <c r="B351" s="250"/>
      <c r="C351" s="251"/>
      <c r="D351" s="241" t="s">
        <v>136</v>
      </c>
      <c r="E351" s="252" t="s">
        <v>1</v>
      </c>
      <c r="F351" s="253" t="s">
        <v>83</v>
      </c>
      <c r="G351" s="251"/>
      <c r="H351" s="254">
        <v>1</v>
      </c>
      <c r="I351" s="255"/>
      <c r="J351" s="251"/>
      <c r="K351" s="251"/>
      <c r="L351" s="256"/>
      <c r="M351" s="257"/>
      <c r="N351" s="258"/>
      <c r="O351" s="258"/>
      <c r="P351" s="258"/>
      <c r="Q351" s="258"/>
      <c r="R351" s="258"/>
      <c r="S351" s="258"/>
      <c r="T351" s="259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60" t="s">
        <v>136</v>
      </c>
      <c r="AU351" s="260" t="s">
        <v>85</v>
      </c>
      <c r="AV351" s="14" t="s">
        <v>85</v>
      </c>
      <c r="AW351" s="14" t="s">
        <v>32</v>
      </c>
      <c r="AX351" s="14" t="s">
        <v>76</v>
      </c>
      <c r="AY351" s="260" t="s">
        <v>127</v>
      </c>
    </row>
    <row r="352" s="15" customFormat="1">
      <c r="A352" s="15"/>
      <c r="B352" s="261"/>
      <c r="C352" s="262"/>
      <c r="D352" s="241" t="s">
        <v>136</v>
      </c>
      <c r="E352" s="263" t="s">
        <v>1</v>
      </c>
      <c r="F352" s="264" t="s">
        <v>139</v>
      </c>
      <c r="G352" s="262"/>
      <c r="H352" s="265">
        <v>1</v>
      </c>
      <c r="I352" s="266"/>
      <c r="J352" s="262"/>
      <c r="K352" s="262"/>
      <c r="L352" s="267"/>
      <c r="M352" s="268"/>
      <c r="N352" s="269"/>
      <c r="O352" s="269"/>
      <c r="P352" s="269"/>
      <c r="Q352" s="269"/>
      <c r="R352" s="269"/>
      <c r="S352" s="269"/>
      <c r="T352" s="270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T352" s="271" t="s">
        <v>136</v>
      </c>
      <c r="AU352" s="271" t="s">
        <v>85</v>
      </c>
      <c r="AV352" s="15" t="s">
        <v>134</v>
      </c>
      <c r="AW352" s="15" t="s">
        <v>32</v>
      </c>
      <c r="AX352" s="15" t="s">
        <v>83</v>
      </c>
      <c r="AY352" s="271" t="s">
        <v>127</v>
      </c>
    </row>
    <row r="353" s="2" customFormat="1" ht="16.5" customHeight="1">
      <c r="A353" s="38"/>
      <c r="B353" s="39"/>
      <c r="C353" s="277" t="s">
        <v>617</v>
      </c>
      <c r="D353" s="277" t="s">
        <v>473</v>
      </c>
      <c r="E353" s="278" t="s">
        <v>618</v>
      </c>
      <c r="F353" s="279" t="s">
        <v>619</v>
      </c>
      <c r="G353" s="280" t="s">
        <v>238</v>
      </c>
      <c r="H353" s="281">
        <v>1</v>
      </c>
      <c r="I353" s="282"/>
      <c r="J353" s="283">
        <f>ROUND(I353*H353,2)</f>
        <v>0</v>
      </c>
      <c r="K353" s="279" t="s">
        <v>133</v>
      </c>
      <c r="L353" s="284"/>
      <c r="M353" s="285" t="s">
        <v>1</v>
      </c>
      <c r="N353" s="286" t="s">
        <v>41</v>
      </c>
      <c r="O353" s="91"/>
      <c r="P353" s="235">
        <f>O353*H353</f>
        <v>0</v>
      </c>
      <c r="Q353" s="235">
        <v>0.057000000000000002</v>
      </c>
      <c r="R353" s="235">
        <f>Q353*H353</f>
        <v>0.057000000000000002</v>
      </c>
      <c r="S353" s="235">
        <v>0</v>
      </c>
      <c r="T353" s="236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237" t="s">
        <v>171</v>
      </c>
      <c r="AT353" s="237" t="s">
        <v>473</v>
      </c>
      <c r="AU353" s="237" t="s">
        <v>85</v>
      </c>
      <c r="AY353" s="17" t="s">
        <v>127</v>
      </c>
      <c r="BE353" s="238">
        <f>IF(N353="základní",J353,0)</f>
        <v>0</v>
      </c>
      <c r="BF353" s="238">
        <f>IF(N353="snížená",J353,0)</f>
        <v>0</v>
      </c>
      <c r="BG353" s="238">
        <f>IF(N353="zákl. přenesená",J353,0)</f>
        <v>0</v>
      </c>
      <c r="BH353" s="238">
        <f>IF(N353="sníž. přenesená",J353,0)</f>
        <v>0</v>
      </c>
      <c r="BI353" s="238">
        <f>IF(N353="nulová",J353,0)</f>
        <v>0</v>
      </c>
      <c r="BJ353" s="17" t="s">
        <v>83</v>
      </c>
      <c r="BK353" s="238">
        <f>ROUND(I353*H353,2)</f>
        <v>0</v>
      </c>
      <c r="BL353" s="17" t="s">
        <v>134</v>
      </c>
      <c r="BM353" s="237" t="s">
        <v>620</v>
      </c>
    </row>
    <row r="354" s="13" customFormat="1">
      <c r="A354" s="13"/>
      <c r="B354" s="239"/>
      <c r="C354" s="240"/>
      <c r="D354" s="241" t="s">
        <v>136</v>
      </c>
      <c r="E354" s="242" t="s">
        <v>1</v>
      </c>
      <c r="F354" s="243" t="s">
        <v>607</v>
      </c>
      <c r="G354" s="240"/>
      <c r="H354" s="242" t="s">
        <v>1</v>
      </c>
      <c r="I354" s="244"/>
      <c r="J354" s="240"/>
      <c r="K354" s="240"/>
      <c r="L354" s="245"/>
      <c r="M354" s="246"/>
      <c r="N354" s="247"/>
      <c r="O354" s="247"/>
      <c r="P354" s="247"/>
      <c r="Q354" s="247"/>
      <c r="R354" s="247"/>
      <c r="S354" s="247"/>
      <c r="T354" s="248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9" t="s">
        <v>136</v>
      </c>
      <c r="AU354" s="249" t="s">
        <v>85</v>
      </c>
      <c r="AV354" s="13" t="s">
        <v>83</v>
      </c>
      <c r="AW354" s="13" t="s">
        <v>32</v>
      </c>
      <c r="AX354" s="13" t="s">
        <v>76</v>
      </c>
      <c r="AY354" s="249" t="s">
        <v>127</v>
      </c>
    </row>
    <row r="355" s="14" customFormat="1">
      <c r="A355" s="14"/>
      <c r="B355" s="250"/>
      <c r="C355" s="251"/>
      <c r="D355" s="241" t="s">
        <v>136</v>
      </c>
      <c r="E355" s="252" t="s">
        <v>1</v>
      </c>
      <c r="F355" s="253" t="s">
        <v>83</v>
      </c>
      <c r="G355" s="251"/>
      <c r="H355" s="254">
        <v>1</v>
      </c>
      <c r="I355" s="255"/>
      <c r="J355" s="251"/>
      <c r="K355" s="251"/>
      <c r="L355" s="256"/>
      <c r="M355" s="257"/>
      <c r="N355" s="258"/>
      <c r="O355" s="258"/>
      <c r="P355" s="258"/>
      <c r="Q355" s="258"/>
      <c r="R355" s="258"/>
      <c r="S355" s="258"/>
      <c r="T355" s="259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0" t="s">
        <v>136</v>
      </c>
      <c r="AU355" s="260" t="s">
        <v>85</v>
      </c>
      <c r="AV355" s="14" t="s">
        <v>85</v>
      </c>
      <c r="AW355" s="14" t="s">
        <v>32</v>
      </c>
      <c r="AX355" s="14" t="s">
        <v>76</v>
      </c>
      <c r="AY355" s="260" t="s">
        <v>127</v>
      </c>
    </row>
    <row r="356" s="15" customFormat="1">
      <c r="A356" s="15"/>
      <c r="B356" s="261"/>
      <c r="C356" s="262"/>
      <c r="D356" s="241" t="s">
        <v>136</v>
      </c>
      <c r="E356" s="263" t="s">
        <v>1</v>
      </c>
      <c r="F356" s="264" t="s">
        <v>139</v>
      </c>
      <c r="G356" s="262"/>
      <c r="H356" s="265">
        <v>1</v>
      </c>
      <c r="I356" s="266"/>
      <c r="J356" s="262"/>
      <c r="K356" s="262"/>
      <c r="L356" s="267"/>
      <c r="M356" s="268"/>
      <c r="N356" s="269"/>
      <c r="O356" s="269"/>
      <c r="P356" s="269"/>
      <c r="Q356" s="269"/>
      <c r="R356" s="269"/>
      <c r="S356" s="269"/>
      <c r="T356" s="270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T356" s="271" t="s">
        <v>136</v>
      </c>
      <c r="AU356" s="271" t="s">
        <v>85</v>
      </c>
      <c r="AV356" s="15" t="s">
        <v>134</v>
      </c>
      <c r="AW356" s="15" t="s">
        <v>32</v>
      </c>
      <c r="AX356" s="15" t="s">
        <v>83</v>
      </c>
      <c r="AY356" s="271" t="s">
        <v>127</v>
      </c>
    </row>
    <row r="357" s="2" customFormat="1" ht="16.5" customHeight="1">
      <c r="A357" s="38"/>
      <c r="B357" s="39"/>
      <c r="C357" s="277" t="s">
        <v>621</v>
      </c>
      <c r="D357" s="277" t="s">
        <v>473</v>
      </c>
      <c r="E357" s="278" t="s">
        <v>622</v>
      </c>
      <c r="F357" s="279" t="s">
        <v>623</v>
      </c>
      <c r="G357" s="280" t="s">
        <v>238</v>
      </c>
      <c r="H357" s="281">
        <v>1</v>
      </c>
      <c r="I357" s="282"/>
      <c r="J357" s="283">
        <f>ROUND(I357*H357,2)</f>
        <v>0</v>
      </c>
      <c r="K357" s="279" t="s">
        <v>133</v>
      </c>
      <c r="L357" s="284"/>
      <c r="M357" s="285" t="s">
        <v>1</v>
      </c>
      <c r="N357" s="286" t="s">
        <v>41</v>
      </c>
      <c r="O357" s="91"/>
      <c r="P357" s="235">
        <f>O357*H357</f>
        <v>0</v>
      </c>
      <c r="Q357" s="235">
        <v>0.17000000000000001</v>
      </c>
      <c r="R357" s="235">
        <f>Q357*H357</f>
        <v>0.17000000000000001</v>
      </c>
      <c r="S357" s="235">
        <v>0</v>
      </c>
      <c r="T357" s="236">
        <f>S357*H357</f>
        <v>0</v>
      </c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R357" s="237" t="s">
        <v>171</v>
      </c>
      <c r="AT357" s="237" t="s">
        <v>473</v>
      </c>
      <c r="AU357" s="237" t="s">
        <v>85</v>
      </c>
      <c r="AY357" s="17" t="s">
        <v>127</v>
      </c>
      <c r="BE357" s="238">
        <f>IF(N357="základní",J357,0)</f>
        <v>0</v>
      </c>
      <c r="BF357" s="238">
        <f>IF(N357="snížená",J357,0)</f>
        <v>0</v>
      </c>
      <c r="BG357" s="238">
        <f>IF(N357="zákl. přenesená",J357,0)</f>
        <v>0</v>
      </c>
      <c r="BH357" s="238">
        <f>IF(N357="sníž. přenesená",J357,0)</f>
        <v>0</v>
      </c>
      <c r="BI357" s="238">
        <f>IF(N357="nulová",J357,0)</f>
        <v>0</v>
      </c>
      <c r="BJ357" s="17" t="s">
        <v>83</v>
      </c>
      <c r="BK357" s="238">
        <f>ROUND(I357*H357,2)</f>
        <v>0</v>
      </c>
      <c r="BL357" s="17" t="s">
        <v>134</v>
      </c>
      <c r="BM357" s="237" t="s">
        <v>624</v>
      </c>
    </row>
    <row r="358" s="13" customFormat="1">
      <c r="A358" s="13"/>
      <c r="B358" s="239"/>
      <c r="C358" s="240"/>
      <c r="D358" s="241" t="s">
        <v>136</v>
      </c>
      <c r="E358" s="242" t="s">
        <v>1</v>
      </c>
      <c r="F358" s="243" t="s">
        <v>607</v>
      </c>
      <c r="G358" s="240"/>
      <c r="H358" s="242" t="s">
        <v>1</v>
      </c>
      <c r="I358" s="244"/>
      <c r="J358" s="240"/>
      <c r="K358" s="240"/>
      <c r="L358" s="245"/>
      <c r="M358" s="246"/>
      <c r="N358" s="247"/>
      <c r="O358" s="247"/>
      <c r="P358" s="247"/>
      <c r="Q358" s="247"/>
      <c r="R358" s="247"/>
      <c r="S358" s="247"/>
      <c r="T358" s="248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9" t="s">
        <v>136</v>
      </c>
      <c r="AU358" s="249" t="s">
        <v>85</v>
      </c>
      <c r="AV358" s="13" t="s">
        <v>83</v>
      </c>
      <c r="AW358" s="13" t="s">
        <v>32</v>
      </c>
      <c r="AX358" s="13" t="s">
        <v>76</v>
      </c>
      <c r="AY358" s="249" t="s">
        <v>127</v>
      </c>
    </row>
    <row r="359" s="14" customFormat="1">
      <c r="A359" s="14"/>
      <c r="B359" s="250"/>
      <c r="C359" s="251"/>
      <c r="D359" s="241" t="s">
        <v>136</v>
      </c>
      <c r="E359" s="252" t="s">
        <v>1</v>
      </c>
      <c r="F359" s="253" t="s">
        <v>83</v>
      </c>
      <c r="G359" s="251"/>
      <c r="H359" s="254">
        <v>1</v>
      </c>
      <c r="I359" s="255"/>
      <c r="J359" s="251"/>
      <c r="K359" s="251"/>
      <c r="L359" s="256"/>
      <c r="M359" s="257"/>
      <c r="N359" s="258"/>
      <c r="O359" s="258"/>
      <c r="P359" s="258"/>
      <c r="Q359" s="258"/>
      <c r="R359" s="258"/>
      <c r="S359" s="258"/>
      <c r="T359" s="259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0" t="s">
        <v>136</v>
      </c>
      <c r="AU359" s="260" t="s">
        <v>85</v>
      </c>
      <c r="AV359" s="14" t="s">
        <v>85</v>
      </c>
      <c r="AW359" s="14" t="s">
        <v>32</v>
      </c>
      <c r="AX359" s="14" t="s">
        <v>76</v>
      </c>
      <c r="AY359" s="260" t="s">
        <v>127</v>
      </c>
    </row>
    <row r="360" s="15" customFormat="1">
      <c r="A360" s="15"/>
      <c r="B360" s="261"/>
      <c r="C360" s="262"/>
      <c r="D360" s="241" t="s">
        <v>136</v>
      </c>
      <c r="E360" s="263" t="s">
        <v>1</v>
      </c>
      <c r="F360" s="264" t="s">
        <v>139</v>
      </c>
      <c r="G360" s="262"/>
      <c r="H360" s="265">
        <v>1</v>
      </c>
      <c r="I360" s="266"/>
      <c r="J360" s="262"/>
      <c r="K360" s="262"/>
      <c r="L360" s="267"/>
      <c r="M360" s="268"/>
      <c r="N360" s="269"/>
      <c r="O360" s="269"/>
      <c r="P360" s="269"/>
      <c r="Q360" s="269"/>
      <c r="R360" s="269"/>
      <c r="S360" s="269"/>
      <c r="T360" s="270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71" t="s">
        <v>136</v>
      </c>
      <c r="AU360" s="271" t="s">
        <v>85</v>
      </c>
      <c r="AV360" s="15" t="s">
        <v>134</v>
      </c>
      <c r="AW360" s="15" t="s">
        <v>32</v>
      </c>
      <c r="AX360" s="15" t="s">
        <v>83</v>
      </c>
      <c r="AY360" s="271" t="s">
        <v>127</v>
      </c>
    </row>
    <row r="361" s="2" customFormat="1" ht="16.5" customHeight="1">
      <c r="A361" s="38"/>
      <c r="B361" s="39"/>
      <c r="C361" s="226" t="s">
        <v>625</v>
      </c>
      <c r="D361" s="226" t="s">
        <v>129</v>
      </c>
      <c r="E361" s="227" t="s">
        <v>626</v>
      </c>
      <c r="F361" s="228" t="s">
        <v>627</v>
      </c>
      <c r="G361" s="229" t="s">
        <v>238</v>
      </c>
      <c r="H361" s="230">
        <v>1</v>
      </c>
      <c r="I361" s="231"/>
      <c r="J361" s="232">
        <f>ROUND(I361*H361,2)</f>
        <v>0</v>
      </c>
      <c r="K361" s="228" t="s">
        <v>133</v>
      </c>
      <c r="L361" s="44"/>
      <c r="M361" s="233" t="s">
        <v>1</v>
      </c>
      <c r="N361" s="234" t="s">
        <v>41</v>
      </c>
      <c r="O361" s="91"/>
      <c r="P361" s="235">
        <f>O361*H361</f>
        <v>0</v>
      </c>
      <c r="Q361" s="235">
        <v>0.21734000000000001</v>
      </c>
      <c r="R361" s="235">
        <f>Q361*H361</f>
        <v>0.21734000000000001</v>
      </c>
      <c r="S361" s="235">
        <v>0</v>
      </c>
      <c r="T361" s="236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37" t="s">
        <v>134</v>
      </c>
      <c r="AT361" s="237" t="s">
        <v>129</v>
      </c>
      <c r="AU361" s="237" t="s">
        <v>85</v>
      </c>
      <c r="AY361" s="17" t="s">
        <v>127</v>
      </c>
      <c r="BE361" s="238">
        <f>IF(N361="základní",J361,0)</f>
        <v>0</v>
      </c>
      <c r="BF361" s="238">
        <f>IF(N361="snížená",J361,0)</f>
        <v>0</v>
      </c>
      <c r="BG361" s="238">
        <f>IF(N361="zákl. přenesená",J361,0)</f>
        <v>0</v>
      </c>
      <c r="BH361" s="238">
        <f>IF(N361="sníž. přenesená",J361,0)</f>
        <v>0</v>
      </c>
      <c r="BI361" s="238">
        <f>IF(N361="nulová",J361,0)</f>
        <v>0</v>
      </c>
      <c r="BJ361" s="17" t="s">
        <v>83</v>
      </c>
      <c r="BK361" s="238">
        <f>ROUND(I361*H361,2)</f>
        <v>0</v>
      </c>
      <c r="BL361" s="17" t="s">
        <v>134</v>
      </c>
      <c r="BM361" s="237" t="s">
        <v>628</v>
      </c>
    </row>
    <row r="362" s="13" customFormat="1">
      <c r="A362" s="13"/>
      <c r="B362" s="239"/>
      <c r="C362" s="240"/>
      <c r="D362" s="241" t="s">
        <v>136</v>
      </c>
      <c r="E362" s="242" t="s">
        <v>1</v>
      </c>
      <c r="F362" s="243" t="s">
        <v>629</v>
      </c>
      <c r="G362" s="240"/>
      <c r="H362" s="242" t="s">
        <v>1</v>
      </c>
      <c r="I362" s="244"/>
      <c r="J362" s="240"/>
      <c r="K362" s="240"/>
      <c r="L362" s="245"/>
      <c r="M362" s="246"/>
      <c r="N362" s="247"/>
      <c r="O362" s="247"/>
      <c r="P362" s="247"/>
      <c r="Q362" s="247"/>
      <c r="R362" s="247"/>
      <c r="S362" s="247"/>
      <c r="T362" s="248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9" t="s">
        <v>136</v>
      </c>
      <c r="AU362" s="249" t="s">
        <v>85</v>
      </c>
      <c r="AV362" s="13" t="s">
        <v>83</v>
      </c>
      <c r="AW362" s="13" t="s">
        <v>32</v>
      </c>
      <c r="AX362" s="13" t="s">
        <v>76</v>
      </c>
      <c r="AY362" s="249" t="s">
        <v>127</v>
      </c>
    </row>
    <row r="363" s="14" customFormat="1">
      <c r="A363" s="14"/>
      <c r="B363" s="250"/>
      <c r="C363" s="251"/>
      <c r="D363" s="241" t="s">
        <v>136</v>
      </c>
      <c r="E363" s="252" t="s">
        <v>1</v>
      </c>
      <c r="F363" s="253" t="s">
        <v>83</v>
      </c>
      <c r="G363" s="251"/>
      <c r="H363" s="254">
        <v>1</v>
      </c>
      <c r="I363" s="255"/>
      <c r="J363" s="251"/>
      <c r="K363" s="251"/>
      <c r="L363" s="256"/>
      <c r="M363" s="257"/>
      <c r="N363" s="258"/>
      <c r="O363" s="258"/>
      <c r="P363" s="258"/>
      <c r="Q363" s="258"/>
      <c r="R363" s="258"/>
      <c r="S363" s="258"/>
      <c r="T363" s="259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0" t="s">
        <v>136</v>
      </c>
      <c r="AU363" s="260" t="s">
        <v>85</v>
      </c>
      <c r="AV363" s="14" t="s">
        <v>85</v>
      </c>
      <c r="AW363" s="14" t="s">
        <v>32</v>
      </c>
      <c r="AX363" s="14" t="s">
        <v>76</v>
      </c>
      <c r="AY363" s="260" t="s">
        <v>127</v>
      </c>
    </row>
    <row r="364" s="15" customFormat="1">
      <c r="A364" s="15"/>
      <c r="B364" s="261"/>
      <c r="C364" s="262"/>
      <c r="D364" s="241" t="s">
        <v>136</v>
      </c>
      <c r="E364" s="263" t="s">
        <v>1</v>
      </c>
      <c r="F364" s="264" t="s">
        <v>139</v>
      </c>
      <c r="G364" s="262"/>
      <c r="H364" s="265">
        <v>1</v>
      </c>
      <c r="I364" s="266"/>
      <c r="J364" s="262"/>
      <c r="K364" s="262"/>
      <c r="L364" s="267"/>
      <c r="M364" s="268"/>
      <c r="N364" s="269"/>
      <c r="O364" s="269"/>
      <c r="P364" s="269"/>
      <c r="Q364" s="269"/>
      <c r="R364" s="269"/>
      <c r="S364" s="269"/>
      <c r="T364" s="270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71" t="s">
        <v>136</v>
      </c>
      <c r="AU364" s="271" t="s">
        <v>85</v>
      </c>
      <c r="AV364" s="15" t="s">
        <v>134</v>
      </c>
      <c r="AW364" s="15" t="s">
        <v>32</v>
      </c>
      <c r="AX364" s="15" t="s">
        <v>83</v>
      </c>
      <c r="AY364" s="271" t="s">
        <v>127</v>
      </c>
    </row>
    <row r="365" s="2" customFormat="1" ht="16.5" customHeight="1">
      <c r="A365" s="38"/>
      <c r="B365" s="39"/>
      <c r="C365" s="277" t="s">
        <v>630</v>
      </c>
      <c r="D365" s="277" t="s">
        <v>473</v>
      </c>
      <c r="E365" s="278" t="s">
        <v>631</v>
      </c>
      <c r="F365" s="279" t="s">
        <v>632</v>
      </c>
      <c r="G365" s="280" t="s">
        <v>238</v>
      </c>
      <c r="H365" s="281">
        <v>1</v>
      </c>
      <c r="I365" s="282"/>
      <c r="J365" s="283">
        <f>ROUND(I365*H365,2)</f>
        <v>0</v>
      </c>
      <c r="K365" s="279" t="s">
        <v>133</v>
      </c>
      <c r="L365" s="284"/>
      <c r="M365" s="285" t="s">
        <v>1</v>
      </c>
      <c r="N365" s="286" t="s">
        <v>41</v>
      </c>
      <c r="O365" s="91"/>
      <c r="P365" s="235">
        <f>O365*H365</f>
        <v>0</v>
      </c>
      <c r="Q365" s="235">
        <v>0.059999999999999998</v>
      </c>
      <c r="R365" s="235">
        <f>Q365*H365</f>
        <v>0.059999999999999998</v>
      </c>
      <c r="S365" s="235">
        <v>0</v>
      </c>
      <c r="T365" s="236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37" t="s">
        <v>171</v>
      </c>
      <c r="AT365" s="237" t="s">
        <v>473</v>
      </c>
      <c r="AU365" s="237" t="s">
        <v>85</v>
      </c>
      <c r="AY365" s="17" t="s">
        <v>127</v>
      </c>
      <c r="BE365" s="238">
        <f>IF(N365="základní",J365,0)</f>
        <v>0</v>
      </c>
      <c r="BF365" s="238">
        <f>IF(N365="snížená",J365,0)</f>
        <v>0</v>
      </c>
      <c r="BG365" s="238">
        <f>IF(N365="zákl. přenesená",J365,0)</f>
        <v>0</v>
      </c>
      <c r="BH365" s="238">
        <f>IF(N365="sníž. přenesená",J365,0)</f>
        <v>0</v>
      </c>
      <c r="BI365" s="238">
        <f>IF(N365="nulová",J365,0)</f>
        <v>0</v>
      </c>
      <c r="BJ365" s="17" t="s">
        <v>83</v>
      </c>
      <c r="BK365" s="238">
        <f>ROUND(I365*H365,2)</f>
        <v>0</v>
      </c>
      <c r="BL365" s="17" t="s">
        <v>134</v>
      </c>
      <c r="BM365" s="237" t="s">
        <v>633</v>
      </c>
    </row>
    <row r="366" s="13" customFormat="1">
      <c r="A366" s="13"/>
      <c r="B366" s="239"/>
      <c r="C366" s="240"/>
      <c r="D366" s="241" t="s">
        <v>136</v>
      </c>
      <c r="E366" s="242" t="s">
        <v>1</v>
      </c>
      <c r="F366" s="243" t="s">
        <v>629</v>
      </c>
      <c r="G366" s="240"/>
      <c r="H366" s="242" t="s">
        <v>1</v>
      </c>
      <c r="I366" s="244"/>
      <c r="J366" s="240"/>
      <c r="K366" s="240"/>
      <c r="L366" s="245"/>
      <c r="M366" s="246"/>
      <c r="N366" s="247"/>
      <c r="O366" s="247"/>
      <c r="P366" s="247"/>
      <c r="Q366" s="247"/>
      <c r="R366" s="247"/>
      <c r="S366" s="247"/>
      <c r="T366" s="248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9" t="s">
        <v>136</v>
      </c>
      <c r="AU366" s="249" t="s">
        <v>85</v>
      </c>
      <c r="AV366" s="13" t="s">
        <v>83</v>
      </c>
      <c r="AW366" s="13" t="s">
        <v>32</v>
      </c>
      <c r="AX366" s="13" t="s">
        <v>76</v>
      </c>
      <c r="AY366" s="249" t="s">
        <v>127</v>
      </c>
    </row>
    <row r="367" s="14" customFormat="1">
      <c r="A367" s="14"/>
      <c r="B367" s="250"/>
      <c r="C367" s="251"/>
      <c r="D367" s="241" t="s">
        <v>136</v>
      </c>
      <c r="E367" s="252" t="s">
        <v>1</v>
      </c>
      <c r="F367" s="253" t="s">
        <v>83</v>
      </c>
      <c r="G367" s="251"/>
      <c r="H367" s="254">
        <v>1</v>
      </c>
      <c r="I367" s="255"/>
      <c r="J367" s="251"/>
      <c r="K367" s="251"/>
      <c r="L367" s="256"/>
      <c r="M367" s="257"/>
      <c r="N367" s="258"/>
      <c r="O367" s="258"/>
      <c r="P367" s="258"/>
      <c r="Q367" s="258"/>
      <c r="R367" s="258"/>
      <c r="S367" s="258"/>
      <c r="T367" s="259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0" t="s">
        <v>136</v>
      </c>
      <c r="AU367" s="260" t="s">
        <v>85</v>
      </c>
      <c r="AV367" s="14" t="s">
        <v>85</v>
      </c>
      <c r="AW367" s="14" t="s">
        <v>32</v>
      </c>
      <c r="AX367" s="14" t="s">
        <v>76</v>
      </c>
      <c r="AY367" s="260" t="s">
        <v>127</v>
      </c>
    </row>
    <row r="368" s="15" customFormat="1">
      <c r="A368" s="15"/>
      <c r="B368" s="261"/>
      <c r="C368" s="262"/>
      <c r="D368" s="241" t="s">
        <v>136</v>
      </c>
      <c r="E368" s="263" t="s">
        <v>1</v>
      </c>
      <c r="F368" s="264" t="s">
        <v>139</v>
      </c>
      <c r="G368" s="262"/>
      <c r="H368" s="265">
        <v>1</v>
      </c>
      <c r="I368" s="266"/>
      <c r="J368" s="262"/>
      <c r="K368" s="262"/>
      <c r="L368" s="267"/>
      <c r="M368" s="268"/>
      <c r="N368" s="269"/>
      <c r="O368" s="269"/>
      <c r="P368" s="269"/>
      <c r="Q368" s="269"/>
      <c r="R368" s="269"/>
      <c r="S368" s="269"/>
      <c r="T368" s="270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71" t="s">
        <v>136</v>
      </c>
      <c r="AU368" s="271" t="s">
        <v>85</v>
      </c>
      <c r="AV368" s="15" t="s">
        <v>134</v>
      </c>
      <c r="AW368" s="15" t="s">
        <v>32</v>
      </c>
      <c r="AX368" s="15" t="s">
        <v>83</v>
      </c>
      <c r="AY368" s="271" t="s">
        <v>127</v>
      </c>
    </row>
    <row r="369" s="2" customFormat="1" ht="16.5" customHeight="1">
      <c r="A369" s="38"/>
      <c r="B369" s="39"/>
      <c r="C369" s="277" t="s">
        <v>634</v>
      </c>
      <c r="D369" s="277" t="s">
        <v>473</v>
      </c>
      <c r="E369" s="278" t="s">
        <v>635</v>
      </c>
      <c r="F369" s="279" t="s">
        <v>636</v>
      </c>
      <c r="G369" s="280" t="s">
        <v>238</v>
      </c>
      <c r="H369" s="281">
        <v>1</v>
      </c>
      <c r="I369" s="282"/>
      <c r="J369" s="283">
        <f>ROUND(I369*H369,2)</f>
        <v>0</v>
      </c>
      <c r="K369" s="279" t="s">
        <v>133</v>
      </c>
      <c r="L369" s="284"/>
      <c r="M369" s="285" t="s">
        <v>1</v>
      </c>
      <c r="N369" s="286" t="s">
        <v>41</v>
      </c>
      <c r="O369" s="91"/>
      <c r="P369" s="235">
        <f>O369*H369</f>
        <v>0</v>
      </c>
      <c r="Q369" s="235">
        <v>0.0085000000000000006</v>
      </c>
      <c r="R369" s="235">
        <f>Q369*H369</f>
        <v>0.0085000000000000006</v>
      </c>
      <c r="S369" s="235">
        <v>0</v>
      </c>
      <c r="T369" s="236">
        <f>S369*H369</f>
        <v>0</v>
      </c>
      <c r="U369" s="38"/>
      <c r="V369" s="38"/>
      <c r="W369" s="38"/>
      <c r="X369" s="38"/>
      <c r="Y369" s="38"/>
      <c r="Z369" s="38"/>
      <c r="AA369" s="38"/>
      <c r="AB369" s="38"/>
      <c r="AC369" s="38"/>
      <c r="AD369" s="38"/>
      <c r="AE369" s="38"/>
      <c r="AR369" s="237" t="s">
        <v>171</v>
      </c>
      <c r="AT369" s="237" t="s">
        <v>473</v>
      </c>
      <c r="AU369" s="237" t="s">
        <v>85</v>
      </c>
      <c r="AY369" s="17" t="s">
        <v>127</v>
      </c>
      <c r="BE369" s="238">
        <f>IF(N369="základní",J369,0)</f>
        <v>0</v>
      </c>
      <c r="BF369" s="238">
        <f>IF(N369="snížená",J369,0)</f>
        <v>0</v>
      </c>
      <c r="BG369" s="238">
        <f>IF(N369="zákl. přenesená",J369,0)</f>
        <v>0</v>
      </c>
      <c r="BH369" s="238">
        <f>IF(N369="sníž. přenesená",J369,0)</f>
        <v>0</v>
      </c>
      <c r="BI369" s="238">
        <f>IF(N369="nulová",J369,0)</f>
        <v>0</v>
      </c>
      <c r="BJ369" s="17" t="s">
        <v>83</v>
      </c>
      <c r="BK369" s="238">
        <f>ROUND(I369*H369,2)</f>
        <v>0</v>
      </c>
      <c r="BL369" s="17" t="s">
        <v>134</v>
      </c>
      <c r="BM369" s="237" t="s">
        <v>637</v>
      </c>
    </row>
    <row r="370" s="13" customFormat="1">
      <c r="A370" s="13"/>
      <c r="B370" s="239"/>
      <c r="C370" s="240"/>
      <c r="D370" s="241" t="s">
        <v>136</v>
      </c>
      <c r="E370" s="242" t="s">
        <v>1</v>
      </c>
      <c r="F370" s="243" t="s">
        <v>638</v>
      </c>
      <c r="G370" s="240"/>
      <c r="H370" s="242" t="s">
        <v>1</v>
      </c>
      <c r="I370" s="244"/>
      <c r="J370" s="240"/>
      <c r="K370" s="240"/>
      <c r="L370" s="245"/>
      <c r="M370" s="246"/>
      <c r="N370" s="247"/>
      <c r="O370" s="247"/>
      <c r="P370" s="247"/>
      <c r="Q370" s="247"/>
      <c r="R370" s="247"/>
      <c r="S370" s="247"/>
      <c r="T370" s="248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9" t="s">
        <v>136</v>
      </c>
      <c r="AU370" s="249" t="s">
        <v>85</v>
      </c>
      <c r="AV370" s="13" t="s">
        <v>83</v>
      </c>
      <c r="AW370" s="13" t="s">
        <v>32</v>
      </c>
      <c r="AX370" s="13" t="s">
        <v>76</v>
      </c>
      <c r="AY370" s="249" t="s">
        <v>127</v>
      </c>
    </row>
    <row r="371" s="14" customFormat="1">
      <c r="A371" s="14"/>
      <c r="B371" s="250"/>
      <c r="C371" s="251"/>
      <c r="D371" s="241" t="s">
        <v>136</v>
      </c>
      <c r="E371" s="252" t="s">
        <v>1</v>
      </c>
      <c r="F371" s="253" t="s">
        <v>83</v>
      </c>
      <c r="G371" s="251"/>
      <c r="H371" s="254">
        <v>1</v>
      </c>
      <c r="I371" s="255"/>
      <c r="J371" s="251"/>
      <c r="K371" s="251"/>
      <c r="L371" s="256"/>
      <c r="M371" s="257"/>
      <c r="N371" s="258"/>
      <c r="O371" s="258"/>
      <c r="P371" s="258"/>
      <c r="Q371" s="258"/>
      <c r="R371" s="258"/>
      <c r="S371" s="258"/>
      <c r="T371" s="259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0" t="s">
        <v>136</v>
      </c>
      <c r="AU371" s="260" t="s">
        <v>85</v>
      </c>
      <c r="AV371" s="14" t="s">
        <v>85</v>
      </c>
      <c r="AW371" s="14" t="s">
        <v>32</v>
      </c>
      <c r="AX371" s="14" t="s">
        <v>76</v>
      </c>
      <c r="AY371" s="260" t="s">
        <v>127</v>
      </c>
    </row>
    <row r="372" s="15" customFormat="1">
      <c r="A372" s="15"/>
      <c r="B372" s="261"/>
      <c r="C372" s="262"/>
      <c r="D372" s="241" t="s">
        <v>136</v>
      </c>
      <c r="E372" s="263" t="s">
        <v>1</v>
      </c>
      <c r="F372" s="264" t="s">
        <v>139</v>
      </c>
      <c r="G372" s="262"/>
      <c r="H372" s="265">
        <v>1</v>
      </c>
      <c r="I372" s="266"/>
      <c r="J372" s="262"/>
      <c r="K372" s="262"/>
      <c r="L372" s="267"/>
      <c r="M372" s="268"/>
      <c r="N372" s="269"/>
      <c r="O372" s="269"/>
      <c r="P372" s="269"/>
      <c r="Q372" s="269"/>
      <c r="R372" s="269"/>
      <c r="S372" s="269"/>
      <c r="T372" s="270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T372" s="271" t="s">
        <v>136</v>
      </c>
      <c r="AU372" s="271" t="s">
        <v>85</v>
      </c>
      <c r="AV372" s="15" t="s">
        <v>134</v>
      </c>
      <c r="AW372" s="15" t="s">
        <v>32</v>
      </c>
      <c r="AX372" s="15" t="s">
        <v>83</v>
      </c>
      <c r="AY372" s="271" t="s">
        <v>127</v>
      </c>
    </row>
    <row r="373" s="2" customFormat="1" ht="16.5" customHeight="1">
      <c r="A373" s="38"/>
      <c r="B373" s="39"/>
      <c r="C373" s="226" t="s">
        <v>639</v>
      </c>
      <c r="D373" s="226" t="s">
        <v>129</v>
      </c>
      <c r="E373" s="227" t="s">
        <v>626</v>
      </c>
      <c r="F373" s="228" t="s">
        <v>627</v>
      </c>
      <c r="G373" s="229" t="s">
        <v>238</v>
      </c>
      <c r="H373" s="230">
        <v>2</v>
      </c>
      <c r="I373" s="231"/>
      <c r="J373" s="232">
        <f>ROUND(I373*H373,2)</f>
        <v>0</v>
      </c>
      <c r="K373" s="228" t="s">
        <v>133</v>
      </c>
      <c r="L373" s="44"/>
      <c r="M373" s="233" t="s">
        <v>1</v>
      </c>
      <c r="N373" s="234" t="s">
        <v>41</v>
      </c>
      <c r="O373" s="91"/>
      <c r="P373" s="235">
        <f>O373*H373</f>
        <v>0</v>
      </c>
      <c r="Q373" s="235">
        <v>0.21734000000000001</v>
      </c>
      <c r="R373" s="235">
        <f>Q373*H373</f>
        <v>0.43468000000000001</v>
      </c>
      <c r="S373" s="235">
        <v>0</v>
      </c>
      <c r="T373" s="236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37" t="s">
        <v>134</v>
      </c>
      <c r="AT373" s="237" t="s">
        <v>129</v>
      </c>
      <c r="AU373" s="237" t="s">
        <v>85</v>
      </c>
      <c r="AY373" s="17" t="s">
        <v>127</v>
      </c>
      <c r="BE373" s="238">
        <f>IF(N373="základní",J373,0)</f>
        <v>0</v>
      </c>
      <c r="BF373" s="238">
        <f>IF(N373="snížená",J373,0)</f>
        <v>0</v>
      </c>
      <c r="BG373" s="238">
        <f>IF(N373="zákl. přenesená",J373,0)</f>
        <v>0</v>
      </c>
      <c r="BH373" s="238">
        <f>IF(N373="sníž. přenesená",J373,0)</f>
        <v>0</v>
      </c>
      <c r="BI373" s="238">
        <f>IF(N373="nulová",J373,0)</f>
        <v>0</v>
      </c>
      <c r="BJ373" s="17" t="s">
        <v>83</v>
      </c>
      <c r="BK373" s="238">
        <f>ROUND(I373*H373,2)</f>
        <v>0</v>
      </c>
      <c r="BL373" s="17" t="s">
        <v>134</v>
      </c>
      <c r="BM373" s="237" t="s">
        <v>640</v>
      </c>
    </row>
    <row r="374" s="13" customFormat="1">
      <c r="A374" s="13"/>
      <c r="B374" s="239"/>
      <c r="C374" s="240"/>
      <c r="D374" s="241" t="s">
        <v>136</v>
      </c>
      <c r="E374" s="242" t="s">
        <v>1</v>
      </c>
      <c r="F374" s="243" t="s">
        <v>641</v>
      </c>
      <c r="G374" s="240"/>
      <c r="H374" s="242" t="s">
        <v>1</v>
      </c>
      <c r="I374" s="244"/>
      <c r="J374" s="240"/>
      <c r="K374" s="240"/>
      <c r="L374" s="245"/>
      <c r="M374" s="246"/>
      <c r="N374" s="247"/>
      <c r="O374" s="247"/>
      <c r="P374" s="247"/>
      <c r="Q374" s="247"/>
      <c r="R374" s="247"/>
      <c r="S374" s="247"/>
      <c r="T374" s="248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9" t="s">
        <v>136</v>
      </c>
      <c r="AU374" s="249" t="s">
        <v>85</v>
      </c>
      <c r="AV374" s="13" t="s">
        <v>83</v>
      </c>
      <c r="AW374" s="13" t="s">
        <v>32</v>
      </c>
      <c r="AX374" s="13" t="s">
        <v>76</v>
      </c>
      <c r="AY374" s="249" t="s">
        <v>127</v>
      </c>
    </row>
    <row r="375" s="14" customFormat="1">
      <c r="A375" s="14"/>
      <c r="B375" s="250"/>
      <c r="C375" s="251"/>
      <c r="D375" s="241" t="s">
        <v>136</v>
      </c>
      <c r="E375" s="252" t="s">
        <v>1</v>
      </c>
      <c r="F375" s="253" t="s">
        <v>85</v>
      </c>
      <c r="G375" s="251"/>
      <c r="H375" s="254">
        <v>2</v>
      </c>
      <c r="I375" s="255"/>
      <c r="J375" s="251"/>
      <c r="K375" s="251"/>
      <c r="L375" s="256"/>
      <c r="M375" s="257"/>
      <c r="N375" s="258"/>
      <c r="O375" s="258"/>
      <c r="P375" s="258"/>
      <c r="Q375" s="258"/>
      <c r="R375" s="258"/>
      <c r="S375" s="258"/>
      <c r="T375" s="259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0" t="s">
        <v>136</v>
      </c>
      <c r="AU375" s="260" t="s">
        <v>85</v>
      </c>
      <c r="AV375" s="14" t="s">
        <v>85</v>
      </c>
      <c r="AW375" s="14" t="s">
        <v>32</v>
      </c>
      <c r="AX375" s="14" t="s">
        <v>76</v>
      </c>
      <c r="AY375" s="260" t="s">
        <v>127</v>
      </c>
    </row>
    <row r="376" s="15" customFormat="1">
      <c r="A376" s="15"/>
      <c r="B376" s="261"/>
      <c r="C376" s="262"/>
      <c r="D376" s="241" t="s">
        <v>136</v>
      </c>
      <c r="E376" s="263" t="s">
        <v>1</v>
      </c>
      <c r="F376" s="264" t="s">
        <v>139</v>
      </c>
      <c r="G376" s="262"/>
      <c r="H376" s="265">
        <v>2</v>
      </c>
      <c r="I376" s="266"/>
      <c r="J376" s="262"/>
      <c r="K376" s="262"/>
      <c r="L376" s="267"/>
      <c r="M376" s="268"/>
      <c r="N376" s="269"/>
      <c r="O376" s="269"/>
      <c r="P376" s="269"/>
      <c r="Q376" s="269"/>
      <c r="R376" s="269"/>
      <c r="S376" s="269"/>
      <c r="T376" s="270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71" t="s">
        <v>136</v>
      </c>
      <c r="AU376" s="271" t="s">
        <v>85</v>
      </c>
      <c r="AV376" s="15" t="s">
        <v>134</v>
      </c>
      <c r="AW376" s="15" t="s">
        <v>32</v>
      </c>
      <c r="AX376" s="15" t="s">
        <v>83</v>
      </c>
      <c r="AY376" s="271" t="s">
        <v>127</v>
      </c>
    </row>
    <row r="377" s="2" customFormat="1" ht="16.5" customHeight="1">
      <c r="A377" s="38"/>
      <c r="B377" s="39"/>
      <c r="C377" s="277" t="s">
        <v>642</v>
      </c>
      <c r="D377" s="277" t="s">
        <v>473</v>
      </c>
      <c r="E377" s="278" t="s">
        <v>631</v>
      </c>
      <c r="F377" s="279" t="s">
        <v>632</v>
      </c>
      <c r="G377" s="280" t="s">
        <v>238</v>
      </c>
      <c r="H377" s="281">
        <v>2</v>
      </c>
      <c r="I377" s="282"/>
      <c r="J377" s="283">
        <f>ROUND(I377*H377,2)</f>
        <v>0</v>
      </c>
      <c r="K377" s="279" t="s">
        <v>133</v>
      </c>
      <c r="L377" s="284"/>
      <c r="M377" s="285" t="s">
        <v>1</v>
      </c>
      <c r="N377" s="286" t="s">
        <v>41</v>
      </c>
      <c r="O377" s="91"/>
      <c r="P377" s="235">
        <f>O377*H377</f>
        <v>0</v>
      </c>
      <c r="Q377" s="235">
        <v>0.059999999999999998</v>
      </c>
      <c r="R377" s="235">
        <f>Q377*H377</f>
        <v>0.12</v>
      </c>
      <c r="S377" s="235">
        <v>0</v>
      </c>
      <c r="T377" s="236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37" t="s">
        <v>171</v>
      </c>
      <c r="AT377" s="237" t="s">
        <v>473</v>
      </c>
      <c r="AU377" s="237" t="s">
        <v>85</v>
      </c>
      <c r="AY377" s="17" t="s">
        <v>127</v>
      </c>
      <c r="BE377" s="238">
        <f>IF(N377="základní",J377,0)</f>
        <v>0</v>
      </c>
      <c r="BF377" s="238">
        <f>IF(N377="snížená",J377,0)</f>
        <v>0</v>
      </c>
      <c r="BG377" s="238">
        <f>IF(N377="zákl. přenesená",J377,0)</f>
        <v>0</v>
      </c>
      <c r="BH377" s="238">
        <f>IF(N377="sníž. přenesená",J377,0)</f>
        <v>0</v>
      </c>
      <c r="BI377" s="238">
        <f>IF(N377="nulová",J377,0)</f>
        <v>0</v>
      </c>
      <c r="BJ377" s="17" t="s">
        <v>83</v>
      </c>
      <c r="BK377" s="238">
        <f>ROUND(I377*H377,2)</f>
        <v>0</v>
      </c>
      <c r="BL377" s="17" t="s">
        <v>134</v>
      </c>
      <c r="BM377" s="237" t="s">
        <v>643</v>
      </c>
    </row>
    <row r="378" s="13" customFormat="1">
      <c r="A378" s="13"/>
      <c r="B378" s="239"/>
      <c r="C378" s="240"/>
      <c r="D378" s="241" t="s">
        <v>136</v>
      </c>
      <c r="E378" s="242" t="s">
        <v>1</v>
      </c>
      <c r="F378" s="243" t="s">
        <v>644</v>
      </c>
      <c r="G378" s="240"/>
      <c r="H378" s="242" t="s">
        <v>1</v>
      </c>
      <c r="I378" s="244"/>
      <c r="J378" s="240"/>
      <c r="K378" s="240"/>
      <c r="L378" s="245"/>
      <c r="M378" s="246"/>
      <c r="N378" s="247"/>
      <c r="O378" s="247"/>
      <c r="P378" s="247"/>
      <c r="Q378" s="247"/>
      <c r="R378" s="247"/>
      <c r="S378" s="247"/>
      <c r="T378" s="248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9" t="s">
        <v>136</v>
      </c>
      <c r="AU378" s="249" t="s">
        <v>85</v>
      </c>
      <c r="AV378" s="13" t="s">
        <v>83</v>
      </c>
      <c r="AW378" s="13" t="s">
        <v>32</v>
      </c>
      <c r="AX378" s="13" t="s">
        <v>76</v>
      </c>
      <c r="AY378" s="249" t="s">
        <v>127</v>
      </c>
    </row>
    <row r="379" s="14" customFormat="1">
      <c r="A379" s="14"/>
      <c r="B379" s="250"/>
      <c r="C379" s="251"/>
      <c r="D379" s="241" t="s">
        <v>136</v>
      </c>
      <c r="E379" s="252" t="s">
        <v>1</v>
      </c>
      <c r="F379" s="253" t="s">
        <v>85</v>
      </c>
      <c r="G379" s="251"/>
      <c r="H379" s="254">
        <v>2</v>
      </c>
      <c r="I379" s="255"/>
      <c r="J379" s="251"/>
      <c r="K379" s="251"/>
      <c r="L379" s="256"/>
      <c r="M379" s="257"/>
      <c r="N379" s="258"/>
      <c r="O379" s="258"/>
      <c r="P379" s="258"/>
      <c r="Q379" s="258"/>
      <c r="R379" s="258"/>
      <c r="S379" s="258"/>
      <c r="T379" s="259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60" t="s">
        <v>136</v>
      </c>
      <c r="AU379" s="260" t="s">
        <v>85</v>
      </c>
      <c r="AV379" s="14" t="s">
        <v>85</v>
      </c>
      <c r="AW379" s="14" t="s">
        <v>32</v>
      </c>
      <c r="AX379" s="14" t="s">
        <v>76</v>
      </c>
      <c r="AY379" s="260" t="s">
        <v>127</v>
      </c>
    </row>
    <row r="380" s="15" customFormat="1">
      <c r="A380" s="15"/>
      <c r="B380" s="261"/>
      <c r="C380" s="262"/>
      <c r="D380" s="241" t="s">
        <v>136</v>
      </c>
      <c r="E380" s="263" t="s">
        <v>1</v>
      </c>
      <c r="F380" s="264" t="s">
        <v>139</v>
      </c>
      <c r="G380" s="262"/>
      <c r="H380" s="265">
        <v>2</v>
      </c>
      <c r="I380" s="266"/>
      <c r="J380" s="262"/>
      <c r="K380" s="262"/>
      <c r="L380" s="267"/>
      <c r="M380" s="268"/>
      <c r="N380" s="269"/>
      <c r="O380" s="269"/>
      <c r="P380" s="269"/>
      <c r="Q380" s="269"/>
      <c r="R380" s="269"/>
      <c r="S380" s="269"/>
      <c r="T380" s="270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T380" s="271" t="s">
        <v>136</v>
      </c>
      <c r="AU380" s="271" t="s">
        <v>85</v>
      </c>
      <c r="AV380" s="15" t="s">
        <v>134</v>
      </c>
      <c r="AW380" s="15" t="s">
        <v>32</v>
      </c>
      <c r="AX380" s="15" t="s">
        <v>83</v>
      </c>
      <c r="AY380" s="271" t="s">
        <v>127</v>
      </c>
    </row>
    <row r="381" s="2" customFormat="1" ht="16.5" customHeight="1">
      <c r="A381" s="38"/>
      <c r="B381" s="39"/>
      <c r="C381" s="277" t="s">
        <v>645</v>
      </c>
      <c r="D381" s="277" t="s">
        <v>473</v>
      </c>
      <c r="E381" s="278" t="s">
        <v>635</v>
      </c>
      <c r="F381" s="279" t="s">
        <v>636</v>
      </c>
      <c r="G381" s="280" t="s">
        <v>238</v>
      </c>
      <c r="H381" s="281">
        <v>2</v>
      </c>
      <c r="I381" s="282"/>
      <c r="J381" s="283">
        <f>ROUND(I381*H381,2)</f>
        <v>0</v>
      </c>
      <c r="K381" s="279" t="s">
        <v>133</v>
      </c>
      <c r="L381" s="284"/>
      <c r="M381" s="285" t="s">
        <v>1</v>
      </c>
      <c r="N381" s="286" t="s">
        <v>41</v>
      </c>
      <c r="O381" s="91"/>
      <c r="P381" s="235">
        <f>O381*H381</f>
        <v>0</v>
      </c>
      <c r="Q381" s="235">
        <v>0.0085000000000000006</v>
      </c>
      <c r="R381" s="235">
        <f>Q381*H381</f>
        <v>0.017000000000000001</v>
      </c>
      <c r="S381" s="235">
        <v>0</v>
      </c>
      <c r="T381" s="236">
        <f>S381*H381</f>
        <v>0</v>
      </c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R381" s="237" t="s">
        <v>171</v>
      </c>
      <c r="AT381" s="237" t="s">
        <v>473</v>
      </c>
      <c r="AU381" s="237" t="s">
        <v>85</v>
      </c>
      <c r="AY381" s="17" t="s">
        <v>127</v>
      </c>
      <c r="BE381" s="238">
        <f>IF(N381="základní",J381,0)</f>
        <v>0</v>
      </c>
      <c r="BF381" s="238">
        <f>IF(N381="snížená",J381,0)</f>
        <v>0</v>
      </c>
      <c r="BG381" s="238">
        <f>IF(N381="zákl. přenesená",J381,0)</f>
        <v>0</v>
      </c>
      <c r="BH381" s="238">
        <f>IF(N381="sníž. přenesená",J381,0)</f>
        <v>0</v>
      </c>
      <c r="BI381" s="238">
        <f>IF(N381="nulová",J381,0)</f>
        <v>0</v>
      </c>
      <c r="BJ381" s="17" t="s">
        <v>83</v>
      </c>
      <c r="BK381" s="238">
        <f>ROUND(I381*H381,2)</f>
        <v>0</v>
      </c>
      <c r="BL381" s="17" t="s">
        <v>134</v>
      </c>
      <c r="BM381" s="237" t="s">
        <v>646</v>
      </c>
    </row>
    <row r="382" s="13" customFormat="1">
      <c r="A382" s="13"/>
      <c r="B382" s="239"/>
      <c r="C382" s="240"/>
      <c r="D382" s="241" t="s">
        <v>136</v>
      </c>
      <c r="E382" s="242" t="s">
        <v>1</v>
      </c>
      <c r="F382" s="243" t="s">
        <v>647</v>
      </c>
      <c r="G382" s="240"/>
      <c r="H382" s="242" t="s">
        <v>1</v>
      </c>
      <c r="I382" s="244"/>
      <c r="J382" s="240"/>
      <c r="K382" s="240"/>
      <c r="L382" s="245"/>
      <c r="M382" s="246"/>
      <c r="N382" s="247"/>
      <c r="O382" s="247"/>
      <c r="P382" s="247"/>
      <c r="Q382" s="247"/>
      <c r="R382" s="247"/>
      <c r="S382" s="247"/>
      <c r="T382" s="248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9" t="s">
        <v>136</v>
      </c>
      <c r="AU382" s="249" t="s">
        <v>85</v>
      </c>
      <c r="AV382" s="13" t="s">
        <v>83</v>
      </c>
      <c r="AW382" s="13" t="s">
        <v>32</v>
      </c>
      <c r="AX382" s="13" t="s">
        <v>76</v>
      </c>
      <c r="AY382" s="249" t="s">
        <v>127</v>
      </c>
    </row>
    <row r="383" s="14" customFormat="1">
      <c r="A383" s="14"/>
      <c r="B383" s="250"/>
      <c r="C383" s="251"/>
      <c r="D383" s="241" t="s">
        <v>136</v>
      </c>
      <c r="E383" s="252" t="s">
        <v>1</v>
      </c>
      <c r="F383" s="253" t="s">
        <v>85</v>
      </c>
      <c r="G383" s="251"/>
      <c r="H383" s="254">
        <v>2</v>
      </c>
      <c r="I383" s="255"/>
      <c r="J383" s="251"/>
      <c r="K383" s="251"/>
      <c r="L383" s="256"/>
      <c r="M383" s="257"/>
      <c r="N383" s="258"/>
      <c r="O383" s="258"/>
      <c r="P383" s="258"/>
      <c r="Q383" s="258"/>
      <c r="R383" s="258"/>
      <c r="S383" s="258"/>
      <c r="T383" s="259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0" t="s">
        <v>136</v>
      </c>
      <c r="AU383" s="260" t="s">
        <v>85</v>
      </c>
      <c r="AV383" s="14" t="s">
        <v>85</v>
      </c>
      <c r="AW383" s="14" t="s">
        <v>32</v>
      </c>
      <c r="AX383" s="14" t="s">
        <v>76</v>
      </c>
      <c r="AY383" s="260" t="s">
        <v>127</v>
      </c>
    </row>
    <row r="384" s="15" customFormat="1">
      <c r="A384" s="15"/>
      <c r="B384" s="261"/>
      <c r="C384" s="262"/>
      <c r="D384" s="241" t="s">
        <v>136</v>
      </c>
      <c r="E384" s="263" t="s">
        <v>1</v>
      </c>
      <c r="F384" s="264" t="s">
        <v>139</v>
      </c>
      <c r="G384" s="262"/>
      <c r="H384" s="265">
        <v>2</v>
      </c>
      <c r="I384" s="266"/>
      <c r="J384" s="262"/>
      <c r="K384" s="262"/>
      <c r="L384" s="267"/>
      <c r="M384" s="268"/>
      <c r="N384" s="269"/>
      <c r="O384" s="269"/>
      <c r="P384" s="269"/>
      <c r="Q384" s="269"/>
      <c r="R384" s="269"/>
      <c r="S384" s="269"/>
      <c r="T384" s="270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71" t="s">
        <v>136</v>
      </c>
      <c r="AU384" s="271" t="s">
        <v>85</v>
      </c>
      <c r="AV384" s="15" t="s">
        <v>134</v>
      </c>
      <c r="AW384" s="15" t="s">
        <v>32</v>
      </c>
      <c r="AX384" s="15" t="s">
        <v>83</v>
      </c>
      <c r="AY384" s="271" t="s">
        <v>127</v>
      </c>
    </row>
    <row r="385" s="2" customFormat="1" ht="16.5" customHeight="1">
      <c r="A385" s="38"/>
      <c r="B385" s="39"/>
      <c r="C385" s="226" t="s">
        <v>188</v>
      </c>
      <c r="D385" s="226" t="s">
        <v>129</v>
      </c>
      <c r="E385" s="227" t="s">
        <v>648</v>
      </c>
      <c r="F385" s="228" t="s">
        <v>649</v>
      </c>
      <c r="G385" s="229" t="s">
        <v>238</v>
      </c>
      <c r="H385" s="230">
        <v>2</v>
      </c>
      <c r="I385" s="231"/>
      <c r="J385" s="232">
        <f>ROUND(I385*H385,2)</f>
        <v>0</v>
      </c>
      <c r="K385" s="228" t="s">
        <v>133</v>
      </c>
      <c r="L385" s="44"/>
      <c r="M385" s="233" t="s">
        <v>1</v>
      </c>
      <c r="N385" s="234" t="s">
        <v>41</v>
      </c>
      <c r="O385" s="91"/>
      <c r="P385" s="235">
        <f>O385*H385</f>
        <v>0</v>
      </c>
      <c r="Q385" s="235">
        <v>0</v>
      </c>
      <c r="R385" s="235">
        <f>Q385*H385</f>
        <v>0</v>
      </c>
      <c r="S385" s="235">
        <v>0.20000000000000001</v>
      </c>
      <c r="T385" s="236">
        <f>S385*H385</f>
        <v>0.40000000000000002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37" t="s">
        <v>134</v>
      </c>
      <c r="AT385" s="237" t="s">
        <v>129</v>
      </c>
      <c r="AU385" s="237" t="s">
        <v>85</v>
      </c>
      <c r="AY385" s="17" t="s">
        <v>127</v>
      </c>
      <c r="BE385" s="238">
        <f>IF(N385="základní",J385,0)</f>
        <v>0</v>
      </c>
      <c r="BF385" s="238">
        <f>IF(N385="snížená",J385,0)</f>
        <v>0</v>
      </c>
      <c r="BG385" s="238">
        <f>IF(N385="zákl. přenesená",J385,0)</f>
        <v>0</v>
      </c>
      <c r="BH385" s="238">
        <f>IF(N385="sníž. přenesená",J385,0)</f>
        <v>0</v>
      </c>
      <c r="BI385" s="238">
        <f>IF(N385="nulová",J385,0)</f>
        <v>0</v>
      </c>
      <c r="BJ385" s="17" t="s">
        <v>83</v>
      </c>
      <c r="BK385" s="238">
        <f>ROUND(I385*H385,2)</f>
        <v>0</v>
      </c>
      <c r="BL385" s="17" t="s">
        <v>134</v>
      </c>
      <c r="BM385" s="237" t="s">
        <v>650</v>
      </c>
    </row>
    <row r="386" s="13" customFormat="1">
      <c r="A386" s="13"/>
      <c r="B386" s="239"/>
      <c r="C386" s="240"/>
      <c r="D386" s="241" t="s">
        <v>136</v>
      </c>
      <c r="E386" s="242" t="s">
        <v>1</v>
      </c>
      <c r="F386" s="243" t="s">
        <v>651</v>
      </c>
      <c r="G386" s="240"/>
      <c r="H386" s="242" t="s">
        <v>1</v>
      </c>
      <c r="I386" s="244"/>
      <c r="J386" s="240"/>
      <c r="K386" s="240"/>
      <c r="L386" s="245"/>
      <c r="M386" s="246"/>
      <c r="N386" s="247"/>
      <c r="O386" s="247"/>
      <c r="P386" s="247"/>
      <c r="Q386" s="247"/>
      <c r="R386" s="247"/>
      <c r="S386" s="247"/>
      <c r="T386" s="248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9" t="s">
        <v>136</v>
      </c>
      <c r="AU386" s="249" t="s">
        <v>85</v>
      </c>
      <c r="AV386" s="13" t="s">
        <v>83</v>
      </c>
      <c r="AW386" s="13" t="s">
        <v>32</v>
      </c>
      <c r="AX386" s="13" t="s">
        <v>76</v>
      </c>
      <c r="AY386" s="249" t="s">
        <v>127</v>
      </c>
    </row>
    <row r="387" s="14" customFormat="1">
      <c r="A387" s="14"/>
      <c r="B387" s="250"/>
      <c r="C387" s="251"/>
      <c r="D387" s="241" t="s">
        <v>136</v>
      </c>
      <c r="E387" s="252" t="s">
        <v>1</v>
      </c>
      <c r="F387" s="253" t="s">
        <v>85</v>
      </c>
      <c r="G387" s="251"/>
      <c r="H387" s="254">
        <v>2</v>
      </c>
      <c r="I387" s="255"/>
      <c r="J387" s="251"/>
      <c r="K387" s="251"/>
      <c r="L387" s="256"/>
      <c r="M387" s="257"/>
      <c r="N387" s="258"/>
      <c r="O387" s="258"/>
      <c r="P387" s="258"/>
      <c r="Q387" s="258"/>
      <c r="R387" s="258"/>
      <c r="S387" s="258"/>
      <c r="T387" s="259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0" t="s">
        <v>136</v>
      </c>
      <c r="AU387" s="260" t="s">
        <v>85</v>
      </c>
      <c r="AV387" s="14" t="s">
        <v>85</v>
      </c>
      <c r="AW387" s="14" t="s">
        <v>32</v>
      </c>
      <c r="AX387" s="14" t="s">
        <v>76</v>
      </c>
      <c r="AY387" s="260" t="s">
        <v>127</v>
      </c>
    </row>
    <row r="388" s="15" customFormat="1">
      <c r="A388" s="15"/>
      <c r="B388" s="261"/>
      <c r="C388" s="262"/>
      <c r="D388" s="241" t="s">
        <v>136</v>
      </c>
      <c r="E388" s="263" t="s">
        <v>1</v>
      </c>
      <c r="F388" s="264" t="s">
        <v>139</v>
      </c>
      <c r="G388" s="262"/>
      <c r="H388" s="265">
        <v>2</v>
      </c>
      <c r="I388" s="266"/>
      <c r="J388" s="262"/>
      <c r="K388" s="262"/>
      <c r="L388" s="267"/>
      <c r="M388" s="268"/>
      <c r="N388" s="269"/>
      <c r="O388" s="269"/>
      <c r="P388" s="269"/>
      <c r="Q388" s="269"/>
      <c r="R388" s="269"/>
      <c r="S388" s="269"/>
      <c r="T388" s="270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71" t="s">
        <v>136</v>
      </c>
      <c r="AU388" s="271" t="s">
        <v>85</v>
      </c>
      <c r="AV388" s="15" t="s">
        <v>134</v>
      </c>
      <c r="AW388" s="15" t="s">
        <v>32</v>
      </c>
      <c r="AX388" s="15" t="s">
        <v>83</v>
      </c>
      <c r="AY388" s="271" t="s">
        <v>127</v>
      </c>
    </row>
    <row r="389" s="2" customFormat="1" ht="16.5" customHeight="1">
      <c r="A389" s="38"/>
      <c r="B389" s="39"/>
      <c r="C389" s="226" t="s">
        <v>652</v>
      </c>
      <c r="D389" s="226" t="s">
        <v>129</v>
      </c>
      <c r="E389" s="227" t="s">
        <v>653</v>
      </c>
      <c r="F389" s="228" t="s">
        <v>654</v>
      </c>
      <c r="G389" s="229" t="s">
        <v>238</v>
      </c>
      <c r="H389" s="230">
        <v>1</v>
      </c>
      <c r="I389" s="231"/>
      <c r="J389" s="232">
        <f>ROUND(I389*H389,2)</f>
        <v>0</v>
      </c>
      <c r="K389" s="228" t="s">
        <v>1</v>
      </c>
      <c r="L389" s="44"/>
      <c r="M389" s="233" t="s">
        <v>1</v>
      </c>
      <c r="N389" s="234" t="s">
        <v>41</v>
      </c>
      <c r="O389" s="91"/>
      <c r="P389" s="235">
        <f>O389*H389</f>
        <v>0</v>
      </c>
      <c r="Q389" s="235">
        <v>0</v>
      </c>
      <c r="R389" s="235">
        <f>Q389*H389</f>
        <v>0</v>
      </c>
      <c r="S389" s="235">
        <v>0</v>
      </c>
      <c r="T389" s="236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237" t="s">
        <v>134</v>
      </c>
      <c r="AT389" s="237" t="s">
        <v>129</v>
      </c>
      <c r="AU389" s="237" t="s">
        <v>85</v>
      </c>
      <c r="AY389" s="17" t="s">
        <v>127</v>
      </c>
      <c r="BE389" s="238">
        <f>IF(N389="základní",J389,0)</f>
        <v>0</v>
      </c>
      <c r="BF389" s="238">
        <f>IF(N389="snížená",J389,0)</f>
        <v>0</v>
      </c>
      <c r="BG389" s="238">
        <f>IF(N389="zákl. přenesená",J389,0)</f>
        <v>0</v>
      </c>
      <c r="BH389" s="238">
        <f>IF(N389="sníž. přenesená",J389,0)</f>
        <v>0</v>
      </c>
      <c r="BI389" s="238">
        <f>IF(N389="nulová",J389,0)</f>
        <v>0</v>
      </c>
      <c r="BJ389" s="17" t="s">
        <v>83</v>
      </c>
      <c r="BK389" s="238">
        <f>ROUND(I389*H389,2)</f>
        <v>0</v>
      </c>
      <c r="BL389" s="17" t="s">
        <v>134</v>
      </c>
      <c r="BM389" s="237" t="s">
        <v>655</v>
      </c>
    </row>
    <row r="390" s="13" customFormat="1">
      <c r="A390" s="13"/>
      <c r="B390" s="239"/>
      <c r="C390" s="240"/>
      <c r="D390" s="241" t="s">
        <v>136</v>
      </c>
      <c r="E390" s="242" t="s">
        <v>1</v>
      </c>
      <c r="F390" s="243" t="s">
        <v>656</v>
      </c>
      <c r="G390" s="240"/>
      <c r="H390" s="242" t="s">
        <v>1</v>
      </c>
      <c r="I390" s="244"/>
      <c r="J390" s="240"/>
      <c r="K390" s="240"/>
      <c r="L390" s="245"/>
      <c r="M390" s="246"/>
      <c r="N390" s="247"/>
      <c r="O390" s="247"/>
      <c r="P390" s="247"/>
      <c r="Q390" s="247"/>
      <c r="R390" s="247"/>
      <c r="S390" s="247"/>
      <c r="T390" s="248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9" t="s">
        <v>136</v>
      </c>
      <c r="AU390" s="249" t="s">
        <v>85</v>
      </c>
      <c r="AV390" s="13" t="s">
        <v>83</v>
      </c>
      <c r="AW390" s="13" t="s">
        <v>32</v>
      </c>
      <c r="AX390" s="13" t="s">
        <v>76</v>
      </c>
      <c r="AY390" s="249" t="s">
        <v>127</v>
      </c>
    </row>
    <row r="391" s="14" customFormat="1">
      <c r="A391" s="14"/>
      <c r="B391" s="250"/>
      <c r="C391" s="251"/>
      <c r="D391" s="241" t="s">
        <v>136</v>
      </c>
      <c r="E391" s="252" t="s">
        <v>1</v>
      </c>
      <c r="F391" s="253" t="s">
        <v>83</v>
      </c>
      <c r="G391" s="251"/>
      <c r="H391" s="254">
        <v>1</v>
      </c>
      <c r="I391" s="255"/>
      <c r="J391" s="251"/>
      <c r="K391" s="251"/>
      <c r="L391" s="256"/>
      <c r="M391" s="257"/>
      <c r="N391" s="258"/>
      <c r="O391" s="258"/>
      <c r="P391" s="258"/>
      <c r="Q391" s="258"/>
      <c r="R391" s="258"/>
      <c r="S391" s="258"/>
      <c r="T391" s="259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0" t="s">
        <v>136</v>
      </c>
      <c r="AU391" s="260" t="s">
        <v>85</v>
      </c>
      <c r="AV391" s="14" t="s">
        <v>85</v>
      </c>
      <c r="AW391" s="14" t="s">
        <v>32</v>
      </c>
      <c r="AX391" s="14" t="s">
        <v>76</v>
      </c>
      <c r="AY391" s="260" t="s">
        <v>127</v>
      </c>
    </row>
    <row r="392" s="15" customFormat="1">
      <c r="A392" s="15"/>
      <c r="B392" s="261"/>
      <c r="C392" s="262"/>
      <c r="D392" s="241" t="s">
        <v>136</v>
      </c>
      <c r="E392" s="263" t="s">
        <v>1</v>
      </c>
      <c r="F392" s="264" t="s">
        <v>139</v>
      </c>
      <c r="G392" s="262"/>
      <c r="H392" s="265">
        <v>1</v>
      </c>
      <c r="I392" s="266"/>
      <c r="J392" s="262"/>
      <c r="K392" s="262"/>
      <c r="L392" s="267"/>
      <c r="M392" s="268"/>
      <c r="N392" s="269"/>
      <c r="O392" s="269"/>
      <c r="P392" s="269"/>
      <c r="Q392" s="269"/>
      <c r="R392" s="269"/>
      <c r="S392" s="269"/>
      <c r="T392" s="270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71" t="s">
        <v>136</v>
      </c>
      <c r="AU392" s="271" t="s">
        <v>85</v>
      </c>
      <c r="AV392" s="15" t="s">
        <v>134</v>
      </c>
      <c r="AW392" s="15" t="s">
        <v>32</v>
      </c>
      <c r="AX392" s="15" t="s">
        <v>83</v>
      </c>
      <c r="AY392" s="271" t="s">
        <v>127</v>
      </c>
    </row>
    <row r="393" s="12" customFormat="1" ht="22.8" customHeight="1">
      <c r="A393" s="12"/>
      <c r="B393" s="210"/>
      <c r="C393" s="211"/>
      <c r="D393" s="212" t="s">
        <v>75</v>
      </c>
      <c r="E393" s="224" t="s">
        <v>175</v>
      </c>
      <c r="F393" s="224" t="s">
        <v>241</v>
      </c>
      <c r="G393" s="211"/>
      <c r="H393" s="211"/>
      <c r="I393" s="214"/>
      <c r="J393" s="225">
        <f>BK393</f>
        <v>0</v>
      </c>
      <c r="K393" s="211"/>
      <c r="L393" s="216"/>
      <c r="M393" s="217"/>
      <c r="N393" s="218"/>
      <c r="O393" s="218"/>
      <c r="P393" s="219">
        <f>SUM(P394:P447)</f>
        <v>0</v>
      </c>
      <c r="Q393" s="218"/>
      <c r="R393" s="219">
        <f>SUM(R394:R447)</f>
        <v>88.943839999999994</v>
      </c>
      <c r="S393" s="218"/>
      <c r="T393" s="220">
        <f>SUM(T394:T447)</f>
        <v>0.63</v>
      </c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R393" s="221" t="s">
        <v>83</v>
      </c>
      <c r="AT393" s="222" t="s">
        <v>75</v>
      </c>
      <c r="AU393" s="222" t="s">
        <v>83</v>
      </c>
      <c r="AY393" s="221" t="s">
        <v>127</v>
      </c>
      <c r="BK393" s="223">
        <f>SUM(BK394:BK447)</f>
        <v>0</v>
      </c>
    </row>
    <row r="394" s="2" customFormat="1" ht="16.5" customHeight="1">
      <c r="A394" s="38"/>
      <c r="B394" s="39"/>
      <c r="C394" s="226" t="s">
        <v>657</v>
      </c>
      <c r="D394" s="226" t="s">
        <v>129</v>
      </c>
      <c r="E394" s="227" t="s">
        <v>658</v>
      </c>
      <c r="F394" s="228" t="s">
        <v>659</v>
      </c>
      <c r="G394" s="229" t="s">
        <v>191</v>
      </c>
      <c r="H394" s="230">
        <v>121</v>
      </c>
      <c r="I394" s="231"/>
      <c r="J394" s="232">
        <f>ROUND(I394*H394,2)</f>
        <v>0</v>
      </c>
      <c r="K394" s="228" t="s">
        <v>133</v>
      </c>
      <c r="L394" s="44"/>
      <c r="M394" s="233" t="s">
        <v>1</v>
      </c>
      <c r="N394" s="234" t="s">
        <v>41</v>
      </c>
      <c r="O394" s="91"/>
      <c r="P394" s="235">
        <f>O394*H394</f>
        <v>0</v>
      </c>
      <c r="Q394" s="235">
        <v>0.071900000000000006</v>
      </c>
      <c r="R394" s="235">
        <f>Q394*H394</f>
        <v>8.6999000000000013</v>
      </c>
      <c r="S394" s="235">
        <v>0</v>
      </c>
      <c r="T394" s="236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37" t="s">
        <v>134</v>
      </c>
      <c r="AT394" s="237" t="s">
        <v>129</v>
      </c>
      <c r="AU394" s="237" t="s">
        <v>85</v>
      </c>
      <c r="AY394" s="17" t="s">
        <v>127</v>
      </c>
      <c r="BE394" s="238">
        <f>IF(N394="základní",J394,0)</f>
        <v>0</v>
      </c>
      <c r="BF394" s="238">
        <f>IF(N394="snížená",J394,0)</f>
        <v>0</v>
      </c>
      <c r="BG394" s="238">
        <f>IF(N394="zákl. přenesená",J394,0)</f>
        <v>0</v>
      </c>
      <c r="BH394" s="238">
        <f>IF(N394="sníž. přenesená",J394,0)</f>
        <v>0</v>
      </c>
      <c r="BI394" s="238">
        <f>IF(N394="nulová",J394,0)</f>
        <v>0</v>
      </c>
      <c r="BJ394" s="17" t="s">
        <v>83</v>
      </c>
      <c r="BK394" s="238">
        <f>ROUND(I394*H394,2)</f>
        <v>0</v>
      </c>
      <c r="BL394" s="17" t="s">
        <v>134</v>
      </c>
      <c r="BM394" s="237" t="s">
        <v>660</v>
      </c>
    </row>
    <row r="395" s="13" customFormat="1">
      <c r="A395" s="13"/>
      <c r="B395" s="239"/>
      <c r="C395" s="240"/>
      <c r="D395" s="241" t="s">
        <v>136</v>
      </c>
      <c r="E395" s="242" t="s">
        <v>1</v>
      </c>
      <c r="F395" s="243" t="s">
        <v>661</v>
      </c>
      <c r="G395" s="240"/>
      <c r="H395" s="242" t="s">
        <v>1</v>
      </c>
      <c r="I395" s="244"/>
      <c r="J395" s="240"/>
      <c r="K395" s="240"/>
      <c r="L395" s="245"/>
      <c r="M395" s="246"/>
      <c r="N395" s="247"/>
      <c r="O395" s="247"/>
      <c r="P395" s="247"/>
      <c r="Q395" s="247"/>
      <c r="R395" s="247"/>
      <c r="S395" s="247"/>
      <c r="T395" s="248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9" t="s">
        <v>136</v>
      </c>
      <c r="AU395" s="249" t="s">
        <v>85</v>
      </c>
      <c r="AV395" s="13" t="s">
        <v>83</v>
      </c>
      <c r="AW395" s="13" t="s">
        <v>32</v>
      </c>
      <c r="AX395" s="13" t="s">
        <v>76</v>
      </c>
      <c r="AY395" s="249" t="s">
        <v>127</v>
      </c>
    </row>
    <row r="396" s="13" customFormat="1">
      <c r="A396" s="13"/>
      <c r="B396" s="239"/>
      <c r="C396" s="240"/>
      <c r="D396" s="241" t="s">
        <v>136</v>
      </c>
      <c r="E396" s="242" t="s">
        <v>1</v>
      </c>
      <c r="F396" s="243" t="s">
        <v>662</v>
      </c>
      <c r="G396" s="240"/>
      <c r="H396" s="242" t="s">
        <v>1</v>
      </c>
      <c r="I396" s="244"/>
      <c r="J396" s="240"/>
      <c r="K396" s="240"/>
      <c r="L396" s="245"/>
      <c r="M396" s="246"/>
      <c r="N396" s="247"/>
      <c r="O396" s="247"/>
      <c r="P396" s="247"/>
      <c r="Q396" s="247"/>
      <c r="R396" s="247"/>
      <c r="S396" s="247"/>
      <c r="T396" s="24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9" t="s">
        <v>136</v>
      </c>
      <c r="AU396" s="249" t="s">
        <v>85</v>
      </c>
      <c r="AV396" s="13" t="s">
        <v>83</v>
      </c>
      <c r="AW396" s="13" t="s">
        <v>32</v>
      </c>
      <c r="AX396" s="13" t="s">
        <v>76</v>
      </c>
      <c r="AY396" s="249" t="s">
        <v>127</v>
      </c>
    </row>
    <row r="397" s="14" customFormat="1">
      <c r="A397" s="14"/>
      <c r="B397" s="250"/>
      <c r="C397" s="251"/>
      <c r="D397" s="241" t="s">
        <v>136</v>
      </c>
      <c r="E397" s="252" t="s">
        <v>1</v>
      </c>
      <c r="F397" s="253" t="s">
        <v>195</v>
      </c>
      <c r="G397" s="251"/>
      <c r="H397" s="254">
        <v>121</v>
      </c>
      <c r="I397" s="255"/>
      <c r="J397" s="251"/>
      <c r="K397" s="251"/>
      <c r="L397" s="256"/>
      <c r="M397" s="257"/>
      <c r="N397" s="258"/>
      <c r="O397" s="258"/>
      <c r="P397" s="258"/>
      <c r="Q397" s="258"/>
      <c r="R397" s="258"/>
      <c r="S397" s="258"/>
      <c r="T397" s="259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0" t="s">
        <v>136</v>
      </c>
      <c r="AU397" s="260" t="s">
        <v>85</v>
      </c>
      <c r="AV397" s="14" t="s">
        <v>85</v>
      </c>
      <c r="AW397" s="14" t="s">
        <v>32</v>
      </c>
      <c r="AX397" s="14" t="s">
        <v>76</v>
      </c>
      <c r="AY397" s="260" t="s">
        <v>127</v>
      </c>
    </row>
    <row r="398" s="15" customFormat="1">
      <c r="A398" s="15"/>
      <c r="B398" s="261"/>
      <c r="C398" s="262"/>
      <c r="D398" s="241" t="s">
        <v>136</v>
      </c>
      <c r="E398" s="263" t="s">
        <v>1</v>
      </c>
      <c r="F398" s="264" t="s">
        <v>139</v>
      </c>
      <c r="G398" s="262"/>
      <c r="H398" s="265">
        <v>121</v>
      </c>
      <c r="I398" s="266"/>
      <c r="J398" s="262"/>
      <c r="K398" s="262"/>
      <c r="L398" s="267"/>
      <c r="M398" s="268"/>
      <c r="N398" s="269"/>
      <c r="O398" s="269"/>
      <c r="P398" s="269"/>
      <c r="Q398" s="269"/>
      <c r="R398" s="269"/>
      <c r="S398" s="269"/>
      <c r="T398" s="270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71" t="s">
        <v>136</v>
      </c>
      <c r="AU398" s="271" t="s">
        <v>85</v>
      </c>
      <c r="AV398" s="15" t="s">
        <v>134</v>
      </c>
      <c r="AW398" s="15" t="s">
        <v>32</v>
      </c>
      <c r="AX398" s="15" t="s">
        <v>83</v>
      </c>
      <c r="AY398" s="271" t="s">
        <v>127</v>
      </c>
    </row>
    <row r="399" s="2" customFormat="1" ht="16.5" customHeight="1">
      <c r="A399" s="38"/>
      <c r="B399" s="39"/>
      <c r="C399" s="226" t="s">
        <v>663</v>
      </c>
      <c r="D399" s="226" t="s">
        <v>129</v>
      </c>
      <c r="E399" s="227" t="s">
        <v>664</v>
      </c>
      <c r="F399" s="228" t="s">
        <v>665</v>
      </c>
      <c r="G399" s="229" t="s">
        <v>191</v>
      </c>
      <c r="H399" s="230">
        <v>121</v>
      </c>
      <c r="I399" s="231"/>
      <c r="J399" s="232">
        <f>ROUND(I399*H399,2)</f>
        <v>0</v>
      </c>
      <c r="K399" s="228" t="s">
        <v>133</v>
      </c>
      <c r="L399" s="44"/>
      <c r="M399" s="233" t="s">
        <v>1</v>
      </c>
      <c r="N399" s="234" t="s">
        <v>41</v>
      </c>
      <c r="O399" s="91"/>
      <c r="P399" s="235">
        <f>O399*H399</f>
        <v>0</v>
      </c>
      <c r="Q399" s="235">
        <v>0.089779999999999999</v>
      </c>
      <c r="R399" s="235">
        <f>Q399*H399</f>
        <v>10.863379999999999</v>
      </c>
      <c r="S399" s="235">
        <v>0</v>
      </c>
      <c r="T399" s="236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37" t="s">
        <v>134</v>
      </c>
      <c r="AT399" s="237" t="s">
        <v>129</v>
      </c>
      <c r="AU399" s="237" t="s">
        <v>85</v>
      </c>
      <c r="AY399" s="17" t="s">
        <v>127</v>
      </c>
      <c r="BE399" s="238">
        <f>IF(N399="základní",J399,0)</f>
        <v>0</v>
      </c>
      <c r="BF399" s="238">
        <f>IF(N399="snížená",J399,0)</f>
        <v>0</v>
      </c>
      <c r="BG399" s="238">
        <f>IF(N399="zákl. přenesená",J399,0)</f>
        <v>0</v>
      </c>
      <c r="BH399" s="238">
        <f>IF(N399="sníž. přenesená",J399,0)</f>
        <v>0</v>
      </c>
      <c r="BI399" s="238">
        <f>IF(N399="nulová",J399,0)</f>
        <v>0</v>
      </c>
      <c r="BJ399" s="17" t="s">
        <v>83</v>
      </c>
      <c r="BK399" s="238">
        <f>ROUND(I399*H399,2)</f>
        <v>0</v>
      </c>
      <c r="BL399" s="17" t="s">
        <v>134</v>
      </c>
      <c r="BM399" s="237" t="s">
        <v>666</v>
      </c>
    </row>
    <row r="400" s="13" customFormat="1">
      <c r="A400" s="13"/>
      <c r="B400" s="239"/>
      <c r="C400" s="240"/>
      <c r="D400" s="241" t="s">
        <v>136</v>
      </c>
      <c r="E400" s="242" t="s">
        <v>1</v>
      </c>
      <c r="F400" s="243" t="s">
        <v>667</v>
      </c>
      <c r="G400" s="240"/>
      <c r="H400" s="242" t="s">
        <v>1</v>
      </c>
      <c r="I400" s="244"/>
      <c r="J400" s="240"/>
      <c r="K400" s="240"/>
      <c r="L400" s="245"/>
      <c r="M400" s="246"/>
      <c r="N400" s="247"/>
      <c r="O400" s="247"/>
      <c r="P400" s="247"/>
      <c r="Q400" s="247"/>
      <c r="R400" s="247"/>
      <c r="S400" s="247"/>
      <c r="T400" s="248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9" t="s">
        <v>136</v>
      </c>
      <c r="AU400" s="249" t="s">
        <v>85</v>
      </c>
      <c r="AV400" s="13" t="s">
        <v>83</v>
      </c>
      <c r="AW400" s="13" t="s">
        <v>32</v>
      </c>
      <c r="AX400" s="13" t="s">
        <v>76</v>
      </c>
      <c r="AY400" s="249" t="s">
        <v>127</v>
      </c>
    </row>
    <row r="401" s="13" customFormat="1">
      <c r="A401" s="13"/>
      <c r="B401" s="239"/>
      <c r="C401" s="240"/>
      <c r="D401" s="241" t="s">
        <v>136</v>
      </c>
      <c r="E401" s="242" t="s">
        <v>1</v>
      </c>
      <c r="F401" s="243" t="s">
        <v>668</v>
      </c>
      <c r="G401" s="240"/>
      <c r="H401" s="242" t="s">
        <v>1</v>
      </c>
      <c r="I401" s="244"/>
      <c r="J401" s="240"/>
      <c r="K401" s="240"/>
      <c r="L401" s="245"/>
      <c r="M401" s="246"/>
      <c r="N401" s="247"/>
      <c r="O401" s="247"/>
      <c r="P401" s="247"/>
      <c r="Q401" s="247"/>
      <c r="R401" s="247"/>
      <c r="S401" s="247"/>
      <c r="T401" s="248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49" t="s">
        <v>136</v>
      </c>
      <c r="AU401" s="249" t="s">
        <v>85</v>
      </c>
      <c r="AV401" s="13" t="s">
        <v>83</v>
      </c>
      <c r="AW401" s="13" t="s">
        <v>32</v>
      </c>
      <c r="AX401" s="13" t="s">
        <v>76</v>
      </c>
      <c r="AY401" s="249" t="s">
        <v>127</v>
      </c>
    </row>
    <row r="402" s="14" customFormat="1">
      <c r="A402" s="14"/>
      <c r="B402" s="250"/>
      <c r="C402" s="251"/>
      <c r="D402" s="241" t="s">
        <v>136</v>
      </c>
      <c r="E402" s="252" t="s">
        <v>1</v>
      </c>
      <c r="F402" s="253" t="s">
        <v>195</v>
      </c>
      <c r="G402" s="251"/>
      <c r="H402" s="254">
        <v>121</v>
      </c>
      <c r="I402" s="255"/>
      <c r="J402" s="251"/>
      <c r="K402" s="251"/>
      <c r="L402" s="256"/>
      <c r="M402" s="257"/>
      <c r="N402" s="258"/>
      <c r="O402" s="258"/>
      <c r="P402" s="258"/>
      <c r="Q402" s="258"/>
      <c r="R402" s="258"/>
      <c r="S402" s="258"/>
      <c r="T402" s="259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0" t="s">
        <v>136</v>
      </c>
      <c r="AU402" s="260" t="s">
        <v>85</v>
      </c>
      <c r="AV402" s="14" t="s">
        <v>85</v>
      </c>
      <c r="AW402" s="14" t="s">
        <v>32</v>
      </c>
      <c r="AX402" s="14" t="s">
        <v>76</v>
      </c>
      <c r="AY402" s="260" t="s">
        <v>127</v>
      </c>
    </row>
    <row r="403" s="15" customFormat="1">
      <c r="A403" s="15"/>
      <c r="B403" s="261"/>
      <c r="C403" s="262"/>
      <c r="D403" s="241" t="s">
        <v>136</v>
      </c>
      <c r="E403" s="263" t="s">
        <v>1</v>
      </c>
      <c r="F403" s="264" t="s">
        <v>139</v>
      </c>
      <c r="G403" s="262"/>
      <c r="H403" s="265">
        <v>121</v>
      </c>
      <c r="I403" s="266"/>
      <c r="J403" s="262"/>
      <c r="K403" s="262"/>
      <c r="L403" s="267"/>
      <c r="M403" s="268"/>
      <c r="N403" s="269"/>
      <c r="O403" s="269"/>
      <c r="P403" s="269"/>
      <c r="Q403" s="269"/>
      <c r="R403" s="269"/>
      <c r="S403" s="269"/>
      <c r="T403" s="270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  <c r="AE403" s="15"/>
      <c r="AT403" s="271" t="s">
        <v>136</v>
      </c>
      <c r="AU403" s="271" t="s">
        <v>85</v>
      </c>
      <c r="AV403" s="15" t="s">
        <v>134</v>
      </c>
      <c r="AW403" s="15" t="s">
        <v>32</v>
      </c>
      <c r="AX403" s="15" t="s">
        <v>83</v>
      </c>
      <c r="AY403" s="271" t="s">
        <v>127</v>
      </c>
    </row>
    <row r="404" s="2" customFormat="1" ht="16.5" customHeight="1">
      <c r="A404" s="38"/>
      <c r="B404" s="39"/>
      <c r="C404" s="226" t="s">
        <v>669</v>
      </c>
      <c r="D404" s="226" t="s">
        <v>129</v>
      </c>
      <c r="E404" s="227" t="s">
        <v>670</v>
      </c>
      <c r="F404" s="228" t="s">
        <v>671</v>
      </c>
      <c r="G404" s="229" t="s">
        <v>191</v>
      </c>
      <c r="H404" s="230">
        <v>121</v>
      </c>
      <c r="I404" s="231"/>
      <c r="J404" s="232">
        <f>ROUND(I404*H404,2)</f>
        <v>0</v>
      </c>
      <c r="K404" s="228" t="s">
        <v>133</v>
      </c>
      <c r="L404" s="44"/>
      <c r="M404" s="233" t="s">
        <v>1</v>
      </c>
      <c r="N404" s="234" t="s">
        <v>41</v>
      </c>
      <c r="O404" s="91"/>
      <c r="P404" s="235">
        <f>O404*H404</f>
        <v>0</v>
      </c>
      <c r="Q404" s="235">
        <v>0.15256</v>
      </c>
      <c r="R404" s="235">
        <f>Q404*H404</f>
        <v>18.459759999999999</v>
      </c>
      <c r="S404" s="235">
        <v>0</v>
      </c>
      <c r="T404" s="236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237" t="s">
        <v>134</v>
      </c>
      <c r="AT404" s="237" t="s">
        <v>129</v>
      </c>
      <c r="AU404" s="237" t="s">
        <v>85</v>
      </c>
      <c r="AY404" s="17" t="s">
        <v>127</v>
      </c>
      <c r="BE404" s="238">
        <f>IF(N404="základní",J404,0)</f>
        <v>0</v>
      </c>
      <c r="BF404" s="238">
        <f>IF(N404="snížená",J404,0)</f>
        <v>0</v>
      </c>
      <c r="BG404" s="238">
        <f>IF(N404="zákl. přenesená",J404,0)</f>
        <v>0</v>
      </c>
      <c r="BH404" s="238">
        <f>IF(N404="sníž. přenesená",J404,0)</f>
        <v>0</v>
      </c>
      <c r="BI404" s="238">
        <f>IF(N404="nulová",J404,0)</f>
        <v>0</v>
      </c>
      <c r="BJ404" s="17" t="s">
        <v>83</v>
      </c>
      <c r="BK404" s="238">
        <f>ROUND(I404*H404,2)</f>
        <v>0</v>
      </c>
      <c r="BL404" s="17" t="s">
        <v>134</v>
      </c>
      <c r="BM404" s="237" t="s">
        <v>672</v>
      </c>
    </row>
    <row r="405" s="13" customFormat="1">
      <c r="A405" s="13"/>
      <c r="B405" s="239"/>
      <c r="C405" s="240"/>
      <c r="D405" s="241" t="s">
        <v>136</v>
      </c>
      <c r="E405" s="242" t="s">
        <v>1</v>
      </c>
      <c r="F405" s="243" t="s">
        <v>673</v>
      </c>
      <c r="G405" s="240"/>
      <c r="H405" s="242" t="s">
        <v>1</v>
      </c>
      <c r="I405" s="244"/>
      <c r="J405" s="240"/>
      <c r="K405" s="240"/>
      <c r="L405" s="245"/>
      <c r="M405" s="246"/>
      <c r="N405" s="247"/>
      <c r="O405" s="247"/>
      <c r="P405" s="247"/>
      <c r="Q405" s="247"/>
      <c r="R405" s="247"/>
      <c r="S405" s="247"/>
      <c r="T405" s="248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9" t="s">
        <v>136</v>
      </c>
      <c r="AU405" s="249" t="s">
        <v>85</v>
      </c>
      <c r="AV405" s="13" t="s">
        <v>83</v>
      </c>
      <c r="AW405" s="13" t="s">
        <v>32</v>
      </c>
      <c r="AX405" s="13" t="s">
        <v>76</v>
      </c>
      <c r="AY405" s="249" t="s">
        <v>127</v>
      </c>
    </row>
    <row r="406" s="14" customFormat="1">
      <c r="A406" s="14"/>
      <c r="B406" s="250"/>
      <c r="C406" s="251"/>
      <c r="D406" s="241" t="s">
        <v>136</v>
      </c>
      <c r="E406" s="252" t="s">
        <v>1</v>
      </c>
      <c r="F406" s="253" t="s">
        <v>195</v>
      </c>
      <c r="G406" s="251"/>
      <c r="H406" s="254">
        <v>121</v>
      </c>
      <c r="I406" s="255"/>
      <c r="J406" s="251"/>
      <c r="K406" s="251"/>
      <c r="L406" s="256"/>
      <c r="M406" s="257"/>
      <c r="N406" s="258"/>
      <c r="O406" s="258"/>
      <c r="P406" s="258"/>
      <c r="Q406" s="258"/>
      <c r="R406" s="258"/>
      <c r="S406" s="258"/>
      <c r="T406" s="259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0" t="s">
        <v>136</v>
      </c>
      <c r="AU406" s="260" t="s">
        <v>85</v>
      </c>
      <c r="AV406" s="14" t="s">
        <v>85</v>
      </c>
      <c r="AW406" s="14" t="s">
        <v>32</v>
      </c>
      <c r="AX406" s="14" t="s">
        <v>76</v>
      </c>
      <c r="AY406" s="260" t="s">
        <v>127</v>
      </c>
    </row>
    <row r="407" s="15" customFormat="1">
      <c r="A407" s="15"/>
      <c r="B407" s="261"/>
      <c r="C407" s="262"/>
      <c r="D407" s="241" t="s">
        <v>136</v>
      </c>
      <c r="E407" s="263" t="s">
        <v>1</v>
      </c>
      <c r="F407" s="264" t="s">
        <v>139</v>
      </c>
      <c r="G407" s="262"/>
      <c r="H407" s="265">
        <v>121</v>
      </c>
      <c r="I407" s="266"/>
      <c r="J407" s="262"/>
      <c r="K407" s="262"/>
      <c r="L407" s="267"/>
      <c r="M407" s="268"/>
      <c r="N407" s="269"/>
      <c r="O407" s="269"/>
      <c r="P407" s="269"/>
      <c r="Q407" s="269"/>
      <c r="R407" s="269"/>
      <c r="S407" s="269"/>
      <c r="T407" s="270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  <c r="AE407" s="15"/>
      <c r="AT407" s="271" t="s">
        <v>136</v>
      </c>
      <c r="AU407" s="271" t="s">
        <v>85</v>
      </c>
      <c r="AV407" s="15" t="s">
        <v>134</v>
      </c>
      <c r="AW407" s="15" t="s">
        <v>32</v>
      </c>
      <c r="AX407" s="15" t="s">
        <v>83</v>
      </c>
      <c r="AY407" s="271" t="s">
        <v>127</v>
      </c>
    </row>
    <row r="408" s="2" customFormat="1" ht="16.5" customHeight="1">
      <c r="A408" s="38"/>
      <c r="B408" s="39"/>
      <c r="C408" s="277" t="s">
        <v>674</v>
      </c>
      <c r="D408" s="277" t="s">
        <v>473</v>
      </c>
      <c r="E408" s="278" t="s">
        <v>675</v>
      </c>
      <c r="F408" s="279" t="s">
        <v>676</v>
      </c>
      <c r="G408" s="280" t="s">
        <v>191</v>
      </c>
      <c r="H408" s="281">
        <v>18.359999999999999</v>
      </c>
      <c r="I408" s="282"/>
      <c r="J408" s="283">
        <f>ROUND(I408*H408,2)</f>
        <v>0</v>
      </c>
      <c r="K408" s="279" t="s">
        <v>133</v>
      </c>
      <c r="L408" s="284"/>
      <c r="M408" s="285" t="s">
        <v>1</v>
      </c>
      <c r="N408" s="286" t="s">
        <v>41</v>
      </c>
      <c r="O408" s="91"/>
      <c r="P408" s="235">
        <f>O408*H408</f>
        <v>0</v>
      </c>
      <c r="Q408" s="235">
        <v>0.104</v>
      </c>
      <c r="R408" s="235">
        <f>Q408*H408</f>
        <v>1.9094399999999998</v>
      </c>
      <c r="S408" s="235">
        <v>0</v>
      </c>
      <c r="T408" s="236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237" t="s">
        <v>171</v>
      </c>
      <c r="AT408" s="237" t="s">
        <v>473</v>
      </c>
      <c r="AU408" s="237" t="s">
        <v>85</v>
      </c>
      <c r="AY408" s="17" t="s">
        <v>127</v>
      </c>
      <c r="BE408" s="238">
        <f>IF(N408="základní",J408,0)</f>
        <v>0</v>
      </c>
      <c r="BF408" s="238">
        <f>IF(N408="snížená",J408,0)</f>
        <v>0</v>
      </c>
      <c r="BG408" s="238">
        <f>IF(N408="zákl. přenesená",J408,0)</f>
        <v>0</v>
      </c>
      <c r="BH408" s="238">
        <f>IF(N408="sníž. přenesená",J408,0)</f>
        <v>0</v>
      </c>
      <c r="BI408" s="238">
        <f>IF(N408="nulová",J408,0)</f>
        <v>0</v>
      </c>
      <c r="BJ408" s="17" t="s">
        <v>83</v>
      </c>
      <c r="BK408" s="238">
        <f>ROUND(I408*H408,2)</f>
        <v>0</v>
      </c>
      <c r="BL408" s="17" t="s">
        <v>134</v>
      </c>
      <c r="BM408" s="237" t="s">
        <v>677</v>
      </c>
    </row>
    <row r="409" s="13" customFormat="1">
      <c r="A409" s="13"/>
      <c r="B409" s="239"/>
      <c r="C409" s="240"/>
      <c r="D409" s="241" t="s">
        <v>136</v>
      </c>
      <c r="E409" s="242" t="s">
        <v>1</v>
      </c>
      <c r="F409" s="243" t="s">
        <v>678</v>
      </c>
      <c r="G409" s="240"/>
      <c r="H409" s="242" t="s">
        <v>1</v>
      </c>
      <c r="I409" s="244"/>
      <c r="J409" s="240"/>
      <c r="K409" s="240"/>
      <c r="L409" s="245"/>
      <c r="M409" s="246"/>
      <c r="N409" s="247"/>
      <c r="O409" s="247"/>
      <c r="P409" s="247"/>
      <c r="Q409" s="247"/>
      <c r="R409" s="247"/>
      <c r="S409" s="247"/>
      <c r="T409" s="248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9" t="s">
        <v>136</v>
      </c>
      <c r="AU409" s="249" t="s">
        <v>85</v>
      </c>
      <c r="AV409" s="13" t="s">
        <v>83</v>
      </c>
      <c r="AW409" s="13" t="s">
        <v>32</v>
      </c>
      <c r="AX409" s="13" t="s">
        <v>76</v>
      </c>
      <c r="AY409" s="249" t="s">
        <v>127</v>
      </c>
    </row>
    <row r="410" s="14" customFormat="1">
      <c r="A410" s="14"/>
      <c r="B410" s="250"/>
      <c r="C410" s="251"/>
      <c r="D410" s="241" t="s">
        <v>136</v>
      </c>
      <c r="E410" s="252" t="s">
        <v>1</v>
      </c>
      <c r="F410" s="253" t="s">
        <v>679</v>
      </c>
      <c r="G410" s="251"/>
      <c r="H410" s="254">
        <v>18.359999999999999</v>
      </c>
      <c r="I410" s="255"/>
      <c r="J410" s="251"/>
      <c r="K410" s="251"/>
      <c r="L410" s="256"/>
      <c r="M410" s="257"/>
      <c r="N410" s="258"/>
      <c r="O410" s="258"/>
      <c r="P410" s="258"/>
      <c r="Q410" s="258"/>
      <c r="R410" s="258"/>
      <c r="S410" s="258"/>
      <c r="T410" s="259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T410" s="260" t="s">
        <v>136</v>
      </c>
      <c r="AU410" s="260" t="s">
        <v>85</v>
      </c>
      <c r="AV410" s="14" t="s">
        <v>85</v>
      </c>
      <c r="AW410" s="14" t="s">
        <v>32</v>
      </c>
      <c r="AX410" s="14" t="s">
        <v>76</v>
      </c>
      <c r="AY410" s="260" t="s">
        <v>127</v>
      </c>
    </row>
    <row r="411" s="15" customFormat="1">
      <c r="A411" s="15"/>
      <c r="B411" s="261"/>
      <c r="C411" s="262"/>
      <c r="D411" s="241" t="s">
        <v>136</v>
      </c>
      <c r="E411" s="263" t="s">
        <v>1</v>
      </c>
      <c r="F411" s="264" t="s">
        <v>139</v>
      </c>
      <c r="G411" s="262"/>
      <c r="H411" s="265">
        <v>18.359999999999999</v>
      </c>
      <c r="I411" s="266"/>
      <c r="J411" s="262"/>
      <c r="K411" s="262"/>
      <c r="L411" s="267"/>
      <c r="M411" s="268"/>
      <c r="N411" s="269"/>
      <c r="O411" s="269"/>
      <c r="P411" s="269"/>
      <c r="Q411" s="269"/>
      <c r="R411" s="269"/>
      <c r="S411" s="269"/>
      <c r="T411" s="270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  <c r="AE411" s="15"/>
      <c r="AT411" s="271" t="s">
        <v>136</v>
      </c>
      <c r="AU411" s="271" t="s">
        <v>85</v>
      </c>
      <c r="AV411" s="15" t="s">
        <v>134</v>
      </c>
      <c r="AW411" s="15" t="s">
        <v>32</v>
      </c>
      <c r="AX411" s="15" t="s">
        <v>83</v>
      </c>
      <c r="AY411" s="271" t="s">
        <v>127</v>
      </c>
    </row>
    <row r="412" s="2" customFormat="1" ht="16.5" customHeight="1">
      <c r="A412" s="38"/>
      <c r="B412" s="39"/>
      <c r="C412" s="226" t="s">
        <v>680</v>
      </c>
      <c r="D412" s="226" t="s">
        <v>129</v>
      </c>
      <c r="E412" s="227" t="s">
        <v>681</v>
      </c>
      <c r="F412" s="228" t="s">
        <v>682</v>
      </c>
      <c r="G412" s="229" t="s">
        <v>191</v>
      </c>
      <c r="H412" s="230">
        <v>143</v>
      </c>
      <c r="I412" s="231"/>
      <c r="J412" s="232">
        <f>ROUND(I412*H412,2)</f>
        <v>0</v>
      </c>
      <c r="K412" s="228" t="s">
        <v>133</v>
      </c>
      <c r="L412" s="44"/>
      <c r="M412" s="233" t="s">
        <v>1</v>
      </c>
      <c r="N412" s="234" t="s">
        <v>41</v>
      </c>
      <c r="O412" s="91"/>
      <c r="P412" s="235">
        <f>O412*H412</f>
        <v>0</v>
      </c>
      <c r="Q412" s="235">
        <v>0.10095</v>
      </c>
      <c r="R412" s="235">
        <f>Q412*H412</f>
        <v>14.43585</v>
      </c>
      <c r="S412" s="235">
        <v>0</v>
      </c>
      <c r="T412" s="236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237" t="s">
        <v>134</v>
      </c>
      <c r="AT412" s="237" t="s">
        <v>129</v>
      </c>
      <c r="AU412" s="237" t="s">
        <v>85</v>
      </c>
      <c r="AY412" s="17" t="s">
        <v>127</v>
      </c>
      <c r="BE412" s="238">
        <f>IF(N412="základní",J412,0)</f>
        <v>0</v>
      </c>
      <c r="BF412" s="238">
        <f>IF(N412="snížená",J412,0)</f>
        <v>0</v>
      </c>
      <c r="BG412" s="238">
        <f>IF(N412="zákl. přenesená",J412,0)</f>
        <v>0</v>
      </c>
      <c r="BH412" s="238">
        <f>IF(N412="sníž. přenesená",J412,0)</f>
        <v>0</v>
      </c>
      <c r="BI412" s="238">
        <f>IF(N412="nulová",J412,0)</f>
        <v>0</v>
      </c>
      <c r="BJ412" s="17" t="s">
        <v>83</v>
      </c>
      <c r="BK412" s="238">
        <f>ROUND(I412*H412,2)</f>
        <v>0</v>
      </c>
      <c r="BL412" s="17" t="s">
        <v>134</v>
      </c>
      <c r="BM412" s="237" t="s">
        <v>683</v>
      </c>
    </row>
    <row r="413" s="13" customFormat="1">
      <c r="A413" s="13"/>
      <c r="B413" s="239"/>
      <c r="C413" s="240"/>
      <c r="D413" s="241" t="s">
        <v>136</v>
      </c>
      <c r="E413" s="242" t="s">
        <v>1</v>
      </c>
      <c r="F413" s="243" t="s">
        <v>684</v>
      </c>
      <c r="G413" s="240"/>
      <c r="H413" s="242" t="s">
        <v>1</v>
      </c>
      <c r="I413" s="244"/>
      <c r="J413" s="240"/>
      <c r="K413" s="240"/>
      <c r="L413" s="245"/>
      <c r="M413" s="246"/>
      <c r="N413" s="247"/>
      <c r="O413" s="247"/>
      <c r="P413" s="247"/>
      <c r="Q413" s="247"/>
      <c r="R413" s="247"/>
      <c r="S413" s="247"/>
      <c r="T413" s="248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9" t="s">
        <v>136</v>
      </c>
      <c r="AU413" s="249" t="s">
        <v>85</v>
      </c>
      <c r="AV413" s="13" t="s">
        <v>83</v>
      </c>
      <c r="AW413" s="13" t="s">
        <v>32</v>
      </c>
      <c r="AX413" s="13" t="s">
        <v>76</v>
      </c>
      <c r="AY413" s="249" t="s">
        <v>127</v>
      </c>
    </row>
    <row r="414" s="14" customFormat="1">
      <c r="A414" s="14"/>
      <c r="B414" s="250"/>
      <c r="C414" s="251"/>
      <c r="D414" s="241" t="s">
        <v>136</v>
      </c>
      <c r="E414" s="252" t="s">
        <v>1</v>
      </c>
      <c r="F414" s="253" t="s">
        <v>212</v>
      </c>
      <c r="G414" s="251"/>
      <c r="H414" s="254">
        <v>143</v>
      </c>
      <c r="I414" s="255"/>
      <c r="J414" s="251"/>
      <c r="K414" s="251"/>
      <c r="L414" s="256"/>
      <c r="M414" s="257"/>
      <c r="N414" s="258"/>
      <c r="O414" s="258"/>
      <c r="P414" s="258"/>
      <c r="Q414" s="258"/>
      <c r="R414" s="258"/>
      <c r="S414" s="258"/>
      <c r="T414" s="259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0" t="s">
        <v>136</v>
      </c>
      <c r="AU414" s="260" t="s">
        <v>85</v>
      </c>
      <c r="AV414" s="14" t="s">
        <v>85</v>
      </c>
      <c r="AW414" s="14" t="s">
        <v>32</v>
      </c>
      <c r="AX414" s="14" t="s">
        <v>76</v>
      </c>
      <c r="AY414" s="260" t="s">
        <v>127</v>
      </c>
    </row>
    <row r="415" s="15" customFormat="1">
      <c r="A415" s="15"/>
      <c r="B415" s="261"/>
      <c r="C415" s="262"/>
      <c r="D415" s="241" t="s">
        <v>136</v>
      </c>
      <c r="E415" s="263" t="s">
        <v>1</v>
      </c>
      <c r="F415" s="264" t="s">
        <v>139</v>
      </c>
      <c r="G415" s="262"/>
      <c r="H415" s="265">
        <v>143</v>
      </c>
      <c r="I415" s="266"/>
      <c r="J415" s="262"/>
      <c r="K415" s="262"/>
      <c r="L415" s="267"/>
      <c r="M415" s="268"/>
      <c r="N415" s="269"/>
      <c r="O415" s="269"/>
      <c r="P415" s="269"/>
      <c r="Q415" s="269"/>
      <c r="R415" s="269"/>
      <c r="S415" s="269"/>
      <c r="T415" s="270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71" t="s">
        <v>136</v>
      </c>
      <c r="AU415" s="271" t="s">
        <v>85</v>
      </c>
      <c r="AV415" s="15" t="s">
        <v>134</v>
      </c>
      <c r="AW415" s="15" t="s">
        <v>32</v>
      </c>
      <c r="AX415" s="15" t="s">
        <v>83</v>
      </c>
      <c r="AY415" s="271" t="s">
        <v>127</v>
      </c>
    </row>
    <row r="416" s="2" customFormat="1" ht="16.5" customHeight="1">
      <c r="A416" s="38"/>
      <c r="B416" s="39"/>
      <c r="C416" s="277" t="s">
        <v>685</v>
      </c>
      <c r="D416" s="277" t="s">
        <v>473</v>
      </c>
      <c r="E416" s="278" t="s">
        <v>686</v>
      </c>
      <c r="F416" s="279" t="s">
        <v>687</v>
      </c>
      <c r="G416" s="280" t="s">
        <v>191</v>
      </c>
      <c r="H416" s="281">
        <v>145.86000000000001</v>
      </c>
      <c r="I416" s="282"/>
      <c r="J416" s="283">
        <f>ROUND(I416*H416,2)</f>
        <v>0</v>
      </c>
      <c r="K416" s="279" t="s">
        <v>133</v>
      </c>
      <c r="L416" s="284"/>
      <c r="M416" s="285" t="s">
        <v>1</v>
      </c>
      <c r="N416" s="286" t="s">
        <v>41</v>
      </c>
      <c r="O416" s="91"/>
      <c r="P416" s="235">
        <f>O416*H416</f>
        <v>0</v>
      </c>
      <c r="Q416" s="235">
        <v>0.021999999999999999</v>
      </c>
      <c r="R416" s="235">
        <f>Q416*H416</f>
        <v>3.20892</v>
      </c>
      <c r="S416" s="235">
        <v>0</v>
      </c>
      <c r="T416" s="236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237" t="s">
        <v>171</v>
      </c>
      <c r="AT416" s="237" t="s">
        <v>473</v>
      </c>
      <c r="AU416" s="237" t="s">
        <v>85</v>
      </c>
      <c r="AY416" s="17" t="s">
        <v>127</v>
      </c>
      <c r="BE416" s="238">
        <f>IF(N416="základní",J416,0)</f>
        <v>0</v>
      </c>
      <c r="BF416" s="238">
        <f>IF(N416="snížená",J416,0)</f>
        <v>0</v>
      </c>
      <c r="BG416" s="238">
        <f>IF(N416="zákl. přenesená",J416,0)</f>
        <v>0</v>
      </c>
      <c r="BH416" s="238">
        <f>IF(N416="sníž. přenesená",J416,0)</f>
        <v>0</v>
      </c>
      <c r="BI416" s="238">
        <f>IF(N416="nulová",J416,0)</f>
        <v>0</v>
      </c>
      <c r="BJ416" s="17" t="s">
        <v>83</v>
      </c>
      <c r="BK416" s="238">
        <f>ROUND(I416*H416,2)</f>
        <v>0</v>
      </c>
      <c r="BL416" s="17" t="s">
        <v>134</v>
      </c>
      <c r="BM416" s="237" t="s">
        <v>688</v>
      </c>
    </row>
    <row r="417" s="13" customFormat="1">
      <c r="A417" s="13"/>
      <c r="B417" s="239"/>
      <c r="C417" s="240"/>
      <c r="D417" s="241" t="s">
        <v>136</v>
      </c>
      <c r="E417" s="242" t="s">
        <v>1</v>
      </c>
      <c r="F417" s="243" t="s">
        <v>689</v>
      </c>
      <c r="G417" s="240"/>
      <c r="H417" s="242" t="s">
        <v>1</v>
      </c>
      <c r="I417" s="244"/>
      <c r="J417" s="240"/>
      <c r="K417" s="240"/>
      <c r="L417" s="245"/>
      <c r="M417" s="246"/>
      <c r="N417" s="247"/>
      <c r="O417" s="247"/>
      <c r="P417" s="247"/>
      <c r="Q417" s="247"/>
      <c r="R417" s="247"/>
      <c r="S417" s="247"/>
      <c r="T417" s="248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9" t="s">
        <v>136</v>
      </c>
      <c r="AU417" s="249" t="s">
        <v>85</v>
      </c>
      <c r="AV417" s="13" t="s">
        <v>83</v>
      </c>
      <c r="AW417" s="13" t="s">
        <v>32</v>
      </c>
      <c r="AX417" s="13" t="s">
        <v>76</v>
      </c>
      <c r="AY417" s="249" t="s">
        <v>127</v>
      </c>
    </row>
    <row r="418" s="14" customFormat="1">
      <c r="A418" s="14"/>
      <c r="B418" s="250"/>
      <c r="C418" s="251"/>
      <c r="D418" s="241" t="s">
        <v>136</v>
      </c>
      <c r="E418" s="252" t="s">
        <v>1</v>
      </c>
      <c r="F418" s="253" t="s">
        <v>690</v>
      </c>
      <c r="G418" s="251"/>
      <c r="H418" s="254">
        <v>145.86000000000001</v>
      </c>
      <c r="I418" s="255"/>
      <c r="J418" s="251"/>
      <c r="K418" s="251"/>
      <c r="L418" s="256"/>
      <c r="M418" s="257"/>
      <c r="N418" s="258"/>
      <c r="O418" s="258"/>
      <c r="P418" s="258"/>
      <c r="Q418" s="258"/>
      <c r="R418" s="258"/>
      <c r="S418" s="258"/>
      <c r="T418" s="259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T418" s="260" t="s">
        <v>136</v>
      </c>
      <c r="AU418" s="260" t="s">
        <v>85</v>
      </c>
      <c r="AV418" s="14" t="s">
        <v>85</v>
      </c>
      <c r="AW418" s="14" t="s">
        <v>32</v>
      </c>
      <c r="AX418" s="14" t="s">
        <v>76</v>
      </c>
      <c r="AY418" s="260" t="s">
        <v>127</v>
      </c>
    </row>
    <row r="419" s="15" customFormat="1">
      <c r="A419" s="15"/>
      <c r="B419" s="261"/>
      <c r="C419" s="262"/>
      <c r="D419" s="241" t="s">
        <v>136</v>
      </c>
      <c r="E419" s="263" t="s">
        <v>1</v>
      </c>
      <c r="F419" s="264" t="s">
        <v>139</v>
      </c>
      <c r="G419" s="262"/>
      <c r="H419" s="265">
        <v>145.86000000000001</v>
      </c>
      <c r="I419" s="266"/>
      <c r="J419" s="262"/>
      <c r="K419" s="262"/>
      <c r="L419" s="267"/>
      <c r="M419" s="268"/>
      <c r="N419" s="269"/>
      <c r="O419" s="269"/>
      <c r="P419" s="269"/>
      <c r="Q419" s="269"/>
      <c r="R419" s="269"/>
      <c r="S419" s="269"/>
      <c r="T419" s="270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  <c r="AE419" s="15"/>
      <c r="AT419" s="271" t="s">
        <v>136</v>
      </c>
      <c r="AU419" s="271" t="s">
        <v>85</v>
      </c>
      <c r="AV419" s="15" t="s">
        <v>134</v>
      </c>
      <c r="AW419" s="15" t="s">
        <v>32</v>
      </c>
      <c r="AX419" s="15" t="s">
        <v>83</v>
      </c>
      <c r="AY419" s="271" t="s">
        <v>127</v>
      </c>
    </row>
    <row r="420" s="2" customFormat="1" ht="16.5" customHeight="1">
      <c r="A420" s="38"/>
      <c r="B420" s="39"/>
      <c r="C420" s="226" t="s">
        <v>691</v>
      </c>
      <c r="D420" s="226" t="s">
        <v>129</v>
      </c>
      <c r="E420" s="227" t="s">
        <v>692</v>
      </c>
      <c r="F420" s="228" t="s">
        <v>693</v>
      </c>
      <c r="G420" s="229" t="s">
        <v>227</v>
      </c>
      <c r="H420" s="230">
        <v>6</v>
      </c>
      <c r="I420" s="231"/>
      <c r="J420" s="232">
        <f>ROUND(I420*H420,2)</f>
        <v>0</v>
      </c>
      <c r="K420" s="228" t="s">
        <v>133</v>
      </c>
      <c r="L420" s="44"/>
      <c r="M420" s="233" t="s">
        <v>1</v>
      </c>
      <c r="N420" s="234" t="s">
        <v>41</v>
      </c>
      <c r="O420" s="91"/>
      <c r="P420" s="235">
        <f>O420*H420</f>
        <v>0</v>
      </c>
      <c r="Q420" s="235">
        <v>2.2563399999999998</v>
      </c>
      <c r="R420" s="235">
        <f>Q420*H420</f>
        <v>13.538039999999999</v>
      </c>
      <c r="S420" s="235">
        <v>0</v>
      </c>
      <c r="T420" s="236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237" t="s">
        <v>134</v>
      </c>
      <c r="AT420" s="237" t="s">
        <v>129</v>
      </c>
      <c r="AU420" s="237" t="s">
        <v>85</v>
      </c>
      <c r="AY420" s="17" t="s">
        <v>127</v>
      </c>
      <c r="BE420" s="238">
        <f>IF(N420="základní",J420,0)</f>
        <v>0</v>
      </c>
      <c r="BF420" s="238">
        <f>IF(N420="snížená",J420,0)</f>
        <v>0</v>
      </c>
      <c r="BG420" s="238">
        <f>IF(N420="zákl. přenesená",J420,0)</f>
        <v>0</v>
      </c>
      <c r="BH420" s="238">
        <f>IF(N420="sníž. přenesená",J420,0)</f>
        <v>0</v>
      </c>
      <c r="BI420" s="238">
        <f>IF(N420="nulová",J420,0)</f>
        <v>0</v>
      </c>
      <c r="BJ420" s="17" t="s">
        <v>83</v>
      </c>
      <c r="BK420" s="238">
        <f>ROUND(I420*H420,2)</f>
        <v>0</v>
      </c>
      <c r="BL420" s="17" t="s">
        <v>134</v>
      </c>
      <c r="BM420" s="237" t="s">
        <v>694</v>
      </c>
    </row>
    <row r="421" s="13" customFormat="1">
      <c r="A421" s="13"/>
      <c r="B421" s="239"/>
      <c r="C421" s="240"/>
      <c r="D421" s="241" t="s">
        <v>136</v>
      </c>
      <c r="E421" s="242" t="s">
        <v>1</v>
      </c>
      <c r="F421" s="243" t="s">
        <v>695</v>
      </c>
      <c r="G421" s="240"/>
      <c r="H421" s="242" t="s">
        <v>1</v>
      </c>
      <c r="I421" s="244"/>
      <c r="J421" s="240"/>
      <c r="K421" s="240"/>
      <c r="L421" s="245"/>
      <c r="M421" s="246"/>
      <c r="N421" s="247"/>
      <c r="O421" s="247"/>
      <c r="P421" s="247"/>
      <c r="Q421" s="247"/>
      <c r="R421" s="247"/>
      <c r="S421" s="247"/>
      <c r="T421" s="248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9" t="s">
        <v>136</v>
      </c>
      <c r="AU421" s="249" t="s">
        <v>85</v>
      </c>
      <c r="AV421" s="13" t="s">
        <v>83</v>
      </c>
      <c r="AW421" s="13" t="s">
        <v>32</v>
      </c>
      <c r="AX421" s="13" t="s">
        <v>76</v>
      </c>
      <c r="AY421" s="249" t="s">
        <v>127</v>
      </c>
    </row>
    <row r="422" s="14" customFormat="1">
      <c r="A422" s="14"/>
      <c r="B422" s="250"/>
      <c r="C422" s="251"/>
      <c r="D422" s="241" t="s">
        <v>136</v>
      </c>
      <c r="E422" s="252" t="s">
        <v>1</v>
      </c>
      <c r="F422" s="253" t="s">
        <v>161</v>
      </c>
      <c r="G422" s="251"/>
      <c r="H422" s="254">
        <v>6</v>
      </c>
      <c r="I422" s="255"/>
      <c r="J422" s="251"/>
      <c r="K422" s="251"/>
      <c r="L422" s="256"/>
      <c r="M422" s="257"/>
      <c r="N422" s="258"/>
      <c r="O422" s="258"/>
      <c r="P422" s="258"/>
      <c r="Q422" s="258"/>
      <c r="R422" s="258"/>
      <c r="S422" s="258"/>
      <c r="T422" s="259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0" t="s">
        <v>136</v>
      </c>
      <c r="AU422" s="260" t="s">
        <v>85</v>
      </c>
      <c r="AV422" s="14" t="s">
        <v>85</v>
      </c>
      <c r="AW422" s="14" t="s">
        <v>32</v>
      </c>
      <c r="AX422" s="14" t="s">
        <v>76</v>
      </c>
      <c r="AY422" s="260" t="s">
        <v>127</v>
      </c>
    </row>
    <row r="423" s="15" customFormat="1">
      <c r="A423" s="15"/>
      <c r="B423" s="261"/>
      <c r="C423" s="262"/>
      <c r="D423" s="241" t="s">
        <v>136</v>
      </c>
      <c r="E423" s="263" t="s">
        <v>1</v>
      </c>
      <c r="F423" s="264" t="s">
        <v>139</v>
      </c>
      <c r="G423" s="262"/>
      <c r="H423" s="265">
        <v>6</v>
      </c>
      <c r="I423" s="266"/>
      <c r="J423" s="262"/>
      <c r="K423" s="262"/>
      <c r="L423" s="267"/>
      <c r="M423" s="268"/>
      <c r="N423" s="269"/>
      <c r="O423" s="269"/>
      <c r="P423" s="269"/>
      <c r="Q423" s="269"/>
      <c r="R423" s="269"/>
      <c r="S423" s="269"/>
      <c r="T423" s="270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71" t="s">
        <v>136</v>
      </c>
      <c r="AU423" s="271" t="s">
        <v>85</v>
      </c>
      <c r="AV423" s="15" t="s">
        <v>134</v>
      </c>
      <c r="AW423" s="15" t="s">
        <v>32</v>
      </c>
      <c r="AX423" s="15" t="s">
        <v>83</v>
      </c>
      <c r="AY423" s="271" t="s">
        <v>127</v>
      </c>
    </row>
    <row r="424" s="2" customFormat="1" ht="16.5" customHeight="1">
      <c r="A424" s="38"/>
      <c r="B424" s="39"/>
      <c r="C424" s="226" t="s">
        <v>696</v>
      </c>
      <c r="D424" s="226" t="s">
        <v>129</v>
      </c>
      <c r="E424" s="227" t="s">
        <v>697</v>
      </c>
      <c r="F424" s="228" t="s">
        <v>698</v>
      </c>
      <c r="G424" s="229" t="s">
        <v>191</v>
      </c>
      <c r="H424" s="230">
        <v>129</v>
      </c>
      <c r="I424" s="231"/>
      <c r="J424" s="232">
        <f>ROUND(I424*H424,2)</f>
        <v>0</v>
      </c>
      <c r="K424" s="228" t="s">
        <v>133</v>
      </c>
      <c r="L424" s="44"/>
      <c r="M424" s="233" t="s">
        <v>1</v>
      </c>
      <c r="N424" s="234" t="s">
        <v>41</v>
      </c>
      <c r="O424" s="91"/>
      <c r="P424" s="235">
        <f>O424*H424</f>
        <v>0</v>
      </c>
      <c r="Q424" s="235">
        <v>0.00034000000000000002</v>
      </c>
      <c r="R424" s="235">
        <f>Q424*H424</f>
        <v>0.043860000000000003</v>
      </c>
      <c r="S424" s="235">
        <v>0</v>
      </c>
      <c r="T424" s="236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37" t="s">
        <v>134</v>
      </c>
      <c r="AT424" s="237" t="s">
        <v>129</v>
      </c>
      <c r="AU424" s="237" t="s">
        <v>85</v>
      </c>
      <c r="AY424" s="17" t="s">
        <v>127</v>
      </c>
      <c r="BE424" s="238">
        <f>IF(N424="základní",J424,0)</f>
        <v>0</v>
      </c>
      <c r="BF424" s="238">
        <f>IF(N424="snížená",J424,0)</f>
        <v>0</v>
      </c>
      <c r="BG424" s="238">
        <f>IF(N424="zákl. přenesená",J424,0)</f>
        <v>0</v>
      </c>
      <c r="BH424" s="238">
        <f>IF(N424="sníž. přenesená",J424,0)</f>
        <v>0</v>
      </c>
      <c r="BI424" s="238">
        <f>IF(N424="nulová",J424,0)</f>
        <v>0</v>
      </c>
      <c r="BJ424" s="17" t="s">
        <v>83</v>
      </c>
      <c r="BK424" s="238">
        <f>ROUND(I424*H424,2)</f>
        <v>0</v>
      </c>
      <c r="BL424" s="17" t="s">
        <v>134</v>
      </c>
      <c r="BM424" s="237" t="s">
        <v>699</v>
      </c>
    </row>
    <row r="425" s="13" customFormat="1">
      <c r="A425" s="13"/>
      <c r="B425" s="239"/>
      <c r="C425" s="240"/>
      <c r="D425" s="241" t="s">
        <v>136</v>
      </c>
      <c r="E425" s="242" t="s">
        <v>1</v>
      </c>
      <c r="F425" s="243" t="s">
        <v>700</v>
      </c>
      <c r="G425" s="240"/>
      <c r="H425" s="242" t="s">
        <v>1</v>
      </c>
      <c r="I425" s="244"/>
      <c r="J425" s="240"/>
      <c r="K425" s="240"/>
      <c r="L425" s="245"/>
      <c r="M425" s="246"/>
      <c r="N425" s="247"/>
      <c r="O425" s="247"/>
      <c r="P425" s="247"/>
      <c r="Q425" s="247"/>
      <c r="R425" s="247"/>
      <c r="S425" s="247"/>
      <c r="T425" s="248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9" t="s">
        <v>136</v>
      </c>
      <c r="AU425" s="249" t="s">
        <v>85</v>
      </c>
      <c r="AV425" s="13" t="s">
        <v>83</v>
      </c>
      <c r="AW425" s="13" t="s">
        <v>32</v>
      </c>
      <c r="AX425" s="13" t="s">
        <v>76</v>
      </c>
      <c r="AY425" s="249" t="s">
        <v>127</v>
      </c>
    </row>
    <row r="426" s="14" customFormat="1">
      <c r="A426" s="14"/>
      <c r="B426" s="250"/>
      <c r="C426" s="251"/>
      <c r="D426" s="241" t="s">
        <v>136</v>
      </c>
      <c r="E426" s="252" t="s">
        <v>1</v>
      </c>
      <c r="F426" s="253" t="s">
        <v>251</v>
      </c>
      <c r="G426" s="251"/>
      <c r="H426" s="254">
        <v>129</v>
      </c>
      <c r="I426" s="255"/>
      <c r="J426" s="251"/>
      <c r="K426" s="251"/>
      <c r="L426" s="256"/>
      <c r="M426" s="257"/>
      <c r="N426" s="258"/>
      <c r="O426" s="258"/>
      <c r="P426" s="258"/>
      <c r="Q426" s="258"/>
      <c r="R426" s="258"/>
      <c r="S426" s="258"/>
      <c r="T426" s="259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0" t="s">
        <v>136</v>
      </c>
      <c r="AU426" s="260" t="s">
        <v>85</v>
      </c>
      <c r="AV426" s="14" t="s">
        <v>85</v>
      </c>
      <c r="AW426" s="14" t="s">
        <v>32</v>
      </c>
      <c r="AX426" s="14" t="s">
        <v>76</v>
      </c>
      <c r="AY426" s="260" t="s">
        <v>127</v>
      </c>
    </row>
    <row r="427" s="15" customFormat="1">
      <c r="A427" s="15"/>
      <c r="B427" s="261"/>
      <c r="C427" s="262"/>
      <c r="D427" s="241" t="s">
        <v>136</v>
      </c>
      <c r="E427" s="263" t="s">
        <v>1</v>
      </c>
      <c r="F427" s="264" t="s">
        <v>139</v>
      </c>
      <c r="G427" s="262"/>
      <c r="H427" s="265">
        <v>129</v>
      </c>
      <c r="I427" s="266"/>
      <c r="J427" s="262"/>
      <c r="K427" s="262"/>
      <c r="L427" s="267"/>
      <c r="M427" s="268"/>
      <c r="N427" s="269"/>
      <c r="O427" s="269"/>
      <c r="P427" s="269"/>
      <c r="Q427" s="269"/>
      <c r="R427" s="269"/>
      <c r="S427" s="269"/>
      <c r="T427" s="270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  <c r="AE427" s="15"/>
      <c r="AT427" s="271" t="s">
        <v>136</v>
      </c>
      <c r="AU427" s="271" t="s">
        <v>85</v>
      </c>
      <c r="AV427" s="15" t="s">
        <v>134</v>
      </c>
      <c r="AW427" s="15" t="s">
        <v>32</v>
      </c>
      <c r="AX427" s="15" t="s">
        <v>83</v>
      </c>
      <c r="AY427" s="271" t="s">
        <v>127</v>
      </c>
    </row>
    <row r="428" s="2" customFormat="1" ht="21.75" customHeight="1">
      <c r="A428" s="38"/>
      <c r="B428" s="39"/>
      <c r="C428" s="226" t="s">
        <v>701</v>
      </c>
      <c r="D428" s="226" t="s">
        <v>129</v>
      </c>
      <c r="E428" s="227" t="s">
        <v>702</v>
      </c>
      <c r="F428" s="228" t="s">
        <v>703</v>
      </c>
      <c r="G428" s="229" t="s">
        <v>238</v>
      </c>
      <c r="H428" s="230">
        <v>11</v>
      </c>
      <c r="I428" s="231"/>
      <c r="J428" s="232">
        <f>ROUND(I428*H428,2)</f>
        <v>0</v>
      </c>
      <c r="K428" s="228" t="s">
        <v>133</v>
      </c>
      <c r="L428" s="44"/>
      <c r="M428" s="233" t="s">
        <v>1</v>
      </c>
      <c r="N428" s="234" t="s">
        <v>41</v>
      </c>
      <c r="O428" s="91"/>
      <c r="P428" s="235">
        <f>O428*H428</f>
        <v>0</v>
      </c>
      <c r="Q428" s="235">
        <v>1.61679</v>
      </c>
      <c r="R428" s="235">
        <f>Q428*H428</f>
        <v>17.784689999999998</v>
      </c>
      <c r="S428" s="235">
        <v>0</v>
      </c>
      <c r="T428" s="236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37" t="s">
        <v>134</v>
      </c>
      <c r="AT428" s="237" t="s">
        <v>129</v>
      </c>
      <c r="AU428" s="237" t="s">
        <v>85</v>
      </c>
      <c r="AY428" s="17" t="s">
        <v>127</v>
      </c>
      <c r="BE428" s="238">
        <f>IF(N428="základní",J428,0)</f>
        <v>0</v>
      </c>
      <c r="BF428" s="238">
        <f>IF(N428="snížená",J428,0)</f>
        <v>0</v>
      </c>
      <c r="BG428" s="238">
        <f>IF(N428="zákl. přenesená",J428,0)</f>
        <v>0</v>
      </c>
      <c r="BH428" s="238">
        <f>IF(N428="sníž. přenesená",J428,0)</f>
        <v>0</v>
      </c>
      <c r="BI428" s="238">
        <f>IF(N428="nulová",J428,0)</f>
        <v>0</v>
      </c>
      <c r="BJ428" s="17" t="s">
        <v>83</v>
      </c>
      <c r="BK428" s="238">
        <f>ROUND(I428*H428,2)</f>
        <v>0</v>
      </c>
      <c r="BL428" s="17" t="s">
        <v>134</v>
      </c>
      <c r="BM428" s="237" t="s">
        <v>704</v>
      </c>
    </row>
    <row r="429" s="13" customFormat="1">
      <c r="A429" s="13"/>
      <c r="B429" s="239"/>
      <c r="C429" s="240"/>
      <c r="D429" s="241" t="s">
        <v>136</v>
      </c>
      <c r="E429" s="242" t="s">
        <v>1</v>
      </c>
      <c r="F429" s="243" t="s">
        <v>705</v>
      </c>
      <c r="G429" s="240"/>
      <c r="H429" s="242" t="s">
        <v>1</v>
      </c>
      <c r="I429" s="244"/>
      <c r="J429" s="240"/>
      <c r="K429" s="240"/>
      <c r="L429" s="245"/>
      <c r="M429" s="246"/>
      <c r="N429" s="247"/>
      <c r="O429" s="247"/>
      <c r="P429" s="247"/>
      <c r="Q429" s="247"/>
      <c r="R429" s="247"/>
      <c r="S429" s="247"/>
      <c r="T429" s="248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9" t="s">
        <v>136</v>
      </c>
      <c r="AU429" s="249" t="s">
        <v>85</v>
      </c>
      <c r="AV429" s="13" t="s">
        <v>83</v>
      </c>
      <c r="AW429" s="13" t="s">
        <v>32</v>
      </c>
      <c r="AX429" s="13" t="s">
        <v>76</v>
      </c>
      <c r="AY429" s="249" t="s">
        <v>127</v>
      </c>
    </row>
    <row r="430" s="14" customFormat="1">
      <c r="A430" s="14"/>
      <c r="B430" s="250"/>
      <c r="C430" s="251"/>
      <c r="D430" s="241" t="s">
        <v>136</v>
      </c>
      <c r="E430" s="252" t="s">
        <v>1</v>
      </c>
      <c r="F430" s="253" t="s">
        <v>706</v>
      </c>
      <c r="G430" s="251"/>
      <c r="H430" s="254">
        <v>11</v>
      </c>
      <c r="I430" s="255"/>
      <c r="J430" s="251"/>
      <c r="K430" s="251"/>
      <c r="L430" s="256"/>
      <c r="M430" s="257"/>
      <c r="N430" s="258"/>
      <c r="O430" s="258"/>
      <c r="P430" s="258"/>
      <c r="Q430" s="258"/>
      <c r="R430" s="258"/>
      <c r="S430" s="258"/>
      <c r="T430" s="259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60" t="s">
        <v>136</v>
      </c>
      <c r="AU430" s="260" t="s">
        <v>85</v>
      </c>
      <c r="AV430" s="14" t="s">
        <v>85</v>
      </c>
      <c r="AW430" s="14" t="s">
        <v>32</v>
      </c>
      <c r="AX430" s="14" t="s">
        <v>76</v>
      </c>
      <c r="AY430" s="260" t="s">
        <v>127</v>
      </c>
    </row>
    <row r="431" s="15" customFormat="1">
      <c r="A431" s="15"/>
      <c r="B431" s="261"/>
      <c r="C431" s="262"/>
      <c r="D431" s="241" t="s">
        <v>136</v>
      </c>
      <c r="E431" s="263" t="s">
        <v>1</v>
      </c>
      <c r="F431" s="264" t="s">
        <v>139</v>
      </c>
      <c r="G431" s="262"/>
      <c r="H431" s="265">
        <v>11</v>
      </c>
      <c r="I431" s="266"/>
      <c r="J431" s="262"/>
      <c r="K431" s="262"/>
      <c r="L431" s="267"/>
      <c r="M431" s="268"/>
      <c r="N431" s="269"/>
      <c r="O431" s="269"/>
      <c r="P431" s="269"/>
      <c r="Q431" s="269"/>
      <c r="R431" s="269"/>
      <c r="S431" s="269"/>
      <c r="T431" s="270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  <c r="AE431" s="15"/>
      <c r="AT431" s="271" t="s">
        <v>136</v>
      </c>
      <c r="AU431" s="271" t="s">
        <v>85</v>
      </c>
      <c r="AV431" s="15" t="s">
        <v>134</v>
      </c>
      <c r="AW431" s="15" t="s">
        <v>32</v>
      </c>
      <c r="AX431" s="15" t="s">
        <v>83</v>
      </c>
      <c r="AY431" s="271" t="s">
        <v>127</v>
      </c>
    </row>
    <row r="432" s="2" customFormat="1" ht="16.5" customHeight="1">
      <c r="A432" s="38"/>
      <c r="B432" s="39"/>
      <c r="C432" s="226" t="s">
        <v>707</v>
      </c>
      <c r="D432" s="226" t="s">
        <v>129</v>
      </c>
      <c r="E432" s="227" t="s">
        <v>708</v>
      </c>
      <c r="F432" s="228" t="s">
        <v>709</v>
      </c>
      <c r="G432" s="229" t="s">
        <v>132</v>
      </c>
      <c r="H432" s="230">
        <v>63</v>
      </c>
      <c r="I432" s="231"/>
      <c r="J432" s="232">
        <f>ROUND(I432*H432,2)</f>
        <v>0</v>
      </c>
      <c r="K432" s="228" t="s">
        <v>133</v>
      </c>
      <c r="L432" s="44"/>
      <c r="M432" s="233" t="s">
        <v>1</v>
      </c>
      <c r="N432" s="234" t="s">
        <v>41</v>
      </c>
      <c r="O432" s="91"/>
      <c r="P432" s="235">
        <f>O432*H432</f>
        <v>0</v>
      </c>
      <c r="Q432" s="235">
        <v>0</v>
      </c>
      <c r="R432" s="235">
        <f>Q432*H432</f>
        <v>0</v>
      </c>
      <c r="S432" s="235">
        <v>0.01</v>
      </c>
      <c r="T432" s="236">
        <f>S432*H432</f>
        <v>0.63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37" t="s">
        <v>134</v>
      </c>
      <c r="AT432" s="237" t="s">
        <v>129</v>
      </c>
      <c r="AU432" s="237" t="s">
        <v>85</v>
      </c>
      <c r="AY432" s="17" t="s">
        <v>127</v>
      </c>
      <c r="BE432" s="238">
        <f>IF(N432="základní",J432,0)</f>
        <v>0</v>
      </c>
      <c r="BF432" s="238">
        <f>IF(N432="snížená",J432,0)</f>
        <v>0</v>
      </c>
      <c r="BG432" s="238">
        <f>IF(N432="zákl. přenesená",J432,0)</f>
        <v>0</v>
      </c>
      <c r="BH432" s="238">
        <f>IF(N432="sníž. přenesená",J432,0)</f>
        <v>0</v>
      </c>
      <c r="BI432" s="238">
        <f>IF(N432="nulová",J432,0)</f>
        <v>0</v>
      </c>
      <c r="BJ432" s="17" t="s">
        <v>83</v>
      </c>
      <c r="BK432" s="238">
        <f>ROUND(I432*H432,2)</f>
        <v>0</v>
      </c>
      <c r="BL432" s="17" t="s">
        <v>134</v>
      </c>
      <c r="BM432" s="237" t="s">
        <v>710</v>
      </c>
    </row>
    <row r="433" s="13" customFormat="1">
      <c r="A433" s="13"/>
      <c r="B433" s="239"/>
      <c r="C433" s="240"/>
      <c r="D433" s="241" t="s">
        <v>136</v>
      </c>
      <c r="E433" s="242" t="s">
        <v>1</v>
      </c>
      <c r="F433" s="243" t="s">
        <v>711</v>
      </c>
      <c r="G433" s="240"/>
      <c r="H433" s="242" t="s">
        <v>1</v>
      </c>
      <c r="I433" s="244"/>
      <c r="J433" s="240"/>
      <c r="K433" s="240"/>
      <c r="L433" s="245"/>
      <c r="M433" s="246"/>
      <c r="N433" s="247"/>
      <c r="O433" s="247"/>
      <c r="P433" s="247"/>
      <c r="Q433" s="247"/>
      <c r="R433" s="247"/>
      <c r="S433" s="247"/>
      <c r="T433" s="248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9" t="s">
        <v>136</v>
      </c>
      <c r="AU433" s="249" t="s">
        <v>85</v>
      </c>
      <c r="AV433" s="13" t="s">
        <v>83</v>
      </c>
      <c r="AW433" s="13" t="s">
        <v>32</v>
      </c>
      <c r="AX433" s="13" t="s">
        <v>76</v>
      </c>
      <c r="AY433" s="249" t="s">
        <v>127</v>
      </c>
    </row>
    <row r="434" s="14" customFormat="1">
      <c r="A434" s="14"/>
      <c r="B434" s="250"/>
      <c r="C434" s="251"/>
      <c r="D434" s="241" t="s">
        <v>136</v>
      </c>
      <c r="E434" s="252" t="s">
        <v>1</v>
      </c>
      <c r="F434" s="253" t="s">
        <v>188</v>
      </c>
      <c r="G434" s="251"/>
      <c r="H434" s="254">
        <v>63</v>
      </c>
      <c r="I434" s="255"/>
      <c r="J434" s="251"/>
      <c r="K434" s="251"/>
      <c r="L434" s="256"/>
      <c r="M434" s="257"/>
      <c r="N434" s="258"/>
      <c r="O434" s="258"/>
      <c r="P434" s="258"/>
      <c r="Q434" s="258"/>
      <c r="R434" s="258"/>
      <c r="S434" s="258"/>
      <c r="T434" s="259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T434" s="260" t="s">
        <v>136</v>
      </c>
      <c r="AU434" s="260" t="s">
        <v>85</v>
      </c>
      <c r="AV434" s="14" t="s">
        <v>85</v>
      </c>
      <c r="AW434" s="14" t="s">
        <v>32</v>
      </c>
      <c r="AX434" s="14" t="s">
        <v>76</v>
      </c>
      <c r="AY434" s="260" t="s">
        <v>127</v>
      </c>
    </row>
    <row r="435" s="15" customFormat="1">
      <c r="A435" s="15"/>
      <c r="B435" s="261"/>
      <c r="C435" s="262"/>
      <c r="D435" s="241" t="s">
        <v>136</v>
      </c>
      <c r="E435" s="263" t="s">
        <v>1</v>
      </c>
      <c r="F435" s="264" t="s">
        <v>139</v>
      </c>
      <c r="G435" s="262"/>
      <c r="H435" s="265">
        <v>63</v>
      </c>
      <c r="I435" s="266"/>
      <c r="J435" s="262"/>
      <c r="K435" s="262"/>
      <c r="L435" s="267"/>
      <c r="M435" s="268"/>
      <c r="N435" s="269"/>
      <c r="O435" s="269"/>
      <c r="P435" s="269"/>
      <c r="Q435" s="269"/>
      <c r="R435" s="269"/>
      <c r="S435" s="269"/>
      <c r="T435" s="270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  <c r="AE435" s="15"/>
      <c r="AT435" s="271" t="s">
        <v>136</v>
      </c>
      <c r="AU435" s="271" t="s">
        <v>85</v>
      </c>
      <c r="AV435" s="15" t="s">
        <v>134</v>
      </c>
      <c r="AW435" s="15" t="s">
        <v>32</v>
      </c>
      <c r="AX435" s="15" t="s">
        <v>83</v>
      </c>
      <c r="AY435" s="271" t="s">
        <v>127</v>
      </c>
    </row>
    <row r="436" s="2" customFormat="1" ht="16.5" customHeight="1">
      <c r="A436" s="38"/>
      <c r="B436" s="39"/>
      <c r="C436" s="226" t="s">
        <v>712</v>
      </c>
      <c r="D436" s="226" t="s">
        <v>129</v>
      </c>
      <c r="E436" s="227" t="s">
        <v>713</v>
      </c>
      <c r="F436" s="228" t="s">
        <v>714</v>
      </c>
      <c r="G436" s="229" t="s">
        <v>238</v>
      </c>
      <c r="H436" s="230">
        <v>1</v>
      </c>
      <c r="I436" s="231"/>
      <c r="J436" s="232">
        <f>ROUND(I436*H436,2)</f>
        <v>0</v>
      </c>
      <c r="K436" s="228" t="s">
        <v>1</v>
      </c>
      <c r="L436" s="44"/>
      <c r="M436" s="233" t="s">
        <v>1</v>
      </c>
      <c r="N436" s="234" t="s">
        <v>41</v>
      </c>
      <c r="O436" s="91"/>
      <c r="P436" s="235">
        <f>O436*H436</f>
        <v>0</v>
      </c>
      <c r="Q436" s="235">
        <v>0</v>
      </c>
      <c r="R436" s="235">
        <f>Q436*H436</f>
        <v>0</v>
      </c>
      <c r="S436" s="235">
        <v>0</v>
      </c>
      <c r="T436" s="236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237" t="s">
        <v>134</v>
      </c>
      <c r="AT436" s="237" t="s">
        <v>129</v>
      </c>
      <c r="AU436" s="237" t="s">
        <v>85</v>
      </c>
      <c r="AY436" s="17" t="s">
        <v>127</v>
      </c>
      <c r="BE436" s="238">
        <f>IF(N436="základní",J436,0)</f>
        <v>0</v>
      </c>
      <c r="BF436" s="238">
        <f>IF(N436="snížená",J436,0)</f>
        <v>0</v>
      </c>
      <c r="BG436" s="238">
        <f>IF(N436="zákl. přenesená",J436,0)</f>
        <v>0</v>
      </c>
      <c r="BH436" s="238">
        <f>IF(N436="sníž. přenesená",J436,0)</f>
        <v>0</v>
      </c>
      <c r="BI436" s="238">
        <f>IF(N436="nulová",J436,0)</f>
        <v>0</v>
      </c>
      <c r="BJ436" s="17" t="s">
        <v>83</v>
      </c>
      <c r="BK436" s="238">
        <f>ROUND(I436*H436,2)</f>
        <v>0</v>
      </c>
      <c r="BL436" s="17" t="s">
        <v>134</v>
      </c>
      <c r="BM436" s="237" t="s">
        <v>715</v>
      </c>
    </row>
    <row r="437" s="13" customFormat="1">
      <c r="A437" s="13"/>
      <c r="B437" s="239"/>
      <c r="C437" s="240"/>
      <c r="D437" s="241" t="s">
        <v>136</v>
      </c>
      <c r="E437" s="242" t="s">
        <v>1</v>
      </c>
      <c r="F437" s="243" t="s">
        <v>716</v>
      </c>
      <c r="G437" s="240"/>
      <c r="H437" s="242" t="s">
        <v>1</v>
      </c>
      <c r="I437" s="244"/>
      <c r="J437" s="240"/>
      <c r="K437" s="240"/>
      <c r="L437" s="245"/>
      <c r="M437" s="246"/>
      <c r="N437" s="247"/>
      <c r="O437" s="247"/>
      <c r="P437" s="247"/>
      <c r="Q437" s="247"/>
      <c r="R437" s="247"/>
      <c r="S437" s="247"/>
      <c r="T437" s="248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9" t="s">
        <v>136</v>
      </c>
      <c r="AU437" s="249" t="s">
        <v>85</v>
      </c>
      <c r="AV437" s="13" t="s">
        <v>83</v>
      </c>
      <c r="AW437" s="13" t="s">
        <v>32</v>
      </c>
      <c r="AX437" s="13" t="s">
        <v>76</v>
      </c>
      <c r="AY437" s="249" t="s">
        <v>127</v>
      </c>
    </row>
    <row r="438" s="14" customFormat="1">
      <c r="A438" s="14"/>
      <c r="B438" s="250"/>
      <c r="C438" s="251"/>
      <c r="D438" s="241" t="s">
        <v>136</v>
      </c>
      <c r="E438" s="252" t="s">
        <v>1</v>
      </c>
      <c r="F438" s="253" t="s">
        <v>83</v>
      </c>
      <c r="G438" s="251"/>
      <c r="H438" s="254">
        <v>1</v>
      </c>
      <c r="I438" s="255"/>
      <c r="J438" s="251"/>
      <c r="K438" s="251"/>
      <c r="L438" s="256"/>
      <c r="M438" s="257"/>
      <c r="N438" s="258"/>
      <c r="O438" s="258"/>
      <c r="P438" s="258"/>
      <c r="Q438" s="258"/>
      <c r="R438" s="258"/>
      <c r="S438" s="258"/>
      <c r="T438" s="259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60" t="s">
        <v>136</v>
      </c>
      <c r="AU438" s="260" t="s">
        <v>85</v>
      </c>
      <c r="AV438" s="14" t="s">
        <v>85</v>
      </c>
      <c r="AW438" s="14" t="s">
        <v>32</v>
      </c>
      <c r="AX438" s="14" t="s">
        <v>76</v>
      </c>
      <c r="AY438" s="260" t="s">
        <v>127</v>
      </c>
    </row>
    <row r="439" s="15" customFormat="1">
      <c r="A439" s="15"/>
      <c r="B439" s="261"/>
      <c r="C439" s="262"/>
      <c r="D439" s="241" t="s">
        <v>136</v>
      </c>
      <c r="E439" s="263" t="s">
        <v>1</v>
      </c>
      <c r="F439" s="264" t="s">
        <v>139</v>
      </c>
      <c r="G439" s="262"/>
      <c r="H439" s="265">
        <v>1</v>
      </c>
      <c r="I439" s="266"/>
      <c r="J439" s="262"/>
      <c r="K439" s="262"/>
      <c r="L439" s="267"/>
      <c r="M439" s="268"/>
      <c r="N439" s="269"/>
      <c r="O439" s="269"/>
      <c r="P439" s="269"/>
      <c r="Q439" s="269"/>
      <c r="R439" s="269"/>
      <c r="S439" s="269"/>
      <c r="T439" s="270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71" t="s">
        <v>136</v>
      </c>
      <c r="AU439" s="271" t="s">
        <v>85</v>
      </c>
      <c r="AV439" s="15" t="s">
        <v>134</v>
      </c>
      <c r="AW439" s="15" t="s">
        <v>32</v>
      </c>
      <c r="AX439" s="15" t="s">
        <v>83</v>
      </c>
      <c r="AY439" s="271" t="s">
        <v>127</v>
      </c>
    </row>
    <row r="440" s="2" customFormat="1" ht="16.5" customHeight="1">
      <c r="A440" s="38"/>
      <c r="B440" s="39"/>
      <c r="C440" s="226" t="s">
        <v>717</v>
      </c>
      <c r="D440" s="226" t="s">
        <v>129</v>
      </c>
      <c r="E440" s="227" t="s">
        <v>718</v>
      </c>
      <c r="F440" s="228" t="s">
        <v>719</v>
      </c>
      <c r="G440" s="229" t="s">
        <v>238</v>
      </c>
      <c r="H440" s="230">
        <v>1</v>
      </c>
      <c r="I440" s="231"/>
      <c r="J440" s="232">
        <f>ROUND(I440*H440,2)</f>
        <v>0</v>
      </c>
      <c r="K440" s="228" t="s">
        <v>1</v>
      </c>
      <c r="L440" s="44"/>
      <c r="M440" s="233" t="s">
        <v>1</v>
      </c>
      <c r="N440" s="234" t="s">
        <v>41</v>
      </c>
      <c r="O440" s="91"/>
      <c r="P440" s="235">
        <f>O440*H440</f>
        <v>0</v>
      </c>
      <c r="Q440" s="235">
        <v>0</v>
      </c>
      <c r="R440" s="235">
        <f>Q440*H440</f>
        <v>0</v>
      </c>
      <c r="S440" s="235">
        <v>0</v>
      </c>
      <c r="T440" s="236">
        <f>S440*H440</f>
        <v>0</v>
      </c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R440" s="237" t="s">
        <v>134</v>
      </c>
      <c r="AT440" s="237" t="s">
        <v>129</v>
      </c>
      <c r="AU440" s="237" t="s">
        <v>85</v>
      </c>
      <c r="AY440" s="17" t="s">
        <v>127</v>
      </c>
      <c r="BE440" s="238">
        <f>IF(N440="základní",J440,0)</f>
        <v>0</v>
      </c>
      <c r="BF440" s="238">
        <f>IF(N440="snížená",J440,0)</f>
        <v>0</v>
      </c>
      <c r="BG440" s="238">
        <f>IF(N440="zákl. přenesená",J440,0)</f>
        <v>0</v>
      </c>
      <c r="BH440" s="238">
        <f>IF(N440="sníž. přenesená",J440,0)</f>
        <v>0</v>
      </c>
      <c r="BI440" s="238">
        <f>IF(N440="nulová",J440,0)</f>
        <v>0</v>
      </c>
      <c r="BJ440" s="17" t="s">
        <v>83</v>
      </c>
      <c r="BK440" s="238">
        <f>ROUND(I440*H440,2)</f>
        <v>0</v>
      </c>
      <c r="BL440" s="17" t="s">
        <v>134</v>
      </c>
      <c r="BM440" s="237" t="s">
        <v>720</v>
      </c>
    </row>
    <row r="441" s="13" customFormat="1">
      <c r="A441" s="13"/>
      <c r="B441" s="239"/>
      <c r="C441" s="240"/>
      <c r="D441" s="241" t="s">
        <v>136</v>
      </c>
      <c r="E441" s="242" t="s">
        <v>1</v>
      </c>
      <c r="F441" s="243" t="s">
        <v>721</v>
      </c>
      <c r="G441" s="240"/>
      <c r="H441" s="242" t="s">
        <v>1</v>
      </c>
      <c r="I441" s="244"/>
      <c r="J441" s="240"/>
      <c r="K441" s="240"/>
      <c r="L441" s="245"/>
      <c r="M441" s="246"/>
      <c r="N441" s="247"/>
      <c r="O441" s="247"/>
      <c r="P441" s="247"/>
      <c r="Q441" s="247"/>
      <c r="R441" s="247"/>
      <c r="S441" s="247"/>
      <c r="T441" s="248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9" t="s">
        <v>136</v>
      </c>
      <c r="AU441" s="249" t="s">
        <v>85</v>
      </c>
      <c r="AV441" s="13" t="s">
        <v>83</v>
      </c>
      <c r="AW441" s="13" t="s">
        <v>32</v>
      </c>
      <c r="AX441" s="13" t="s">
        <v>76</v>
      </c>
      <c r="AY441" s="249" t="s">
        <v>127</v>
      </c>
    </row>
    <row r="442" s="14" customFormat="1">
      <c r="A442" s="14"/>
      <c r="B442" s="250"/>
      <c r="C442" s="251"/>
      <c r="D442" s="241" t="s">
        <v>136</v>
      </c>
      <c r="E442" s="252" t="s">
        <v>1</v>
      </c>
      <c r="F442" s="253" t="s">
        <v>83</v>
      </c>
      <c r="G442" s="251"/>
      <c r="H442" s="254">
        <v>1</v>
      </c>
      <c r="I442" s="255"/>
      <c r="J442" s="251"/>
      <c r="K442" s="251"/>
      <c r="L442" s="256"/>
      <c r="M442" s="257"/>
      <c r="N442" s="258"/>
      <c r="O442" s="258"/>
      <c r="P442" s="258"/>
      <c r="Q442" s="258"/>
      <c r="R442" s="258"/>
      <c r="S442" s="258"/>
      <c r="T442" s="259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60" t="s">
        <v>136</v>
      </c>
      <c r="AU442" s="260" t="s">
        <v>85</v>
      </c>
      <c r="AV442" s="14" t="s">
        <v>85</v>
      </c>
      <c r="AW442" s="14" t="s">
        <v>32</v>
      </c>
      <c r="AX442" s="14" t="s">
        <v>76</v>
      </c>
      <c r="AY442" s="260" t="s">
        <v>127</v>
      </c>
    </row>
    <row r="443" s="15" customFormat="1">
      <c r="A443" s="15"/>
      <c r="B443" s="261"/>
      <c r="C443" s="262"/>
      <c r="D443" s="241" t="s">
        <v>136</v>
      </c>
      <c r="E443" s="263" t="s">
        <v>1</v>
      </c>
      <c r="F443" s="264" t="s">
        <v>139</v>
      </c>
      <c r="G443" s="262"/>
      <c r="H443" s="265">
        <v>1</v>
      </c>
      <c r="I443" s="266"/>
      <c r="J443" s="262"/>
      <c r="K443" s="262"/>
      <c r="L443" s="267"/>
      <c r="M443" s="268"/>
      <c r="N443" s="269"/>
      <c r="O443" s="269"/>
      <c r="P443" s="269"/>
      <c r="Q443" s="269"/>
      <c r="R443" s="269"/>
      <c r="S443" s="269"/>
      <c r="T443" s="270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  <c r="AE443" s="15"/>
      <c r="AT443" s="271" t="s">
        <v>136</v>
      </c>
      <c r="AU443" s="271" t="s">
        <v>85</v>
      </c>
      <c r="AV443" s="15" t="s">
        <v>134</v>
      </c>
      <c r="AW443" s="15" t="s">
        <v>32</v>
      </c>
      <c r="AX443" s="15" t="s">
        <v>83</v>
      </c>
      <c r="AY443" s="271" t="s">
        <v>127</v>
      </c>
    </row>
    <row r="444" s="2" customFormat="1" ht="16.5" customHeight="1">
      <c r="A444" s="38"/>
      <c r="B444" s="39"/>
      <c r="C444" s="226" t="s">
        <v>722</v>
      </c>
      <c r="D444" s="226" t="s">
        <v>129</v>
      </c>
      <c r="E444" s="227" t="s">
        <v>723</v>
      </c>
      <c r="F444" s="228" t="s">
        <v>724</v>
      </c>
      <c r="G444" s="229" t="s">
        <v>238</v>
      </c>
      <c r="H444" s="230">
        <v>4</v>
      </c>
      <c r="I444" s="231"/>
      <c r="J444" s="232">
        <f>ROUND(I444*H444,2)</f>
        <v>0</v>
      </c>
      <c r="K444" s="228" t="s">
        <v>1</v>
      </c>
      <c r="L444" s="44"/>
      <c r="M444" s="233" t="s">
        <v>1</v>
      </c>
      <c r="N444" s="234" t="s">
        <v>41</v>
      </c>
      <c r="O444" s="91"/>
      <c r="P444" s="235">
        <f>O444*H444</f>
        <v>0</v>
      </c>
      <c r="Q444" s="235">
        <v>0</v>
      </c>
      <c r="R444" s="235">
        <f>Q444*H444</f>
        <v>0</v>
      </c>
      <c r="S444" s="235">
        <v>0</v>
      </c>
      <c r="T444" s="236">
        <f>S444*H444</f>
        <v>0</v>
      </c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R444" s="237" t="s">
        <v>134</v>
      </c>
      <c r="AT444" s="237" t="s">
        <v>129</v>
      </c>
      <c r="AU444" s="237" t="s">
        <v>85</v>
      </c>
      <c r="AY444" s="17" t="s">
        <v>127</v>
      </c>
      <c r="BE444" s="238">
        <f>IF(N444="základní",J444,0)</f>
        <v>0</v>
      </c>
      <c r="BF444" s="238">
        <f>IF(N444="snížená",J444,0)</f>
        <v>0</v>
      </c>
      <c r="BG444" s="238">
        <f>IF(N444="zákl. přenesená",J444,0)</f>
        <v>0</v>
      </c>
      <c r="BH444" s="238">
        <f>IF(N444="sníž. přenesená",J444,0)</f>
        <v>0</v>
      </c>
      <c r="BI444" s="238">
        <f>IF(N444="nulová",J444,0)</f>
        <v>0</v>
      </c>
      <c r="BJ444" s="17" t="s">
        <v>83</v>
      </c>
      <c r="BK444" s="238">
        <f>ROUND(I444*H444,2)</f>
        <v>0</v>
      </c>
      <c r="BL444" s="17" t="s">
        <v>134</v>
      </c>
      <c r="BM444" s="237" t="s">
        <v>725</v>
      </c>
    </row>
    <row r="445" s="13" customFormat="1">
      <c r="A445" s="13"/>
      <c r="B445" s="239"/>
      <c r="C445" s="240"/>
      <c r="D445" s="241" t="s">
        <v>136</v>
      </c>
      <c r="E445" s="242" t="s">
        <v>1</v>
      </c>
      <c r="F445" s="243" t="s">
        <v>726</v>
      </c>
      <c r="G445" s="240"/>
      <c r="H445" s="242" t="s">
        <v>1</v>
      </c>
      <c r="I445" s="244"/>
      <c r="J445" s="240"/>
      <c r="K445" s="240"/>
      <c r="L445" s="245"/>
      <c r="M445" s="246"/>
      <c r="N445" s="247"/>
      <c r="O445" s="247"/>
      <c r="P445" s="247"/>
      <c r="Q445" s="247"/>
      <c r="R445" s="247"/>
      <c r="S445" s="247"/>
      <c r="T445" s="248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49" t="s">
        <v>136</v>
      </c>
      <c r="AU445" s="249" t="s">
        <v>85</v>
      </c>
      <c r="AV445" s="13" t="s">
        <v>83</v>
      </c>
      <c r="AW445" s="13" t="s">
        <v>32</v>
      </c>
      <c r="AX445" s="13" t="s">
        <v>76</v>
      </c>
      <c r="AY445" s="249" t="s">
        <v>127</v>
      </c>
    </row>
    <row r="446" s="14" customFormat="1">
      <c r="A446" s="14"/>
      <c r="B446" s="250"/>
      <c r="C446" s="251"/>
      <c r="D446" s="241" t="s">
        <v>136</v>
      </c>
      <c r="E446" s="252" t="s">
        <v>1</v>
      </c>
      <c r="F446" s="253" t="s">
        <v>134</v>
      </c>
      <c r="G446" s="251"/>
      <c r="H446" s="254">
        <v>4</v>
      </c>
      <c r="I446" s="255"/>
      <c r="J446" s="251"/>
      <c r="K446" s="251"/>
      <c r="L446" s="256"/>
      <c r="M446" s="257"/>
      <c r="N446" s="258"/>
      <c r="O446" s="258"/>
      <c r="P446" s="258"/>
      <c r="Q446" s="258"/>
      <c r="R446" s="258"/>
      <c r="S446" s="258"/>
      <c r="T446" s="259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60" t="s">
        <v>136</v>
      </c>
      <c r="AU446" s="260" t="s">
        <v>85</v>
      </c>
      <c r="AV446" s="14" t="s">
        <v>85</v>
      </c>
      <c r="AW446" s="14" t="s">
        <v>32</v>
      </c>
      <c r="AX446" s="14" t="s">
        <v>76</v>
      </c>
      <c r="AY446" s="260" t="s">
        <v>127</v>
      </c>
    </row>
    <row r="447" s="15" customFormat="1">
      <c r="A447" s="15"/>
      <c r="B447" s="261"/>
      <c r="C447" s="262"/>
      <c r="D447" s="241" t="s">
        <v>136</v>
      </c>
      <c r="E447" s="263" t="s">
        <v>1</v>
      </c>
      <c r="F447" s="264" t="s">
        <v>139</v>
      </c>
      <c r="G447" s="262"/>
      <c r="H447" s="265">
        <v>4</v>
      </c>
      <c r="I447" s="266"/>
      <c r="J447" s="262"/>
      <c r="K447" s="262"/>
      <c r="L447" s="267"/>
      <c r="M447" s="268"/>
      <c r="N447" s="269"/>
      <c r="O447" s="269"/>
      <c r="P447" s="269"/>
      <c r="Q447" s="269"/>
      <c r="R447" s="269"/>
      <c r="S447" s="269"/>
      <c r="T447" s="270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71" t="s">
        <v>136</v>
      </c>
      <c r="AU447" s="271" t="s">
        <v>85</v>
      </c>
      <c r="AV447" s="15" t="s">
        <v>134</v>
      </c>
      <c r="AW447" s="15" t="s">
        <v>32</v>
      </c>
      <c r="AX447" s="15" t="s">
        <v>83</v>
      </c>
      <c r="AY447" s="271" t="s">
        <v>127</v>
      </c>
    </row>
    <row r="448" s="12" customFormat="1" ht="22.8" customHeight="1">
      <c r="A448" s="12"/>
      <c r="B448" s="210"/>
      <c r="C448" s="211"/>
      <c r="D448" s="212" t="s">
        <v>75</v>
      </c>
      <c r="E448" s="224" t="s">
        <v>282</v>
      </c>
      <c r="F448" s="224" t="s">
        <v>283</v>
      </c>
      <c r="G448" s="211"/>
      <c r="H448" s="211"/>
      <c r="I448" s="214"/>
      <c r="J448" s="225">
        <f>BK448</f>
        <v>0</v>
      </c>
      <c r="K448" s="211"/>
      <c r="L448" s="216"/>
      <c r="M448" s="217"/>
      <c r="N448" s="218"/>
      <c r="O448" s="218"/>
      <c r="P448" s="219">
        <f>SUM(P449:P460)</f>
        <v>0</v>
      </c>
      <c r="Q448" s="218"/>
      <c r="R448" s="219">
        <f>SUM(R449:R460)</f>
        <v>0</v>
      </c>
      <c r="S448" s="218"/>
      <c r="T448" s="220">
        <f>SUM(T449:T460)</f>
        <v>0</v>
      </c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R448" s="221" t="s">
        <v>83</v>
      </c>
      <c r="AT448" s="222" t="s">
        <v>75</v>
      </c>
      <c r="AU448" s="222" t="s">
        <v>83</v>
      </c>
      <c r="AY448" s="221" t="s">
        <v>127</v>
      </c>
      <c r="BK448" s="223">
        <f>SUM(BK449:BK460)</f>
        <v>0</v>
      </c>
    </row>
    <row r="449" s="2" customFormat="1" ht="16.5" customHeight="1">
      <c r="A449" s="38"/>
      <c r="B449" s="39"/>
      <c r="C449" s="226" t="s">
        <v>727</v>
      </c>
      <c r="D449" s="226" t="s">
        <v>129</v>
      </c>
      <c r="E449" s="227" t="s">
        <v>306</v>
      </c>
      <c r="F449" s="228" t="s">
        <v>307</v>
      </c>
      <c r="G449" s="229" t="s">
        <v>287</v>
      </c>
      <c r="H449" s="230">
        <v>0.40000000000000002</v>
      </c>
      <c r="I449" s="231"/>
      <c r="J449" s="232">
        <f>ROUND(I449*H449,2)</f>
        <v>0</v>
      </c>
      <c r="K449" s="228" t="s">
        <v>133</v>
      </c>
      <c r="L449" s="44"/>
      <c r="M449" s="233" t="s">
        <v>1</v>
      </c>
      <c r="N449" s="234" t="s">
        <v>41</v>
      </c>
      <c r="O449" s="91"/>
      <c r="P449" s="235">
        <f>O449*H449</f>
        <v>0</v>
      </c>
      <c r="Q449" s="235">
        <v>0</v>
      </c>
      <c r="R449" s="235">
        <f>Q449*H449</f>
        <v>0</v>
      </c>
      <c r="S449" s="235">
        <v>0</v>
      </c>
      <c r="T449" s="236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237" t="s">
        <v>134</v>
      </c>
      <c r="AT449" s="237" t="s">
        <v>129</v>
      </c>
      <c r="AU449" s="237" t="s">
        <v>85</v>
      </c>
      <c r="AY449" s="17" t="s">
        <v>127</v>
      </c>
      <c r="BE449" s="238">
        <f>IF(N449="základní",J449,0)</f>
        <v>0</v>
      </c>
      <c r="BF449" s="238">
        <f>IF(N449="snížená",J449,0)</f>
        <v>0</v>
      </c>
      <c r="BG449" s="238">
        <f>IF(N449="zákl. přenesená",J449,0)</f>
        <v>0</v>
      </c>
      <c r="BH449" s="238">
        <f>IF(N449="sníž. přenesená",J449,0)</f>
        <v>0</v>
      </c>
      <c r="BI449" s="238">
        <f>IF(N449="nulová",J449,0)</f>
        <v>0</v>
      </c>
      <c r="BJ449" s="17" t="s">
        <v>83</v>
      </c>
      <c r="BK449" s="238">
        <f>ROUND(I449*H449,2)</f>
        <v>0</v>
      </c>
      <c r="BL449" s="17" t="s">
        <v>134</v>
      </c>
      <c r="BM449" s="237" t="s">
        <v>728</v>
      </c>
    </row>
    <row r="450" s="13" customFormat="1">
      <c r="A450" s="13"/>
      <c r="B450" s="239"/>
      <c r="C450" s="240"/>
      <c r="D450" s="241" t="s">
        <v>136</v>
      </c>
      <c r="E450" s="242" t="s">
        <v>1</v>
      </c>
      <c r="F450" s="243" t="s">
        <v>729</v>
      </c>
      <c r="G450" s="240"/>
      <c r="H450" s="242" t="s">
        <v>1</v>
      </c>
      <c r="I450" s="244"/>
      <c r="J450" s="240"/>
      <c r="K450" s="240"/>
      <c r="L450" s="245"/>
      <c r="M450" s="246"/>
      <c r="N450" s="247"/>
      <c r="O450" s="247"/>
      <c r="P450" s="247"/>
      <c r="Q450" s="247"/>
      <c r="R450" s="247"/>
      <c r="S450" s="247"/>
      <c r="T450" s="248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9" t="s">
        <v>136</v>
      </c>
      <c r="AU450" s="249" t="s">
        <v>85</v>
      </c>
      <c r="AV450" s="13" t="s">
        <v>83</v>
      </c>
      <c r="AW450" s="13" t="s">
        <v>32</v>
      </c>
      <c r="AX450" s="13" t="s">
        <v>76</v>
      </c>
      <c r="AY450" s="249" t="s">
        <v>127</v>
      </c>
    </row>
    <row r="451" s="14" customFormat="1">
      <c r="A451" s="14"/>
      <c r="B451" s="250"/>
      <c r="C451" s="251"/>
      <c r="D451" s="241" t="s">
        <v>136</v>
      </c>
      <c r="E451" s="252" t="s">
        <v>1</v>
      </c>
      <c r="F451" s="253" t="s">
        <v>730</v>
      </c>
      <c r="G451" s="251"/>
      <c r="H451" s="254">
        <v>0.40000000000000002</v>
      </c>
      <c r="I451" s="255"/>
      <c r="J451" s="251"/>
      <c r="K451" s="251"/>
      <c r="L451" s="256"/>
      <c r="M451" s="257"/>
      <c r="N451" s="258"/>
      <c r="O451" s="258"/>
      <c r="P451" s="258"/>
      <c r="Q451" s="258"/>
      <c r="R451" s="258"/>
      <c r="S451" s="258"/>
      <c r="T451" s="259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60" t="s">
        <v>136</v>
      </c>
      <c r="AU451" s="260" t="s">
        <v>85</v>
      </c>
      <c r="AV451" s="14" t="s">
        <v>85</v>
      </c>
      <c r="AW451" s="14" t="s">
        <v>32</v>
      </c>
      <c r="AX451" s="14" t="s">
        <v>76</v>
      </c>
      <c r="AY451" s="260" t="s">
        <v>127</v>
      </c>
    </row>
    <row r="452" s="15" customFormat="1">
      <c r="A452" s="15"/>
      <c r="B452" s="261"/>
      <c r="C452" s="262"/>
      <c r="D452" s="241" t="s">
        <v>136</v>
      </c>
      <c r="E452" s="263" t="s">
        <v>1</v>
      </c>
      <c r="F452" s="264" t="s">
        <v>139</v>
      </c>
      <c r="G452" s="262"/>
      <c r="H452" s="265">
        <v>0.40000000000000002</v>
      </c>
      <c r="I452" s="266"/>
      <c r="J452" s="262"/>
      <c r="K452" s="262"/>
      <c r="L452" s="267"/>
      <c r="M452" s="268"/>
      <c r="N452" s="269"/>
      <c r="O452" s="269"/>
      <c r="P452" s="269"/>
      <c r="Q452" s="269"/>
      <c r="R452" s="269"/>
      <c r="S452" s="269"/>
      <c r="T452" s="270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71" t="s">
        <v>136</v>
      </c>
      <c r="AU452" s="271" t="s">
        <v>85</v>
      </c>
      <c r="AV452" s="15" t="s">
        <v>134</v>
      </c>
      <c r="AW452" s="15" t="s">
        <v>32</v>
      </c>
      <c r="AX452" s="15" t="s">
        <v>83</v>
      </c>
      <c r="AY452" s="271" t="s">
        <v>127</v>
      </c>
    </row>
    <row r="453" s="2" customFormat="1" ht="16.5" customHeight="1">
      <c r="A453" s="38"/>
      <c r="B453" s="39"/>
      <c r="C453" s="226" t="s">
        <v>731</v>
      </c>
      <c r="D453" s="226" t="s">
        <v>129</v>
      </c>
      <c r="E453" s="227" t="s">
        <v>312</v>
      </c>
      <c r="F453" s="228" t="s">
        <v>313</v>
      </c>
      <c r="G453" s="229" t="s">
        <v>287</v>
      </c>
      <c r="H453" s="230">
        <v>5.5999999999999996</v>
      </c>
      <c r="I453" s="231"/>
      <c r="J453" s="232">
        <f>ROUND(I453*H453,2)</f>
        <v>0</v>
      </c>
      <c r="K453" s="228" t="s">
        <v>133</v>
      </c>
      <c r="L453" s="44"/>
      <c r="M453" s="233" t="s">
        <v>1</v>
      </c>
      <c r="N453" s="234" t="s">
        <v>41</v>
      </c>
      <c r="O453" s="91"/>
      <c r="P453" s="235">
        <f>O453*H453</f>
        <v>0</v>
      </c>
      <c r="Q453" s="235">
        <v>0</v>
      </c>
      <c r="R453" s="235">
        <f>Q453*H453</f>
        <v>0</v>
      </c>
      <c r="S453" s="235">
        <v>0</v>
      </c>
      <c r="T453" s="236">
        <f>S453*H453</f>
        <v>0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37" t="s">
        <v>134</v>
      </c>
      <c r="AT453" s="237" t="s">
        <v>129</v>
      </c>
      <c r="AU453" s="237" t="s">
        <v>85</v>
      </c>
      <c r="AY453" s="17" t="s">
        <v>127</v>
      </c>
      <c r="BE453" s="238">
        <f>IF(N453="základní",J453,0)</f>
        <v>0</v>
      </c>
      <c r="BF453" s="238">
        <f>IF(N453="snížená",J453,0)</f>
        <v>0</v>
      </c>
      <c r="BG453" s="238">
        <f>IF(N453="zákl. přenesená",J453,0)</f>
        <v>0</v>
      </c>
      <c r="BH453" s="238">
        <f>IF(N453="sníž. přenesená",J453,0)</f>
        <v>0</v>
      </c>
      <c r="BI453" s="238">
        <f>IF(N453="nulová",J453,0)</f>
        <v>0</v>
      </c>
      <c r="BJ453" s="17" t="s">
        <v>83</v>
      </c>
      <c r="BK453" s="238">
        <f>ROUND(I453*H453,2)</f>
        <v>0</v>
      </c>
      <c r="BL453" s="17" t="s">
        <v>134</v>
      </c>
      <c r="BM453" s="237" t="s">
        <v>732</v>
      </c>
    </row>
    <row r="454" s="13" customFormat="1">
      <c r="A454" s="13"/>
      <c r="B454" s="239"/>
      <c r="C454" s="240"/>
      <c r="D454" s="241" t="s">
        <v>136</v>
      </c>
      <c r="E454" s="242" t="s">
        <v>1</v>
      </c>
      <c r="F454" s="243" t="s">
        <v>733</v>
      </c>
      <c r="G454" s="240"/>
      <c r="H454" s="242" t="s">
        <v>1</v>
      </c>
      <c r="I454" s="244"/>
      <c r="J454" s="240"/>
      <c r="K454" s="240"/>
      <c r="L454" s="245"/>
      <c r="M454" s="246"/>
      <c r="N454" s="247"/>
      <c r="O454" s="247"/>
      <c r="P454" s="247"/>
      <c r="Q454" s="247"/>
      <c r="R454" s="247"/>
      <c r="S454" s="247"/>
      <c r="T454" s="248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9" t="s">
        <v>136</v>
      </c>
      <c r="AU454" s="249" t="s">
        <v>85</v>
      </c>
      <c r="AV454" s="13" t="s">
        <v>83</v>
      </c>
      <c r="AW454" s="13" t="s">
        <v>32</v>
      </c>
      <c r="AX454" s="13" t="s">
        <v>76</v>
      </c>
      <c r="AY454" s="249" t="s">
        <v>127</v>
      </c>
    </row>
    <row r="455" s="14" customFormat="1">
      <c r="A455" s="14"/>
      <c r="B455" s="250"/>
      <c r="C455" s="251"/>
      <c r="D455" s="241" t="s">
        <v>136</v>
      </c>
      <c r="E455" s="252" t="s">
        <v>1</v>
      </c>
      <c r="F455" s="253" t="s">
        <v>734</v>
      </c>
      <c r="G455" s="251"/>
      <c r="H455" s="254">
        <v>5.5999999999999996</v>
      </c>
      <c r="I455" s="255"/>
      <c r="J455" s="251"/>
      <c r="K455" s="251"/>
      <c r="L455" s="256"/>
      <c r="M455" s="257"/>
      <c r="N455" s="258"/>
      <c r="O455" s="258"/>
      <c r="P455" s="258"/>
      <c r="Q455" s="258"/>
      <c r="R455" s="258"/>
      <c r="S455" s="258"/>
      <c r="T455" s="259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0" t="s">
        <v>136</v>
      </c>
      <c r="AU455" s="260" t="s">
        <v>85</v>
      </c>
      <c r="AV455" s="14" t="s">
        <v>85</v>
      </c>
      <c r="AW455" s="14" t="s">
        <v>32</v>
      </c>
      <c r="AX455" s="14" t="s">
        <v>76</v>
      </c>
      <c r="AY455" s="260" t="s">
        <v>127</v>
      </c>
    </row>
    <row r="456" s="15" customFormat="1">
      <c r="A456" s="15"/>
      <c r="B456" s="261"/>
      <c r="C456" s="262"/>
      <c r="D456" s="241" t="s">
        <v>136</v>
      </c>
      <c r="E456" s="263" t="s">
        <v>1</v>
      </c>
      <c r="F456" s="264" t="s">
        <v>139</v>
      </c>
      <c r="G456" s="262"/>
      <c r="H456" s="265">
        <v>5.5999999999999996</v>
      </c>
      <c r="I456" s="266"/>
      <c r="J456" s="262"/>
      <c r="K456" s="262"/>
      <c r="L456" s="267"/>
      <c r="M456" s="268"/>
      <c r="N456" s="269"/>
      <c r="O456" s="269"/>
      <c r="P456" s="269"/>
      <c r="Q456" s="269"/>
      <c r="R456" s="269"/>
      <c r="S456" s="269"/>
      <c r="T456" s="270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  <c r="AE456" s="15"/>
      <c r="AT456" s="271" t="s">
        <v>136</v>
      </c>
      <c r="AU456" s="271" t="s">
        <v>85</v>
      </c>
      <c r="AV456" s="15" t="s">
        <v>134</v>
      </c>
      <c r="AW456" s="15" t="s">
        <v>32</v>
      </c>
      <c r="AX456" s="15" t="s">
        <v>83</v>
      </c>
      <c r="AY456" s="271" t="s">
        <v>127</v>
      </c>
    </row>
    <row r="457" s="2" customFormat="1" ht="16.5" customHeight="1">
      <c r="A457" s="38"/>
      <c r="B457" s="39"/>
      <c r="C457" s="226" t="s">
        <v>735</v>
      </c>
      <c r="D457" s="226" t="s">
        <v>129</v>
      </c>
      <c r="E457" s="227" t="s">
        <v>328</v>
      </c>
      <c r="F457" s="228" t="s">
        <v>329</v>
      </c>
      <c r="G457" s="229" t="s">
        <v>287</v>
      </c>
      <c r="H457" s="230">
        <v>0.40000000000000002</v>
      </c>
      <c r="I457" s="231"/>
      <c r="J457" s="232">
        <f>ROUND(I457*H457,2)</f>
        <v>0</v>
      </c>
      <c r="K457" s="228" t="s">
        <v>133</v>
      </c>
      <c r="L457" s="44"/>
      <c r="M457" s="233" t="s">
        <v>1</v>
      </c>
      <c r="N457" s="234" t="s">
        <v>41</v>
      </c>
      <c r="O457" s="91"/>
      <c r="P457" s="235">
        <f>O457*H457</f>
        <v>0</v>
      </c>
      <c r="Q457" s="235">
        <v>0</v>
      </c>
      <c r="R457" s="235">
        <f>Q457*H457</f>
        <v>0</v>
      </c>
      <c r="S457" s="235">
        <v>0</v>
      </c>
      <c r="T457" s="236">
        <f>S457*H457</f>
        <v>0</v>
      </c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R457" s="237" t="s">
        <v>134</v>
      </c>
      <c r="AT457" s="237" t="s">
        <v>129</v>
      </c>
      <c r="AU457" s="237" t="s">
        <v>85</v>
      </c>
      <c r="AY457" s="17" t="s">
        <v>127</v>
      </c>
      <c r="BE457" s="238">
        <f>IF(N457="základní",J457,0)</f>
        <v>0</v>
      </c>
      <c r="BF457" s="238">
        <f>IF(N457="snížená",J457,0)</f>
        <v>0</v>
      </c>
      <c r="BG457" s="238">
        <f>IF(N457="zákl. přenesená",J457,0)</f>
        <v>0</v>
      </c>
      <c r="BH457" s="238">
        <f>IF(N457="sníž. přenesená",J457,0)</f>
        <v>0</v>
      </c>
      <c r="BI457" s="238">
        <f>IF(N457="nulová",J457,0)</f>
        <v>0</v>
      </c>
      <c r="BJ457" s="17" t="s">
        <v>83</v>
      </c>
      <c r="BK457" s="238">
        <f>ROUND(I457*H457,2)</f>
        <v>0</v>
      </c>
      <c r="BL457" s="17" t="s">
        <v>134</v>
      </c>
      <c r="BM457" s="237" t="s">
        <v>736</v>
      </c>
    </row>
    <row r="458" s="13" customFormat="1">
      <c r="A458" s="13"/>
      <c r="B458" s="239"/>
      <c r="C458" s="240"/>
      <c r="D458" s="241" t="s">
        <v>136</v>
      </c>
      <c r="E458" s="242" t="s">
        <v>1</v>
      </c>
      <c r="F458" s="243" t="s">
        <v>729</v>
      </c>
      <c r="G458" s="240"/>
      <c r="H458" s="242" t="s">
        <v>1</v>
      </c>
      <c r="I458" s="244"/>
      <c r="J458" s="240"/>
      <c r="K458" s="240"/>
      <c r="L458" s="245"/>
      <c r="M458" s="246"/>
      <c r="N458" s="247"/>
      <c r="O458" s="247"/>
      <c r="P458" s="247"/>
      <c r="Q458" s="247"/>
      <c r="R458" s="247"/>
      <c r="S458" s="247"/>
      <c r="T458" s="248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9" t="s">
        <v>136</v>
      </c>
      <c r="AU458" s="249" t="s">
        <v>85</v>
      </c>
      <c r="AV458" s="13" t="s">
        <v>83</v>
      </c>
      <c r="AW458" s="13" t="s">
        <v>32</v>
      </c>
      <c r="AX458" s="13" t="s">
        <v>76</v>
      </c>
      <c r="AY458" s="249" t="s">
        <v>127</v>
      </c>
    </row>
    <row r="459" s="14" customFormat="1">
      <c r="A459" s="14"/>
      <c r="B459" s="250"/>
      <c r="C459" s="251"/>
      <c r="D459" s="241" t="s">
        <v>136</v>
      </c>
      <c r="E459" s="252" t="s">
        <v>1</v>
      </c>
      <c r="F459" s="253" t="s">
        <v>730</v>
      </c>
      <c r="G459" s="251"/>
      <c r="H459" s="254">
        <v>0.40000000000000002</v>
      </c>
      <c r="I459" s="255"/>
      <c r="J459" s="251"/>
      <c r="K459" s="251"/>
      <c r="L459" s="256"/>
      <c r="M459" s="257"/>
      <c r="N459" s="258"/>
      <c r="O459" s="258"/>
      <c r="P459" s="258"/>
      <c r="Q459" s="258"/>
      <c r="R459" s="258"/>
      <c r="S459" s="258"/>
      <c r="T459" s="259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60" t="s">
        <v>136</v>
      </c>
      <c r="AU459" s="260" t="s">
        <v>85</v>
      </c>
      <c r="AV459" s="14" t="s">
        <v>85</v>
      </c>
      <c r="AW459" s="14" t="s">
        <v>32</v>
      </c>
      <c r="AX459" s="14" t="s">
        <v>76</v>
      </c>
      <c r="AY459" s="260" t="s">
        <v>127</v>
      </c>
    </row>
    <row r="460" s="15" customFormat="1">
      <c r="A460" s="15"/>
      <c r="B460" s="261"/>
      <c r="C460" s="262"/>
      <c r="D460" s="241" t="s">
        <v>136</v>
      </c>
      <c r="E460" s="263" t="s">
        <v>1</v>
      </c>
      <c r="F460" s="264" t="s">
        <v>139</v>
      </c>
      <c r="G460" s="262"/>
      <c r="H460" s="265">
        <v>0.40000000000000002</v>
      </c>
      <c r="I460" s="266"/>
      <c r="J460" s="262"/>
      <c r="K460" s="262"/>
      <c r="L460" s="267"/>
      <c r="M460" s="268"/>
      <c r="N460" s="269"/>
      <c r="O460" s="269"/>
      <c r="P460" s="269"/>
      <c r="Q460" s="269"/>
      <c r="R460" s="269"/>
      <c r="S460" s="269"/>
      <c r="T460" s="270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71" t="s">
        <v>136</v>
      </c>
      <c r="AU460" s="271" t="s">
        <v>85</v>
      </c>
      <c r="AV460" s="15" t="s">
        <v>134</v>
      </c>
      <c r="AW460" s="15" t="s">
        <v>32</v>
      </c>
      <c r="AX460" s="15" t="s">
        <v>83</v>
      </c>
      <c r="AY460" s="271" t="s">
        <v>127</v>
      </c>
    </row>
    <row r="461" s="12" customFormat="1" ht="22.8" customHeight="1">
      <c r="A461" s="12"/>
      <c r="B461" s="210"/>
      <c r="C461" s="211"/>
      <c r="D461" s="212" t="s">
        <v>75</v>
      </c>
      <c r="E461" s="224" t="s">
        <v>381</v>
      </c>
      <c r="F461" s="224" t="s">
        <v>382</v>
      </c>
      <c r="G461" s="211"/>
      <c r="H461" s="211"/>
      <c r="I461" s="214"/>
      <c r="J461" s="225">
        <f>BK461</f>
        <v>0</v>
      </c>
      <c r="K461" s="211"/>
      <c r="L461" s="216"/>
      <c r="M461" s="217"/>
      <c r="N461" s="218"/>
      <c r="O461" s="218"/>
      <c r="P461" s="219">
        <f>SUM(P462:P463)</f>
        <v>0</v>
      </c>
      <c r="Q461" s="218"/>
      <c r="R461" s="219">
        <f>SUM(R462:R463)</f>
        <v>0</v>
      </c>
      <c r="S461" s="218"/>
      <c r="T461" s="220">
        <f>SUM(T462:T463)</f>
        <v>0</v>
      </c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R461" s="221" t="s">
        <v>83</v>
      </c>
      <c r="AT461" s="222" t="s">
        <v>75</v>
      </c>
      <c r="AU461" s="222" t="s">
        <v>83</v>
      </c>
      <c r="AY461" s="221" t="s">
        <v>127</v>
      </c>
      <c r="BK461" s="223">
        <f>SUM(BK462:BK463)</f>
        <v>0</v>
      </c>
    </row>
    <row r="462" s="2" customFormat="1" ht="16.5" customHeight="1">
      <c r="A462" s="38"/>
      <c r="B462" s="39"/>
      <c r="C462" s="226" t="s">
        <v>737</v>
      </c>
      <c r="D462" s="226" t="s">
        <v>129</v>
      </c>
      <c r="E462" s="227" t="s">
        <v>384</v>
      </c>
      <c r="F462" s="228" t="s">
        <v>385</v>
      </c>
      <c r="G462" s="229" t="s">
        <v>287</v>
      </c>
      <c r="H462" s="230">
        <v>313.125</v>
      </c>
      <c r="I462" s="231"/>
      <c r="J462" s="232">
        <f>ROUND(I462*H462,2)</f>
        <v>0</v>
      </c>
      <c r="K462" s="228" t="s">
        <v>133</v>
      </c>
      <c r="L462" s="44"/>
      <c r="M462" s="233" t="s">
        <v>1</v>
      </c>
      <c r="N462" s="234" t="s">
        <v>41</v>
      </c>
      <c r="O462" s="91"/>
      <c r="P462" s="235">
        <f>O462*H462</f>
        <v>0</v>
      </c>
      <c r="Q462" s="235">
        <v>0</v>
      </c>
      <c r="R462" s="235">
        <f>Q462*H462</f>
        <v>0</v>
      </c>
      <c r="S462" s="235">
        <v>0</v>
      </c>
      <c r="T462" s="236">
        <f>S462*H462</f>
        <v>0</v>
      </c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R462" s="237" t="s">
        <v>134</v>
      </c>
      <c r="AT462" s="237" t="s">
        <v>129</v>
      </c>
      <c r="AU462" s="237" t="s">
        <v>85</v>
      </c>
      <c r="AY462" s="17" t="s">
        <v>127</v>
      </c>
      <c r="BE462" s="238">
        <f>IF(N462="základní",J462,0)</f>
        <v>0</v>
      </c>
      <c r="BF462" s="238">
        <f>IF(N462="snížená",J462,0)</f>
        <v>0</v>
      </c>
      <c r="BG462" s="238">
        <f>IF(N462="zákl. přenesená",J462,0)</f>
        <v>0</v>
      </c>
      <c r="BH462" s="238">
        <f>IF(N462="sníž. přenesená",J462,0)</f>
        <v>0</v>
      </c>
      <c r="BI462" s="238">
        <f>IF(N462="nulová",J462,0)</f>
        <v>0</v>
      </c>
      <c r="BJ462" s="17" t="s">
        <v>83</v>
      </c>
      <c r="BK462" s="238">
        <f>ROUND(I462*H462,2)</f>
        <v>0</v>
      </c>
      <c r="BL462" s="17" t="s">
        <v>134</v>
      </c>
      <c r="BM462" s="237" t="s">
        <v>738</v>
      </c>
    </row>
    <row r="463" s="2" customFormat="1" ht="21.75" customHeight="1">
      <c r="A463" s="38"/>
      <c r="B463" s="39"/>
      <c r="C463" s="226" t="s">
        <v>739</v>
      </c>
      <c r="D463" s="226" t="s">
        <v>129</v>
      </c>
      <c r="E463" s="227" t="s">
        <v>388</v>
      </c>
      <c r="F463" s="228" t="s">
        <v>389</v>
      </c>
      <c r="G463" s="229" t="s">
        <v>287</v>
      </c>
      <c r="H463" s="230">
        <v>313.125</v>
      </c>
      <c r="I463" s="231"/>
      <c r="J463" s="232">
        <f>ROUND(I463*H463,2)</f>
        <v>0</v>
      </c>
      <c r="K463" s="228" t="s">
        <v>133</v>
      </c>
      <c r="L463" s="44"/>
      <c r="M463" s="233" t="s">
        <v>1</v>
      </c>
      <c r="N463" s="234" t="s">
        <v>41</v>
      </c>
      <c r="O463" s="91"/>
      <c r="P463" s="235">
        <f>O463*H463</f>
        <v>0</v>
      </c>
      <c r="Q463" s="235">
        <v>0</v>
      </c>
      <c r="R463" s="235">
        <f>Q463*H463</f>
        <v>0</v>
      </c>
      <c r="S463" s="235">
        <v>0</v>
      </c>
      <c r="T463" s="236">
        <f>S463*H463</f>
        <v>0</v>
      </c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R463" s="237" t="s">
        <v>134</v>
      </c>
      <c r="AT463" s="237" t="s">
        <v>129</v>
      </c>
      <c r="AU463" s="237" t="s">
        <v>85</v>
      </c>
      <c r="AY463" s="17" t="s">
        <v>127</v>
      </c>
      <c r="BE463" s="238">
        <f>IF(N463="základní",J463,0)</f>
        <v>0</v>
      </c>
      <c r="BF463" s="238">
        <f>IF(N463="snížená",J463,0)</f>
        <v>0</v>
      </c>
      <c r="BG463" s="238">
        <f>IF(N463="zákl. přenesená",J463,0)</f>
        <v>0</v>
      </c>
      <c r="BH463" s="238">
        <f>IF(N463="sníž. přenesená",J463,0)</f>
        <v>0</v>
      </c>
      <c r="BI463" s="238">
        <f>IF(N463="nulová",J463,0)</f>
        <v>0</v>
      </c>
      <c r="BJ463" s="17" t="s">
        <v>83</v>
      </c>
      <c r="BK463" s="238">
        <f>ROUND(I463*H463,2)</f>
        <v>0</v>
      </c>
      <c r="BL463" s="17" t="s">
        <v>134</v>
      </c>
      <c r="BM463" s="237" t="s">
        <v>740</v>
      </c>
    </row>
    <row r="464" s="12" customFormat="1" ht="25.92" customHeight="1">
      <c r="A464" s="12"/>
      <c r="B464" s="210"/>
      <c r="C464" s="211"/>
      <c r="D464" s="212" t="s">
        <v>75</v>
      </c>
      <c r="E464" s="213" t="s">
        <v>741</v>
      </c>
      <c r="F464" s="213" t="s">
        <v>742</v>
      </c>
      <c r="G464" s="211"/>
      <c r="H464" s="211"/>
      <c r="I464" s="214"/>
      <c r="J464" s="215">
        <f>BK464</f>
        <v>0</v>
      </c>
      <c r="K464" s="211"/>
      <c r="L464" s="216"/>
      <c r="M464" s="217"/>
      <c r="N464" s="218"/>
      <c r="O464" s="218"/>
      <c r="P464" s="219">
        <f>P465</f>
        <v>0</v>
      </c>
      <c r="Q464" s="218"/>
      <c r="R464" s="219">
        <f>R465</f>
        <v>0.021600000000000001</v>
      </c>
      <c r="S464" s="218"/>
      <c r="T464" s="220">
        <f>T465</f>
        <v>0</v>
      </c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R464" s="221" t="s">
        <v>85</v>
      </c>
      <c r="AT464" s="222" t="s">
        <v>75</v>
      </c>
      <c r="AU464" s="222" t="s">
        <v>76</v>
      </c>
      <c r="AY464" s="221" t="s">
        <v>127</v>
      </c>
      <c r="BK464" s="223">
        <f>BK465</f>
        <v>0</v>
      </c>
    </row>
    <row r="465" s="12" customFormat="1" ht="22.8" customHeight="1">
      <c r="A465" s="12"/>
      <c r="B465" s="210"/>
      <c r="C465" s="211"/>
      <c r="D465" s="212" t="s">
        <v>75</v>
      </c>
      <c r="E465" s="224" t="s">
        <v>743</v>
      </c>
      <c r="F465" s="224" t="s">
        <v>744</v>
      </c>
      <c r="G465" s="211"/>
      <c r="H465" s="211"/>
      <c r="I465" s="214"/>
      <c r="J465" s="225">
        <f>BK465</f>
        <v>0</v>
      </c>
      <c r="K465" s="211"/>
      <c r="L465" s="216"/>
      <c r="M465" s="217"/>
      <c r="N465" s="218"/>
      <c r="O465" s="218"/>
      <c r="P465" s="219">
        <f>SUM(P466:P469)</f>
        <v>0</v>
      </c>
      <c r="Q465" s="218"/>
      <c r="R465" s="219">
        <f>SUM(R466:R469)</f>
        <v>0.021600000000000001</v>
      </c>
      <c r="S465" s="218"/>
      <c r="T465" s="220">
        <f>SUM(T466:T469)</f>
        <v>0</v>
      </c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R465" s="221" t="s">
        <v>85</v>
      </c>
      <c r="AT465" s="222" t="s">
        <v>75</v>
      </c>
      <c r="AU465" s="222" t="s">
        <v>83</v>
      </c>
      <c r="AY465" s="221" t="s">
        <v>127</v>
      </c>
      <c r="BK465" s="223">
        <f>SUM(BK466:BK469)</f>
        <v>0</v>
      </c>
    </row>
    <row r="466" s="2" customFormat="1" ht="16.5" customHeight="1">
      <c r="A466" s="38"/>
      <c r="B466" s="39"/>
      <c r="C466" s="226" t="s">
        <v>745</v>
      </c>
      <c r="D466" s="226" t="s">
        <v>129</v>
      </c>
      <c r="E466" s="227" t="s">
        <v>746</v>
      </c>
      <c r="F466" s="228" t="s">
        <v>747</v>
      </c>
      <c r="G466" s="229" t="s">
        <v>132</v>
      </c>
      <c r="H466" s="230">
        <v>54</v>
      </c>
      <c r="I466" s="231"/>
      <c r="J466" s="232">
        <f>ROUND(I466*H466,2)</f>
        <v>0</v>
      </c>
      <c r="K466" s="228" t="s">
        <v>133</v>
      </c>
      <c r="L466" s="44"/>
      <c r="M466" s="233" t="s">
        <v>1</v>
      </c>
      <c r="N466" s="234" t="s">
        <v>41</v>
      </c>
      <c r="O466" s="91"/>
      <c r="P466" s="235">
        <f>O466*H466</f>
        <v>0</v>
      </c>
      <c r="Q466" s="235">
        <v>0.00040000000000000002</v>
      </c>
      <c r="R466" s="235">
        <f>Q466*H466</f>
        <v>0.021600000000000001</v>
      </c>
      <c r="S466" s="235">
        <v>0</v>
      </c>
      <c r="T466" s="236">
        <f>S466*H466</f>
        <v>0</v>
      </c>
      <c r="U466" s="38"/>
      <c r="V466" s="38"/>
      <c r="W466" s="38"/>
      <c r="X466" s="38"/>
      <c r="Y466" s="38"/>
      <c r="Z466" s="38"/>
      <c r="AA466" s="38"/>
      <c r="AB466" s="38"/>
      <c r="AC466" s="38"/>
      <c r="AD466" s="38"/>
      <c r="AE466" s="38"/>
      <c r="AR466" s="237" t="s">
        <v>213</v>
      </c>
      <c r="AT466" s="237" t="s">
        <v>129</v>
      </c>
      <c r="AU466" s="237" t="s">
        <v>85</v>
      </c>
      <c r="AY466" s="17" t="s">
        <v>127</v>
      </c>
      <c r="BE466" s="238">
        <f>IF(N466="základní",J466,0)</f>
        <v>0</v>
      </c>
      <c r="BF466" s="238">
        <f>IF(N466="snížená",J466,0)</f>
        <v>0</v>
      </c>
      <c r="BG466" s="238">
        <f>IF(N466="zákl. přenesená",J466,0)</f>
        <v>0</v>
      </c>
      <c r="BH466" s="238">
        <f>IF(N466="sníž. přenesená",J466,0)</f>
        <v>0</v>
      </c>
      <c r="BI466" s="238">
        <f>IF(N466="nulová",J466,0)</f>
        <v>0</v>
      </c>
      <c r="BJ466" s="17" t="s">
        <v>83</v>
      </c>
      <c r="BK466" s="238">
        <f>ROUND(I466*H466,2)</f>
        <v>0</v>
      </c>
      <c r="BL466" s="17" t="s">
        <v>213</v>
      </c>
      <c r="BM466" s="237" t="s">
        <v>748</v>
      </c>
    </row>
    <row r="467" s="13" customFormat="1">
      <c r="A467" s="13"/>
      <c r="B467" s="239"/>
      <c r="C467" s="240"/>
      <c r="D467" s="241" t="s">
        <v>136</v>
      </c>
      <c r="E467" s="242" t="s">
        <v>1</v>
      </c>
      <c r="F467" s="243" t="s">
        <v>749</v>
      </c>
      <c r="G467" s="240"/>
      <c r="H467" s="242" t="s">
        <v>1</v>
      </c>
      <c r="I467" s="244"/>
      <c r="J467" s="240"/>
      <c r="K467" s="240"/>
      <c r="L467" s="245"/>
      <c r="M467" s="246"/>
      <c r="N467" s="247"/>
      <c r="O467" s="247"/>
      <c r="P467" s="247"/>
      <c r="Q467" s="247"/>
      <c r="R467" s="247"/>
      <c r="S467" s="247"/>
      <c r="T467" s="248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9" t="s">
        <v>136</v>
      </c>
      <c r="AU467" s="249" t="s">
        <v>85</v>
      </c>
      <c r="AV467" s="13" t="s">
        <v>83</v>
      </c>
      <c r="AW467" s="13" t="s">
        <v>32</v>
      </c>
      <c r="AX467" s="13" t="s">
        <v>76</v>
      </c>
      <c r="AY467" s="249" t="s">
        <v>127</v>
      </c>
    </row>
    <row r="468" s="14" customFormat="1">
      <c r="A468" s="14"/>
      <c r="B468" s="250"/>
      <c r="C468" s="251"/>
      <c r="D468" s="241" t="s">
        <v>136</v>
      </c>
      <c r="E468" s="252" t="s">
        <v>1</v>
      </c>
      <c r="F468" s="253" t="s">
        <v>613</v>
      </c>
      <c r="G468" s="251"/>
      <c r="H468" s="254">
        <v>54</v>
      </c>
      <c r="I468" s="255"/>
      <c r="J468" s="251"/>
      <c r="K468" s="251"/>
      <c r="L468" s="256"/>
      <c r="M468" s="257"/>
      <c r="N468" s="258"/>
      <c r="O468" s="258"/>
      <c r="P468" s="258"/>
      <c r="Q468" s="258"/>
      <c r="R468" s="258"/>
      <c r="S468" s="258"/>
      <c r="T468" s="259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60" t="s">
        <v>136</v>
      </c>
      <c r="AU468" s="260" t="s">
        <v>85</v>
      </c>
      <c r="AV468" s="14" t="s">
        <v>85</v>
      </c>
      <c r="AW468" s="14" t="s">
        <v>32</v>
      </c>
      <c r="AX468" s="14" t="s">
        <v>76</v>
      </c>
      <c r="AY468" s="260" t="s">
        <v>127</v>
      </c>
    </row>
    <row r="469" s="15" customFormat="1">
      <c r="A469" s="15"/>
      <c r="B469" s="261"/>
      <c r="C469" s="262"/>
      <c r="D469" s="241" t="s">
        <v>136</v>
      </c>
      <c r="E469" s="263" t="s">
        <v>1</v>
      </c>
      <c r="F469" s="264" t="s">
        <v>139</v>
      </c>
      <c r="G469" s="262"/>
      <c r="H469" s="265">
        <v>54</v>
      </c>
      <c r="I469" s="266"/>
      <c r="J469" s="262"/>
      <c r="K469" s="262"/>
      <c r="L469" s="267"/>
      <c r="M469" s="287"/>
      <c r="N469" s="288"/>
      <c r="O469" s="288"/>
      <c r="P469" s="288"/>
      <c r="Q469" s="288"/>
      <c r="R469" s="288"/>
      <c r="S469" s="288"/>
      <c r="T469" s="289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71" t="s">
        <v>136</v>
      </c>
      <c r="AU469" s="271" t="s">
        <v>85</v>
      </c>
      <c r="AV469" s="15" t="s">
        <v>134</v>
      </c>
      <c r="AW469" s="15" t="s">
        <v>32</v>
      </c>
      <c r="AX469" s="15" t="s">
        <v>83</v>
      </c>
      <c r="AY469" s="271" t="s">
        <v>127</v>
      </c>
    </row>
    <row r="470" s="2" customFormat="1" ht="6.96" customHeight="1">
      <c r="A470" s="38"/>
      <c r="B470" s="66"/>
      <c r="C470" s="67"/>
      <c r="D470" s="67"/>
      <c r="E470" s="67"/>
      <c r="F470" s="67"/>
      <c r="G470" s="67"/>
      <c r="H470" s="67"/>
      <c r="I470" s="67"/>
      <c r="J470" s="67"/>
      <c r="K470" s="67"/>
      <c r="L470" s="44"/>
      <c r="M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</row>
  </sheetData>
  <sheetProtection sheet="1" autoFilter="0" formatColumns="0" formatRows="0" objects="1" scenarios="1" spinCount="100000" saltValue="CfRGfHx6ATAJwAxAi5Bt18XDDhgb9l1veIadm/oNFaTa1sqtONjkybqYD9x88/Sl/E1Bzzmhjk1o9Sd0hAHwjA==" hashValue="Xu/jh6KMrK9SwURX90XL/cIl8o/e9ykx8Q4FAX1XAFpKV5CoGsu7mXljiQfFhh6SE4mFPziLU2SO60Zlx1mWLQ==" algorithmName="SHA-512" password="CC35"/>
  <autoFilter ref="C129:K469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8:H118"/>
    <mergeCell ref="E120:H120"/>
    <mergeCell ref="E122:H12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96</v>
      </c>
    </row>
    <row r="3" s="1" customFormat="1" ht="6.96" customHeight="1">
      <c r="B3" s="146"/>
      <c r="C3" s="147"/>
      <c r="D3" s="147"/>
      <c r="E3" s="147"/>
      <c r="F3" s="147"/>
      <c r="G3" s="147"/>
      <c r="H3" s="147"/>
      <c r="I3" s="147"/>
      <c r="J3" s="147"/>
      <c r="K3" s="147"/>
      <c r="L3" s="20"/>
      <c r="AT3" s="17" t="s">
        <v>85</v>
      </c>
    </row>
    <row r="4" s="1" customFormat="1" ht="24.96" customHeight="1">
      <c r="B4" s="20"/>
      <c r="D4" s="148" t="s">
        <v>97</v>
      </c>
      <c r="L4" s="20"/>
      <c r="M4" s="14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50" t="s">
        <v>16</v>
      </c>
      <c r="L6" s="20"/>
    </row>
    <row r="7" s="1" customFormat="1" ht="16.5" customHeight="1">
      <c r="B7" s="20"/>
      <c r="E7" s="151" t="str">
        <f>'Rekapitulace stavby'!K6</f>
        <v>Oprava chodníku v ulici SNP, Hradec Králové</v>
      </c>
      <c r="F7" s="150"/>
      <c r="G7" s="150"/>
      <c r="H7" s="150"/>
      <c r="L7" s="20"/>
    </row>
    <row r="8" s="2" customFormat="1" ht="12" customHeight="1">
      <c r="A8" s="38"/>
      <c r="B8" s="44"/>
      <c r="C8" s="38"/>
      <c r="D8" s="150" t="s">
        <v>98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52" t="s">
        <v>750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50" t="s">
        <v>18</v>
      </c>
      <c r="E11" s="38"/>
      <c r="F11" s="141" t="s">
        <v>1</v>
      </c>
      <c r="G11" s="38"/>
      <c r="H11" s="38"/>
      <c r="I11" s="150" t="s">
        <v>19</v>
      </c>
      <c r="J11" s="141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50" t="s">
        <v>20</v>
      </c>
      <c r="E12" s="38"/>
      <c r="F12" s="141" t="s">
        <v>21</v>
      </c>
      <c r="G12" s="38"/>
      <c r="H12" s="38"/>
      <c r="I12" s="150" t="s">
        <v>22</v>
      </c>
      <c r="J12" s="153" t="str">
        <f>'Rekapitulace stavby'!AN8</f>
        <v>27. 3. 2025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50" t="s">
        <v>24</v>
      </c>
      <c r="E14" s="38"/>
      <c r="F14" s="38"/>
      <c r="G14" s="38"/>
      <c r="H14" s="38"/>
      <c r="I14" s="150" t="s">
        <v>25</v>
      </c>
      <c r="J14" s="141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1" t="str">
        <f>IF('Rekapitulace stavby'!E11="","",'Rekapitulace stavby'!E11)</f>
        <v xml:space="preserve"> </v>
      </c>
      <c r="F15" s="38"/>
      <c r="G15" s="38"/>
      <c r="H15" s="38"/>
      <c r="I15" s="150" t="s">
        <v>27</v>
      </c>
      <c r="J15" s="141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50" t="s">
        <v>28</v>
      </c>
      <c r="E17" s="38"/>
      <c r="F17" s="38"/>
      <c r="G17" s="38"/>
      <c r="H17" s="38"/>
      <c r="I17" s="15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1"/>
      <c r="G18" s="141"/>
      <c r="H18" s="141"/>
      <c r="I18" s="15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50" t="s">
        <v>30</v>
      </c>
      <c r="E20" s="38"/>
      <c r="F20" s="38"/>
      <c r="G20" s="38"/>
      <c r="H20" s="38"/>
      <c r="I20" s="150" t="s">
        <v>25</v>
      </c>
      <c r="J20" s="141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1" t="s">
        <v>31</v>
      </c>
      <c r="F21" s="38"/>
      <c r="G21" s="38"/>
      <c r="H21" s="38"/>
      <c r="I21" s="150" t="s">
        <v>27</v>
      </c>
      <c r="J21" s="141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50" t="s">
        <v>33</v>
      </c>
      <c r="E23" s="38"/>
      <c r="F23" s="38"/>
      <c r="G23" s="38"/>
      <c r="H23" s="38"/>
      <c r="I23" s="150" t="s">
        <v>25</v>
      </c>
      <c r="J23" s="141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1" t="s">
        <v>34</v>
      </c>
      <c r="F24" s="38"/>
      <c r="G24" s="38"/>
      <c r="H24" s="38"/>
      <c r="I24" s="150" t="s">
        <v>27</v>
      </c>
      <c r="J24" s="141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5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4"/>
      <c r="B27" s="155"/>
      <c r="C27" s="154"/>
      <c r="D27" s="154"/>
      <c r="E27" s="156" t="s">
        <v>1</v>
      </c>
      <c r="F27" s="156"/>
      <c r="G27" s="156"/>
      <c r="H27" s="156"/>
      <c r="I27" s="154"/>
      <c r="J27" s="154"/>
      <c r="K27" s="154"/>
      <c r="L27" s="157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8"/>
      <c r="E29" s="158"/>
      <c r="F29" s="158"/>
      <c r="G29" s="158"/>
      <c r="H29" s="158"/>
      <c r="I29" s="158"/>
      <c r="J29" s="158"/>
      <c r="K29" s="158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9" t="s">
        <v>36</v>
      </c>
      <c r="E30" s="38"/>
      <c r="F30" s="38"/>
      <c r="G30" s="38"/>
      <c r="H30" s="38"/>
      <c r="I30" s="38"/>
      <c r="J30" s="160">
        <f>ROUND(J122,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8"/>
      <c r="E31" s="158"/>
      <c r="F31" s="158"/>
      <c r="G31" s="158"/>
      <c r="H31" s="158"/>
      <c r="I31" s="158"/>
      <c r="J31" s="158"/>
      <c r="K31" s="15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61" t="s">
        <v>38</v>
      </c>
      <c r="G32" s="38"/>
      <c r="H32" s="38"/>
      <c r="I32" s="161" t="s">
        <v>37</v>
      </c>
      <c r="J32" s="161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62" t="s">
        <v>40</v>
      </c>
      <c r="E33" s="150" t="s">
        <v>41</v>
      </c>
      <c r="F33" s="163">
        <f>ROUND((SUM(BE122:BE147)),  2)</f>
        <v>0</v>
      </c>
      <c r="G33" s="38"/>
      <c r="H33" s="38"/>
      <c r="I33" s="164">
        <v>0.20999999999999999</v>
      </c>
      <c r="J33" s="163">
        <f>ROUND(((SUM(BE122:BE147))*I33),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50" t="s">
        <v>42</v>
      </c>
      <c r="F34" s="163">
        <f>ROUND((SUM(BF122:BF147)),  2)</f>
        <v>0</v>
      </c>
      <c r="G34" s="38"/>
      <c r="H34" s="38"/>
      <c r="I34" s="164">
        <v>0.12</v>
      </c>
      <c r="J34" s="163">
        <f>ROUND(((SUM(BF122:BF147))*I34),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50" t="s">
        <v>43</v>
      </c>
      <c r="F35" s="163">
        <f>ROUND((SUM(BG122:BG147)),  2)</f>
        <v>0</v>
      </c>
      <c r="G35" s="38"/>
      <c r="H35" s="38"/>
      <c r="I35" s="164">
        <v>0.20999999999999999</v>
      </c>
      <c r="J35" s="163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50" t="s">
        <v>44</v>
      </c>
      <c r="F36" s="163">
        <f>ROUND((SUM(BH122:BH147)),  2)</f>
        <v>0</v>
      </c>
      <c r="G36" s="38"/>
      <c r="H36" s="38"/>
      <c r="I36" s="164">
        <v>0.12</v>
      </c>
      <c r="J36" s="163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50" t="s">
        <v>45</v>
      </c>
      <c r="F37" s="163">
        <f>ROUND((SUM(BI122:BI147)),  2)</f>
        <v>0</v>
      </c>
      <c r="G37" s="38"/>
      <c r="H37" s="38"/>
      <c r="I37" s="164">
        <v>0</v>
      </c>
      <c r="J37" s="163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5"/>
      <c r="D39" s="166" t="s">
        <v>46</v>
      </c>
      <c r="E39" s="167"/>
      <c r="F39" s="167"/>
      <c r="G39" s="168" t="s">
        <v>47</v>
      </c>
      <c r="H39" s="169" t="s">
        <v>48</v>
      </c>
      <c r="I39" s="167"/>
      <c r="J39" s="170">
        <f>SUM(J30:J37)</f>
        <v>0</v>
      </c>
      <c r="K39" s="171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72" t="s">
        <v>49</v>
      </c>
      <c r="E50" s="173"/>
      <c r="F50" s="173"/>
      <c r="G50" s="172" t="s">
        <v>50</v>
      </c>
      <c r="H50" s="173"/>
      <c r="I50" s="173"/>
      <c r="J50" s="173"/>
      <c r="K50" s="173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4" t="s">
        <v>51</v>
      </c>
      <c r="E61" s="175"/>
      <c r="F61" s="176" t="s">
        <v>52</v>
      </c>
      <c r="G61" s="174" t="s">
        <v>51</v>
      </c>
      <c r="H61" s="175"/>
      <c r="I61" s="175"/>
      <c r="J61" s="177" t="s">
        <v>52</v>
      </c>
      <c r="K61" s="175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2" t="s">
        <v>53</v>
      </c>
      <c r="E65" s="178"/>
      <c r="F65" s="178"/>
      <c r="G65" s="172" t="s">
        <v>54</v>
      </c>
      <c r="H65" s="178"/>
      <c r="I65" s="178"/>
      <c r="J65" s="178"/>
      <c r="K65" s="178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4" t="s">
        <v>51</v>
      </c>
      <c r="E76" s="175"/>
      <c r="F76" s="176" t="s">
        <v>52</v>
      </c>
      <c r="G76" s="174" t="s">
        <v>51</v>
      </c>
      <c r="H76" s="175"/>
      <c r="I76" s="175"/>
      <c r="J76" s="177" t="s">
        <v>52</v>
      </c>
      <c r="K76" s="175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9"/>
      <c r="C77" s="180"/>
      <c r="D77" s="180"/>
      <c r="E77" s="180"/>
      <c r="F77" s="180"/>
      <c r="G77" s="180"/>
      <c r="H77" s="180"/>
      <c r="I77" s="180"/>
      <c r="J77" s="180"/>
      <c r="K77" s="180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1"/>
      <c r="C81" s="182"/>
      <c r="D81" s="182"/>
      <c r="E81" s="182"/>
      <c r="F81" s="182"/>
      <c r="G81" s="182"/>
      <c r="H81" s="182"/>
      <c r="I81" s="182"/>
      <c r="J81" s="182"/>
      <c r="K81" s="182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102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3" t="str">
        <f>E7</f>
        <v>Oprava chodníku v ulici SNP, Hradec Králové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98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B - Vedlejší a ostatní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Hradec Králové</v>
      </c>
      <c r="G89" s="40"/>
      <c r="H89" s="40"/>
      <c r="I89" s="32" t="s">
        <v>22</v>
      </c>
      <c r="J89" s="79" t="str">
        <f>IF(J12="","",J12)</f>
        <v>27. 3. 2025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>VIAPROJEKT s.r.o. HK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B.Burešová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4" t="s">
        <v>103</v>
      </c>
      <c r="D94" s="185"/>
      <c r="E94" s="185"/>
      <c r="F94" s="185"/>
      <c r="G94" s="185"/>
      <c r="H94" s="185"/>
      <c r="I94" s="185"/>
      <c r="J94" s="186" t="s">
        <v>104</v>
      </c>
      <c r="K94" s="185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7" t="s">
        <v>105</v>
      </c>
      <c r="D96" s="40"/>
      <c r="E96" s="40"/>
      <c r="F96" s="40"/>
      <c r="G96" s="40"/>
      <c r="H96" s="40"/>
      <c r="I96" s="40"/>
      <c r="J96" s="110">
        <f>J122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106</v>
      </c>
    </row>
    <row r="97" s="9" customFormat="1" ht="24.96" customHeight="1">
      <c r="A97" s="9"/>
      <c r="B97" s="188"/>
      <c r="C97" s="189"/>
      <c r="D97" s="190" t="s">
        <v>751</v>
      </c>
      <c r="E97" s="191"/>
      <c r="F97" s="191"/>
      <c r="G97" s="191"/>
      <c r="H97" s="191"/>
      <c r="I97" s="191"/>
      <c r="J97" s="192">
        <f>J123</f>
        <v>0</v>
      </c>
      <c r="K97" s="189"/>
      <c r="L97" s="19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4"/>
      <c r="C98" s="133"/>
      <c r="D98" s="195" t="s">
        <v>752</v>
      </c>
      <c r="E98" s="196"/>
      <c r="F98" s="196"/>
      <c r="G98" s="196"/>
      <c r="H98" s="196"/>
      <c r="I98" s="196"/>
      <c r="J98" s="197">
        <f>J124</f>
        <v>0</v>
      </c>
      <c r="K98" s="133"/>
      <c r="L98" s="19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4"/>
      <c r="C99" s="133"/>
      <c r="D99" s="195" t="s">
        <v>753</v>
      </c>
      <c r="E99" s="196"/>
      <c r="F99" s="196"/>
      <c r="G99" s="196"/>
      <c r="H99" s="196"/>
      <c r="I99" s="196"/>
      <c r="J99" s="197">
        <f>J130</f>
        <v>0</v>
      </c>
      <c r="K99" s="133"/>
      <c r="L99" s="19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4"/>
      <c r="C100" s="133"/>
      <c r="D100" s="195" t="s">
        <v>754</v>
      </c>
      <c r="E100" s="196"/>
      <c r="F100" s="196"/>
      <c r="G100" s="196"/>
      <c r="H100" s="196"/>
      <c r="I100" s="196"/>
      <c r="J100" s="197">
        <f>J139</f>
        <v>0</v>
      </c>
      <c r="K100" s="133"/>
      <c r="L100" s="19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4"/>
      <c r="C101" s="133"/>
      <c r="D101" s="195" t="s">
        <v>755</v>
      </c>
      <c r="E101" s="196"/>
      <c r="F101" s="196"/>
      <c r="G101" s="196"/>
      <c r="H101" s="196"/>
      <c r="I101" s="196"/>
      <c r="J101" s="197">
        <f>J141</f>
        <v>0</v>
      </c>
      <c r="K101" s="133"/>
      <c r="L101" s="19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4"/>
      <c r="C102" s="133"/>
      <c r="D102" s="195" t="s">
        <v>756</v>
      </c>
      <c r="E102" s="196"/>
      <c r="F102" s="196"/>
      <c r="G102" s="196"/>
      <c r="H102" s="196"/>
      <c r="I102" s="196"/>
      <c r="J102" s="197">
        <f>J146</f>
        <v>0</v>
      </c>
      <c r="K102" s="133"/>
      <c r="L102" s="19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8"/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66"/>
      <c r="C104" s="67"/>
      <c r="D104" s="67"/>
      <c r="E104" s="67"/>
      <c r="F104" s="67"/>
      <c r="G104" s="67"/>
      <c r="H104" s="67"/>
      <c r="I104" s="67"/>
      <c r="J104" s="67"/>
      <c r="K104" s="67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8" s="2" customFormat="1" ht="6.96" customHeight="1">
      <c r="A108" s="38"/>
      <c r="B108" s="68"/>
      <c r="C108" s="69"/>
      <c r="D108" s="69"/>
      <c r="E108" s="69"/>
      <c r="F108" s="69"/>
      <c r="G108" s="69"/>
      <c r="H108" s="69"/>
      <c r="I108" s="69"/>
      <c r="J108" s="69"/>
      <c r="K108" s="69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4.96" customHeight="1">
      <c r="A109" s="38"/>
      <c r="B109" s="39"/>
      <c r="C109" s="23" t="s">
        <v>112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6.96" customHeight="1">
      <c r="A110" s="38"/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16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183" t="str">
        <f>E7</f>
        <v>Oprava chodníku v ulici SNP, Hradec Králové</v>
      </c>
      <c r="F112" s="32"/>
      <c r="G112" s="32"/>
      <c r="H112" s="32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98</v>
      </c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6.5" customHeight="1">
      <c r="A114" s="38"/>
      <c r="B114" s="39"/>
      <c r="C114" s="40"/>
      <c r="D114" s="40"/>
      <c r="E114" s="76" t="str">
        <f>E9</f>
        <v>B - Vedlejší a ostatní náklady</v>
      </c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20</v>
      </c>
      <c r="D116" s="40"/>
      <c r="E116" s="40"/>
      <c r="F116" s="27" t="str">
        <f>F12</f>
        <v>Hradec Králové</v>
      </c>
      <c r="G116" s="40"/>
      <c r="H116" s="40"/>
      <c r="I116" s="32" t="s">
        <v>22</v>
      </c>
      <c r="J116" s="79" t="str">
        <f>IF(J12="","",J12)</f>
        <v>27. 3. 2025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5.65" customHeight="1">
      <c r="A118" s="38"/>
      <c r="B118" s="39"/>
      <c r="C118" s="32" t="s">
        <v>24</v>
      </c>
      <c r="D118" s="40"/>
      <c r="E118" s="40"/>
      <c r="F118" s="27" t="str">
        <f>E15</f>
        <v xml:space="preserve"> </v>
      </c>
      <c r="G118" s="40"/>
      <c r="H118" s="40"/>
      <c r="I118" s="32" t="s">
        <v>30</v>
      </c>
      <c r="J118" s="36" t="str">
        <f>E21</f>
        <v>VIAPROJEKT s.r.o. HK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28</v>
      </c>
      <c r="D119" s="40"/>
      <c r="E119" s="40"/>
      <c r="F119" s="27" t="str">
        <f>IF(E18="","",E18)</f>
        <v>Vyplň údaj</v>
      </c>
      <c r="G119" s="40"/>
      <c r="H119" s="40"/>
      <c r="I119" s="32" t="s">
        <v>33</v>
      </c>
      <c r="J119" s="36" t="str">
        <f>E24</f>
        <v>B.Burešová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0.32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11" customFormat="1" ht="29.28" customHeight="1">
      <c r="A121" s="199"/>
      <c r="B121" s="200"/>
      <c r="C121" s="201" t="s">
        <v>113</v>
      </c>
      <c r="D121" s="202" t="s">
        <v>61</v>
      </c>
      <c r="E121" s="202" t="s">
        <v>57</v>
      </c>
      <c r="F121" s="202" t="s">
        <v>58</v>
      </c>
      <c r="G121" s="202" t="s">
        <v>114</v>
      </c>
      <c r="H121" s="202" t="s">
        <v>115</v>
      </c>
      <c r="I121" s="202" t="s">
        <v>116</v>
      </c>
      <c r="J121" s="202" t="s">
        <v>104</v>
      </c>
      <c r="K121" s="203" t="s">
        <v>117</v>
      </c>
      <c r="L121" s="204"/>
      <c r="M121" s="100" t="s">
        <v>1</v>
      </c>
      <c r="N121" s="101" t="s">
        <v>40</v>
      </c>
      <c r="O121" s="101" t="s">
        <v>118</v>
      </c>
      <c r="P121" s="101" t="s">
        <v>119</v>
      </c>
      <c r="Q121" s="101" t="s">
        <v>120</v>
      </c>
      <c r="R121" s="101" t="s">
        <v>121</v>
      </c>
      <c r="S121" s="101" t="s">
        <v>122</v>
      </c>
      <c r="T121" s="102" t="s">
        <v>123</v>
      </c>
      <c r="U121" s="199"/>
      <c r="V121" s="199"/>
      <c r="W121" s="199"/>
      <c r="X121" s="199"/>
      <c r="Y121" s="199"/>
      <c r="Z121" s="199"/>
      <c r="AA121" s="199"/>
      <c r="AB121" s="199"/>
      <c r="AC121" s="199"/>
      <c r="AD121" s="199"/>
      <c r="AE121" s="199"/>
    </row>
    <row r="122" s="2" customFormat="1" ht="22.8" customHeight="1">
      <c r="A122" s="38"/>
      <c r="B122" s="39"/>
      <c r="C122" s="107" t="s">
        <v>124</v>
      </c>
      <c r="D122" s="40"/>
      <c r="E122" s="40"/>
      <c r="F122" s="40"/>
      <c r="G122" s="40"/>
      <c r="H122" s="40"/>
      <c r="I122" s="40"/>
      <c r="J122" s="205">
        <f>BK122</f>
        <v>0</v>
      </c>
      <c r="K122" s="40"/>
      <c r="L122" s="44"/>
      <c r="M122" s="103"/>
      <c r="N122" s="206"/>
      <c r="O122" s="104"/>
      <c r="P122" s="207">
        <f>P123</f>
        <v>0</v>
      </c>
      <c r="Q122" s="104"/>
      <c r="R122" s="207">
        <f>R123</f>
        <v>0</v>
      </c>
      <c r="S122" s="104"/>
      <c r="T122" s="208">
        <f>T123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75</v>
      </c>
      <c r="AU122" s="17" t="s">
        <v>106</v>
      </c>
      <c r="BK122" s="209">
        <f>BK123</f>
        <v>0</v>
      </c>
    </row>
    <row r="123" s="12" customFormat="1" ht="25.92" customHeight="1">
      <c r="A123" s="12"/>
      <c r="B123" s="210"/>
      <c r="C123" s="211"/>
      <c r="D123" s="212" t="s">
        <v>75</v>
      </c>
      <c r="E123" s="213" t="s">
        <v>757</v>
      </c>
      <c r="F123" s="213" t="s">
        <v>758</v>
      </c>
      <c r="G123" s="211"/>
      <c r="H123" s="211"/>
      <c r="I123" s="214"/>
      <c r="J123" s="215">
        <f>BK123</f>
        <v>0</v>
      </c>
      <c r="K123" s="211"/>
      <c r="L123" s="216"/>
      <c r="M123" s="217"/>
      <c r="N123" s="218"/>
      <c r="O123" s="218"/>
      <c r="P123" s="219">
        <f>P124+P130+P139+P141+P146</f>
        <v>0</v>
      </c>
      <c r="Q123" s="218"/>
      <c r="R123" s="219">
        <f>R124+R130+R139+R141+R146</f>
        <v>0</v>
      </c>
      <c r="S123" s="218"/>
      <c r="T123" s="220">
        <f>T124+T130+T139+T141+T146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1" t="s">
        <v>150</v>
      </c>
      <c r="AT123" s="222" t="s">
        <v>75</v>
      </c>
      <c r="AU123" s="222" t="s">
        <v>76</v>
      </c>
      <c r="AY123" s="221" t="s">
        <v>127</v>
      </c>
      <c r="BK123" s="223">
        <f>BK124+BK130+BK139+BK141+BK146</f>
        <v>0</v>
      </c>
    </row>
    <row r="124" s="12" customFormat="1" ht="22.8" customHeight="1">
      <c r="A124" s="12"/>
      <c r="B124" s="210"/>
      <c r="C124" s="211"/>
      <c r="D124" s="212" t="s">
        <v>75</v>
      </c>
      <c r="E124" s="224" t="s">
        <v>759</v>
      </c>
      <c r="F124" s="224" t="s">
        <v>760</v>
      </c>
      <c r="G124" s="211"/>
      <c r="H124" s="211"/>
      <c r="I124" s="214"/>
      <c r="J124" s="225">
        <f>BK124</f>
        <v>0</v>
      </c>
      <c r="K124" s="211"/>
      <c r="L124" s="216"/>
      <c r="M124" s="217"/>
      <c r="N124" s="218"/>
      <c r="O124" s="218"/>
      <c r="P124" s="219">
        <f>SUM(P125:P129)</f>
        <v>0</v>
      </c>
      <c r="Q124" s="218"/>
      <c r="R124" s="219">
        <f>SUM(R125:R129)</f>
        <v>0</v>
      </c>
      <c r="S124" s="218"/>
      <c r="T124" s="220">
        <f>SUM(T125:T129)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1" t="s">
        <v>150</v>
      </c>
      <c r="AT124" s="222" t="s">
        <v>75</v>
      </c>
      <c r="AU124" s="222" t="s">
        <v>83</v>
      </c>
      <c r="AY124" s="221" t="s">
        <v>127</v>
      </c>
      <c r="BK124" s="223">
        <f>SUM(BK125:BK129)</f>
        <v>0</v>
      </c>
    </row>
    <row r="125" s="2" customFormat="1" ht="16.5" customHeight="1">
      <c r="A125" s="38"/>
      <c r="B125" s="39"/>
      <c r="C125" s="226" t="s">
        <v>83</v>
      </c>
      <c r="D125" s="226" t="s">
        <v>129</v>
      </c>
      <c r="E125" s="227" t="s">
        <v>761</v>
      </c>
      <c r="F125" s="228" t="s">
        <v>762</v>
      </c>
      <c r="G125" s="229" t="s">
        <v>238</v>
      </c>
      <c r="H125" s="230">
        <v>1</v>
      </c>
      <c r="I125" s="231"/>
      <c r="J125" s="232">
        <f>ROUND(I125*H125,2)</f>
        <v>0</v>
      </c>
      <c r="K125" s="228" t="s">
        <v>133</v>
      </c>
      <c r="L125" s="44"/>
      <c r="M125" s="233" t="s">
        <v>1</v>
      </c>
      <c r="N125" s="234" t="s">
        <v>41</v>
      </c>
      <c r="O125" s="91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7" t="s">
        <v>763</v>
      </c>
      <c r="AT125" s="237" t="s">
        <v>129</v>
      </c>
      <c r="AU125" s="237" t="s">
        <v>85</v>
      </c>
      <c r="AY125" s="17" t="s">
        <v>127</v>
      </c>
      <c r="BE125" s="238">
        <f>IF(N125="základní",J125,0)</f>
        <v>0</v>
      </c>
      <c r="BF125" s="238">
        <f>IF(N125="snížená",J125,0)</f>
        <v>0</v>
      </c>
      <c r="BG125" s="238">
        <f>IF(N125="zákl. přenesená",J125,0)</f>
        <v>0</v>
      </c>
      <c r="BH125" s="238">
        <f>IF(N125="sníž. přenesená",J125,0)</f>
        <v>0</v>
      </c>
      <c r="BI125" s="238">
        <f>IF(N125="nulová",J125,0)</f>
        <v>0</v>
      </c>
      <c r="BJ125" s="17" t="s">
        <v>83</v>
      </c>
      <c r="BK125" s="238">
        <f>ROUND(I125*H125,2)</f>
        <v>0</v>
      </c>
      <c r="BL125" s="17" t="s">
        <v>763</v>
      </c>
      <c r="BM125" s="237" t="s">
        <v>764</v>
      </c>
    </row>
    <row r="126" s="13" customFormat="1">
      <c r="A126" s="13"/>
      <c r="B126" s="239"/>
      <c r="C126" s="240"/>
      <c r="D126" s="241" t="s">
        <v>136</v>
      </c>
      <c r="E126" s="242" t="s">
        <v>1</v>
      </c>
      <c r="F126" s="243" t="s">
        <v>765</v>
      </c>
      <c r="G126" s="240"/>
      <c r="H126" s="242" t="s">
        <v>1</v>
      </c>
      <c r="I126" s="244"/>
      <c r="J126" s="240"/>
      <c r="K126" s="240"/>
      <c r="L126" s="245"/>
      <c r="M126" s="246"/>
      <c r="N126" s="247"/>
      <c r="O126" s="247"/>
      <c r="P126" s="247"/>
      <c r="Q126" s="247"/>
      <c r="R126" s="247"/>
      <c r="S126" s="247"/>
      <c r="T126" s="248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9" t="s">
        <v>136</v>
      </c>
      <c r="AU126" s="249" t="s">
        <v>85</v>
      </c>
      <c r="AV126" s="13" t="s">
        <v>83</v>
      </c>
      <c r="AW126" s="13" t="s">
        <v>32</v>
      </c>
      <c r="AX126" s="13" t="s">
        <v>76</v>
      </c>
      <c r="AY126" s="249" t="s">
        <v>127</v>
      </c>
    </row>
    <row r="127" s="14" customFormat="1">
      <c r="A127" s="14"/>
      <c r="B127" s="250"/>
      <c r="C127" s="251"/>
      <c r="D127" s="241" t="s">
        <v>136</v>
      </c>
      <c r="E127" s="252" t="s">
        <v>1</v>
      </c>
      <c r="F127" s="253" t="s">
        <v>83</v>
      </c>
      <c r="G127" s="251"/>
      <c r="H127" s="254">
        <v>1</v>
      </c>
      <c r="I127" s="255"/>
      <c r="J127" s="251"/>
      <c r="K127" s="251"/>
      <c r="L127" s="256"/>
      <c r="M127" s="257"/>
      <c r="N127" s="258"/>
      <c r="O127" s="258"/>
      <c r="P127" s="258"/>
      <c r="Q127" s="258"/>
      <c r="R127" s="258"/>
      <c r="S127" s="258"/>
      <c r="T127" s="259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60" t="s">
        <v>136</v>
      </c>
      <c r="AU127" s="260" t="s">
        <v>85</v>
      </c>
      <c r="AV127" s="14" t="s">
        <v>85</v>
      </c>
      <c r="AW127" s="14" t="s">
        <v>32</v>
      </c>
      <c r="AX127" s="14" t="s">
        <v>76</v>
      </c>
      <c r="AY127" s="260" t="s">
        <v>127</v>
      </c>
    </row>
    <row r="128" s="15" customFormat="1">
      <c r="A128" s="15"/>
      <c r="B128" s="261"/>
      <c r="C128" s="262"/>
      <c r="D128" s="241" t="s">
        <v>136</v>
      </c>
      <c r="E128" s="263" t="s">
        <v>1</v>
      </c>
      <c r="F128" s="264" t="s">
        <v>139</v>
      </c>
      <c r="G128" s="262"/>
      <c r="H128" s="265">
        <v>1</v>
      </c>
      <c r="I128" s="266"/>
      <c r="J128" s="262"/>
      <c r="K128" s="262"/>
      <c r="L128" s="267"/>
      <c r="M128" s="268"/>
      <c r="N128" s="269"/>
      <c r="O128" s="269"/>
      <c r="P128" s="269"/>
      <c r="Q128" s="269"/>
      <c r="R128" s="269"/>
      <c r="S128" s="269"/>
      <c r="T128" s="270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71" t="s">
        <v>136</v>
      </c>
      <c r="AU128" s="271" t="s">
        <v>85</v>
      </c>
      <c r="AV128" s="15" t="s">
        <v>134</v>
      </c>
      <c r="AW128" s="15" t="s">
        <v>32</v>
      </c>
      <c r="AX128" s="15" t="s">
        <v>83</v>
      </c>
      <c r="AY128" s="271" t="s">
        <v>127</v>
      </c>
    </row>
    <row r="129" s="2" customFormat="1" ht="16.5" customHeight="1">
      <c r="A129" s="38"/>
      <c r="B129" s="39"/>
      <c r="C129" s="226" t="s">
        <v>85</v>
      </c>
      <c r="D129" s="226" t="s">
        <v>129</v>
      </c>
      <c r="E129" s="227" t="s">
        <v>766</v>
      </c>
      <c r="F129" s="228" t="s">
        <v>767</v>
      </c>
      <c r="G129" s="229" t="s">
        <v>238</v>
      </c>
      <c r="H129" s="230">
        <v>1</v>
      </c>
      <c r="I129" s="231"/>
      <c r="J129" s="232">
        <f>ROUND(I129*H129,2)</f>
        <v>0</v>
      </c>
      <c r="K129" s="228" t="s">
        <v>133</v>
      </c>
      <c r="L129" s="44"/>
      <c r="M129" s="233" t="s">
        <v>1</v>
      </c>
      <c r="N129" s="234" t="s">
        <v>41</v>
      </c>
      <c r="O129" s="91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7" t="s">
        <v>763</v>
      </c>
      <c r="AT129" s="237" t="s">
        <v>129</v>
      </c>
      <c r="AU129" s="237" t="s">
        <v>85</v>
      </c>
      <c r="AY129" s="17" t="s">
        <v>127</v>
      </c>
      <c r="BE129" s="238">
        <f>IF(N129="základní",J129,0)</f>
        <v>0</v>
      </c>
      <c r="BF129" s="238">
        <f>IF(N129="snížená",J129,0)</f>
        <v>0</v>
      </c>
      <c r="BG129" s="238">
        <f>IF(N129="zákl. přenesená",J129,0)</f>
        <v>0</v>
      </c>
      <c r="BH129" s="238">
        <f>IF(N129="sníž. přenesená",J129,0)</f>
        <v>0</v>
      </c>
      <c r="BI129" s="238">
        <f>IF(N129="nulová",J129,0)</f>
        <v>0</v>
      </c>
      <c r="BJ129" s="17" t="s">
        <v>83</v>
      </c>
      <c r="BK129" s="238">
        <f>ROUND(I129*H129,2)</f>
        <v>0</v>
      </c>
      <c r="BL129" s="17" t="s">
        <v>763</v>
      </c>
      <c r="BM129" s="237" t="s">
        <v>768</v>
      </c>
    </row>
    <row r="130" s="12" customFormat="1" ht="22.8" customHeight="1">
      <c r="A130" s="12"/>
      <c r="B130" s="210"/>
      <c r="C130" s="211"/>
      <c r="D130" s="212" t="s">
        <v>75</v>
      </c>
      <c r="E130" s="224" t="s">
        <v>769</v>
      </c>
      <c r="F130" s="224" t="s">
        <v>770</v>
      </c>
      <c r="G130" s="211"/>
      <c r="H130" s="211"/>
      <c r="I130" s="214"/>
      <c r="J130" s="225">
        <f>BK130</f>
        <v>0</v>
      </c>
      <c r="K130" s="211"/>
      <c r="L130" s="216"/>
      <c r="M130" s="217"/>
      <c r="N130" s="218"/>
      <c r="O130" s="218"/>
      <c r="P130" s="219">
        <f>SUM(P131:P138)</f>
        <v>0</v>
      </c>
      <c r="Q130" s="218"/>
      <c r="R130" s="219">
        <f>SUM(R131:R138)</f>
        <v>0</v>
      </c>
      <c r="S130" s="218"/>
      <c r="T130" s="220">
        <f>SUM(T131:T138)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1" t="s">
        <v>150</v>
      </c>
      <c r="AT130" s="222" t="s">
        <v>75</v>
      </c>
      <c r="AU130" s="222" t="s">
        <v>83</v>
      </c>
      <c r="AY130" s="221" t="s">
        <v>127</v>
      </c>
      <c r="BK130" s="223">
        <f>SUM(BK131:BK138)</f>
        <v>0</v>
      </c>
    </row>
    <row r="131" s="2" customFormat="1" ht="16.5" customHeight="1">
      <c r="A131" s="38"/>
      <c r="B131" s="39"/>
      <c r="C131" s="226" t="s">
        <v>145</v>
      </c>
      <c r="D131" s="226" t="s">
        <v>129</v>
      </c>
      <c r="E131" s="227" t="s">
        <v>771</v>
      </c>
      <c r="F131" s="228" t="s">
        <v>770</v>
      </c>
      <c r="G131" s="229" t="s">
        <v>238</v>
      </c>
      <c r="H131" s="230">
        <v>1</v>
      </c>
      <c r="I131" s="231"/>
      <c r="J131" s="232">
        <f>ROUND(I131*H131,2)</f>
        <v>0</v>
      </c>
      <c r="K131" s="228" t="s">
        <v>133</v>
      </c>
      <c r="L131" s="44"/>
      <c r="M131" s="233" t="s">
        <v>1</v>
      </c>
      <c r="N131" s="234" t="s">
        <v>41</v>
      </c>
      <c r="O131" s="91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7" t="s">
        <v>763</v>
      </c>
      <c r="AT131" s="237" t="s">
        <v>129</v>
      </c>
      <c r="AU131" s="237" t="s">
        <v>85</v>
      </c>
      <c r="AY131" s="17" t="s">
        <v>127</v>
      </c>
      <c r="BE131" s="238">
        <f>IF(N131="základní",J131,0)</f>
        <v>0</v>
      </c>
      <c r="BF131" s="238">
        <f>IF(N131="snížená",J131,0)</f>
        <v>0</v>
      </c>
      <c r="BG131" s="238">
        <f>IF(N131="zákl. přenesená",J131,0)</f>
        <v>0</v>
      </c>
      <c r="BH131" s="238">
        <f>IF(N131="sníž. přenesená",J131,0)</f>
        <v>0</v>
      </c>
      <c r="BI131" s="238">
        <f>IF(N131="nulová",J131,0)</f>
        <v>0</v>
      </c>
      <c r="BJ131" s="17" t="s">
        <v>83</v>
      </c>
      <c r="BK131" s="238">
        <f>ROUND(I131*H131,2)</f>
        <v>0</v>
      </c>
      <c r="BL131" s="17" t="s">
        <v>763</v>
      </c>
      <c r="BM131" s="237" t="s">
        <v>772</v>
      </c>
    </row>
    <row r="132" s="13" customFormat="1">
      <c r="A132" s="13"/>
      <c r="B132" s="239"/>
      <c r="C132" s="240"/>
      <c r="D132" s="241" t="s">
        <v>136</v>
      </c>
      <c r="E132" s="242" t="s">
        <v>1</v>
      </c>
      <c r="F132" s="243" t="s">
        <v>773</v>
      </c>
      <c r="G132" s="240"/>
      <c r="H132" s="242" t="s">
        <v>1</v>
      </c>
      <c r="I132" s="244"/>
      <c r="J132" s="240"/>
      <c r="K132" s="240"/>
      <c r="L132" s="245"/>
      <c r="M132" s="246"/>
      <c r="N132" s="247"/>
      <c r="O132" s="247"/>
      <c r="P132" s="247"/>
      <c r="Q132" s="247"/>
      <c r="R132" s="247"/>
      <c r="S132" s="247"/>
      <c r="T132" s="248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9" t="s">
        <v>136</v>
      </c>
      <c r="AU132" s="249" t="s">
        <v>85</v>
      </c>
      <c r="AV132" s="13" t="s">
        <v>83</v>
      </c>
      <c r="AW132" s="13" t="s">
        <v>32</v>
      </c>
      <c r="AX132" s="13" t="s">
        <v>76</v>
      </c>
      <c r="AY132" s="249" t="s">
        <v>127</v>
      </c>
    </row>
    <row r="133" s="14" customFormat="1">
      <c r="A133" s="14"/>
      <c r="B133" s="250"/>
      <c r="C133" s="251"/>
      <c r="D133" s="241" t="s">
        <v>136</v>
      </c>
      <c r="E133" s="252" t="s">
        <v>1</v>
      </c>
      <c r="F133" s="253" t="s">
        <v>83</v>
      </c>
      <c r="G133" s="251"/>
      <c r="H133" s="254">
        <v>1</v>
      </c>
      <c r="I133" s="255"/>
      <c r="J133" s="251"/>
      <c r="K133" s="251"/>
      <c r="L133" s="256"/>
      <c r="M133" s="257"/>
      <c r="N133" s="258"/>
      <c r="O133" s="258"/>
      <c r="P133" s="258"/>
      <c r="Q133" s="258"/>
      <c r="R133" s="258"/>
      <c r="S133" s="258"/>
      <c r="T133" s="259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0" t="s">
        <v>136</v>
      </c>
      <c r="AU133" s="260" t="s">
        <v>85</v>
      </c>
      <c r="AV133" s="14" t="s">
        <v>85</v>
      </c>
      <c r="AW133" s="14" t="s">
        <v>32</v>
      </c>
      <c r="AX133" s="14" t="s">
        <v>76</v>
      </c>
      <c r="AY133" s="260" t="s">
        <v>127</v>
      </c>
    </row>
    <row r="134" s="15" customFormat="1">
      <c r="A134" s="15"/>
      <c r="B134" s="261"/>
      <c r="C134" s="262"/>
      <c r="D134" s="241" t="s">
        <v>136</v>
      </c>
      <c r="E134" s="263" t="s">
        <v>1</v>
      </c>
      <c r="F134" s="264" t="s">
        <v>139</v>
      </c>
      <c r="G134" s="262"/>
      <c r="H134" s="265">
        <v>1</v>
      </c>
      <c r="I134" s="266"/>
      <c r="J134" s="262"/>
      <c r="K134" s="262"/>
      <c r="L134" s="267"/>
      <c r="M134" s="268"/>
      <c r="N134" s="269"/>
      <c r="O134" s="269"/>
      <c r="P134" s="269"/>
      <c r="Q134" s="269"/>
      <c r="R134" s="269"/>
      <c r="S134" s="269"/>
      <c r="T134" s="270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1" t="s">
        <v>136</v>
      </c>
      <c r="AU134" s="271" t="s">
        <v>85</v>
      </c>
      <c r="AV134" s="15" t="s">
        <v>134</v>
      </c>
      <c r="AW134" s="15" t="s">
        <v>32</v>
      </c>
      <c r="AX134" s="15" t="s">
        <v>83</v>
      </c>
      <c r="AY134" s="271" t="s">
        <v>127</v>
      </c>
    </row>
    <row r="135" s="2" customFormat="1" ht="16.5" customHeight="1">
      <c r="A135" s="38"/>
      <c r="B135" s="39"/>
      <c r="C135" s="226" t="s">
        <v>134</v>
      </c>
      <c r="D135" s="226" t="s">
        <v>129</v>
      </c>
      <c r="E135" s="227" t="s">
        <v>774</v>
      </c>
      <c r="F135" s="228" t="s">
        <v>775</v>
      </c>
      <c r="G135" s="229" t="s">
        <v>238</v>
      </c>
      <c r="H135" s="230">
        <v>1</v>
      </c>
      <c r="I135" s="231"/>
      <c r="J135" s="232">
        <f>ROUND(I135*H135,2)</f>
        <v>0</v>
      </c>
      <c r="K135" s="228" t="s">
        <v>133</v>
      </c>
      <c r="L135" s="44"/>
      <c r="M135" s="233" t="s">
        <v>1</v>
      </c>
      <c r="N135" s="234" t="s">
        <v>41</v>
      </c>
      <c r="O135" s="91"/>
      <c r="P135" s="235">
        <f>O135*H135</f>
        <v>0</v>
      </c>
      <c r="Q135" s="235">
        <v>0</v>
      </c>
      <c r="R135" s="235">
        <f>Q135*H135</f>
        <v>0</v>
      </c>
      <c r="S135" s="235">
        <v>0</v>
      </c>
      <c r="T135" s="236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7" t="s">
        <v>763</v>
      </c>
      <c r="AT135" s="237" t="s">
        <v>129</v>
      </c>
      <c r="AU135" s="237" t="s">
        <v>85</v>
      </c>
      <c r="AY135" s="17" t="s">
        <v>127</v>
      </c>
      <c r="BE135" s="238">
        <f>IF(N135="základní",J135,0)</f>
        <v>0</v>
      </c>
      <c r="BF135" s="238">
        <f>IF(N135="snížená",J135,0)</f>
        <v>0</v>
      </c>
      <c r="BG135" s="238">
        <f>IF(N135="zákl. přenesená",J135,0)</f>
        <v>0</v>
      </c>
      <c r="BH135" s="238">
        <f>IF(N135="sníž. přenesená",J135,0)</f>
        <v>0</v>
      </c>
      <c r="BI135" s="238">
        <f>IF(N135="nulová",J135,0)</f>
        <v>0</v>
      </c>
      <c r="BJ135" s="17" t="s">
        <v>83</v>
      </c>
      <c r="BK135" s="238">
        <f>ROUND(I135*H135,2)</f>
        <v>0</v>
      </c>
      <c r="BL135" s="17" t="s">
        <v>763</v>
      </c>
      <c r="BM135" s="237" t="s">
        <v>776</v>
      </c>
    </row>
    <row r="136" s="13" customFormat="1">
      <c r="A136" s="13"/>
      <c r="B136" s="239"/>
      <c r="C136" s="240"/>
      <c r="D136" s="241" t="s">
        <v>136</v>
      </c>
      <c r="E136" s="242" t="s">
        <v>1</v>
      </c>
      <c r="F136" s="243" t="s">
        <v>777</v>
      </c>
      <c r="G136" s="240"/>
      <c r="H136" s="242" t="s">
        <v>1</v>
      </c>
      <c r="I136" s="244"/>
      <c r="J136" s="240"/>
      <c r="K136" s="240"/>
      <c r="L136" s="245"/>
      <c r="M136" s="246"/>
      <c r="N136" s="247"/>
      <c r="O136" s="247"/>
      <c r="P136" s="247"/>
      <c r="Q136" s="247"/>
      <c r="R136" s="247"/>
      <c r="S136" s="247"/>
      <c r="T136" s="248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9" t="s">
        <v>136</v>
      </c>
      <c r="AU136" s="249" t="s">
        <v>85</v>
      </c>
      <c r="AV136" s="13" t="s">
        <v>83</v>
      </c>
      <c r="AW136" s="13" t="s">
        <v>32</v>
      </c>
      <c r="AX136" s="13" t="s">
        <v>76</v>
      </c>
      <c r="AY136" s="249" t="s">
        <v>127</v>
      </c>
    </row>
    <row r="137" s="14" customFormat="1">
      <c r="A137" s="14"/>
      <c r="B137" s="250"/>
      <c r="C137" s="251"/>
      <c r="D137" s="241" t="s">
        <v>136</v>
      </c>
      <c r="E137" s="252" t="s">
        <v>1</v>
      </c>
      <c r="F137" s="253" t="s">
        <v>83</v>
      </c>
      <c r="G137" s="251"/>
      <c r="H137" s="254">
        <v>1</v>
      </c>
      <c r="I137" s="255"/>
      <c r="J137" s="251"/>
      <c r="K137" s="251"/>
      <c r="L137" s="256"/>
      <c r="M137" s="257"/>
      <c r="N137" s="258"/>
      <c r="O137" s="258"/>
      <c r="P137" s="258"/>
      <c r="Q137" s="258"/>
      <c r="R137" s="258"/>
      <c r="S137" s="258"/>
      <c r="T137" s="259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0" t="s">
        <v>136</v>
      </c>
      <c r="AU137" s="260" t="s">
        <v>85</v>
      </c>
      <c r="AV137" s="14" t="s">
        <v>85</v>
      </c>
      <c r="AW137" s="14" t="s">
        <v>32</v>
      </c>
      <c r="AX137" s="14" t="s">
        <v>76</v>
      </c>
      <c r="AY137" s="260" t="s">
        <v>127</v>
      </c>
    </row>
    <row r="138" s="15" customFormat="1">
      <c r="A138" s="15"/>
      <c r="B138" s="261"/>
      <c r="C138" s="262"/>
      <c r="D138" s="241" t="s">
        <v>136</v>
      </c>
      <c r="E138" s="263" t="s">
        <v>1</v>
      </c>
      <c r="F138" s="264" t="s">
        <v>139</v>
      </c>
      <c r="G138" s="262"/>
      <c r="H138" s="265">
        <v>1</v>
      </c>
      <c r="I138" s="266"/>
      <c r="J138" s="262"/>
      <c r="K138" s="262"/>
      <c r="L138" s="267"/>
      <c r="M138" s="268"/>
      <c r="N138" s="269"/>
      <c r="O138" s="269"/>
      <c r="P138" s="269"/>
      <c r="Q138" s="269"/>
      <c r="R138" s="269"/>
      <c r="S138" s="269"/>
      <c r="T138" s="270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71" t="s">
        <v>136</v>
      </c>
      <c r="AU138" s="271" t="s">
        <v>85</v>
      </c>
      <c r="AV138" s="15" t="s">
        <v>134</v>
      </c>
      <c r="AW138" s="15" t="s">
        <v>32</v>
      </c>
      <c r="AX138" s="15" t="s">
        <v>83</v>
      </c>
      <c r="AY138" s="271" t="s">
        <v>127</v>
      </c>
    </row>
    <row r="139" s="12" customFormat="1" ht="22.8" customHeight="1">
      <c r="A139" s="12"/>
      <c r="B139" s="210"/>
      <c r="C139" s="211"/>
      <c r="D139" s="212" t="s">
        <v>75</v>
      </c>
      <c r="E139" s="224" t="s">
        <v>778</v>
      </c>
      <c r="F139" s="224" t="s">
        <v>779</v>
      </c>
      <c r="G139" s="211"/>
      <c r="H139" s="211"/>
      <c r="I139" s="214"/>
      <c r="J139" s="225">
        <f>BK139</f>
        <v>0</v>
      </c>
      <c r="K139" s="211"/>
      <c r="L139" s="216"/>
      <c r="M139" s="217"/>
      <c r="N139" s="218"/>
      <c r="O139" s="218"/>
      <c r="P139" s="219">
        <f>P140</f>
        <v>0</v>
      </c>
      <c r="Q139" s="218"/>
      <c r="R139" s="219">
        <f>R140</f>
        <v>0</v>
      </c>
      <c r="S139" s="218"/>
      <c r="T139" s="220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1" t="s">
        <v>150</v>
      </c>
      <c r="AT139" s="222" t="s">
        <v>75</v>
      </c>
      <c r="AU139" s="222" t="s">
        <v>83</v>
      </c>
      <c r="AY139" s="221" t="s">
        <v>127</v>
      </c>
      <c r="BK139" s="223">
        <f>BK140</f>
        <v>0</v>
      </c>
    </row>
    <row r="140" s="2" customFormat="1" ht="16.5" customHeight="1">
      <c r="A140" s="38"/>
      <c r="B140" s="39"/>
      <c r="C140" s="226" t="s">
        <v>150</v>
      </c>
      <c r="D140" s="226" t="s">
        <v>129</v>
      </c>
      <c r="E140" s="227" t="s">
        <v>780</v>
      </c>
      <c r="F140" s="228" t="s">
        <v>781</v>
      </c>
      <c r="G140" s="229" t="s">
        <v>238</v>
      </c>
      <c r="H140" s="230">
        <v>4</v>
      </c>
      <c r="I140" s="231"/>
      <c r="J140" s="232">
        <f>ROUND(I140*H140,2)</f>
        <v>0</v>
      </c>
      <c r="K140" s="228" t="s">
        <v>133</v>
      </c>
      <c r="L140" s="44"/>
      <c r="M140" s="233" t="s">
        <v>1</v>
      </c>
      <c r="N140" s="234" t="s">
        <v>41</v>
      </c>
      <c r="O140" s="91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37" t="s">
        <v>763</v>
      </c>
      <c r="AT140" s="237" t="s">
        <v>129</v>
      </c>
      <c r="AU140" s="237" t="s">
        <v>85</v>
      </c>
      <c r="AY140" s="17" t="s">
        <v>127</v>
      </c>
      <c r="BE140" s="238">
        <f>IF(N140="základní",J140,0)</f>
        <v>0</v>
      </c>
      <c r="BF140" s="238">
        <f>IF(N140="snížená",J140,0)</f>
        <v>0</v>
      </c>
      <c r="BG140" s="238">
        <f>IF(N140="zákl. přenesená",J140,0)</f>
        <v>0</v>
      </c>
      <c r="BH140" s="238">
        <f>IF(N140="sníž. přenesená",J140,0)</f>
        <v>0</v>
      </c>
      <c r="BI140" s="238">
        <f>IF(N140="nulová",J140,0)</f>
        <v>0</v>
      </c>
      <c r="BJ140" s="17" t="s">
        <v>83</v>
      </c>
      <c r="BK140" s="238">
        <f>ROUND(I140*H140,2)</f>
        <v>0</v>
      </c>
      <c r="BL140" s="17" t="s">
        <v>763</v>
      </c>
      <c r="BM140" s="237" t="s">
        <v>782</v>
      </c>
    </row>
    <row r="141" s="12" customFormat="1" ht="22.8" customHeight="1">
      <c r="A141" s="12"/>
      <c r="B141" s="210"/>
      <c r="C141" s="211"/>
      <c r="D141" s="212" t="s">
        <v>75</v>
      </c>
      <c r="E141" s="224" t="s">
        <v>783</v>
      </c>
      <c r="F141" s="224" t="s">
        <v>784</v>
      </c>
      <c r="G141" s="211"/>
      <c r="H141" s="211"/>
      <c r="I141" s="214"/>
      <c r="J141" s="225">
        <f>BK141</f>
        <v>0</v>
      </c>
      <c r="K141" s="211"/>
      <c r="L141" s="216"/>
      <c r="M141" s="217"/>
      <c r="N141" s="218"/>
      <c r="O141" s="218"/>
      <c r="P141" s="219">
        <f>SUM(P142:P145)</f>
        <v>0</v>
      </c>
      <c r="Q141" s="218"/>
      <c r="R141" s="219">
        <f>SUM(R142:R145)</f>
        <v>0</v>
      </c>
      <c r="S141" s="218"/>
      <c r="T141" s="220">
        <f>SUM(T142:T145)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1" t="s">
        <v>150</v>
      </c>
      <c r="AT141" s="222" t="s">
        <v>75</v>
      </c>
      <c r="AU141" s="222" t="s">
        <v>83</v>
      </c>
      <c r="AY141" s="221" t="s">
        <v>127</v>
      </c>
      <c r="BK141" s="223">
        <f>SUM(BK142:BK145)</f>
        <v>0</v>
      </c>
    </row>
    <row r="142" s="2" customFormat="1" ht="16.5" customHeight="1">
      <c r="A142" s="38"/>
      <c r="B142" s="39"/>
      <c r="C142" s="226" t="s">
        <v>161</v>
      </c>
      <c r="D142" s="226" t="s">
        <v>129</v>
      </c>
      <c r="E142" s="227" t="s">
        <v>785</v>
      </c>
      <c r="F142" s="228" t="s">
        <v>786</v>
      </c>
      <c r="G142" s="229" t="s">
        <v>238</v>
      </c>
      <c r="H142" s="230">
        <v>1</v>
      </c>
      <c r="I142" s="231"/>
      <c r="J142" s="232">
        <f>ROUND(I142*H142,2)</f>
        <v>0</v>
      </c>
      <c r="K142" s="228" t="s">
        <v>133</v>
      </c>
      <c r="L142" s="44"/>
      <c r="M142" s="233" t="s">
        <v>1</v>
      </c>
      <c r="N142" s="234" t="s">
        <v>41</v>
      </c>
      <c r="O142" s="91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7" t="s">
        <v>763</v>
      </c>
      <c r="AT142" s="237" t="s">
        <v>129</v>
      </c>
      <c r="AU142" s="237" t="s">
        <v>85</v>
      </c>
      <c r="AY142" s="17" t="s">
        <v>127</v>
      </c>
      <c r="BE142" s="238">
        <f>IF(N142="základní",J142,0)</f>
        <v>0</v>
      </c>
      <c r="BF142" s="238">
        <f>IF(N142="snížená",J142,0)</f>
        <v>0</v>
      </c>
      <c r="BG142" s="238">
        <f>IF(N142="zákl. přenesená",J142,0)</f>
        <v>0</v>
      </c>
      <c r="BH142" s="238">
        <f>IF(N142="sníž. přenesená",J142,0)</f>
        <v>0</v>
      </c>
      <c r="BI142" s="238">
        <f>IF(N142="nulová",J142,0)</f>
        <v>0</v>
      </c>
      <c r="BJ142" s="17" t="s">
        <v>83</v>
      </c>
      <c r="BK142" s="238">
        <f>ROUND(I142*H142,2)</f>
        <v>0</v>
      </c>
      <c r="BL142" s="17" t="s">
        <v>763</v>
      </c>
      <c r="BM142" s="237" t="s">
        <v>787</v>
      </c>
    </row>
    <row r="143" s="13" customFormat="1">
      <c r="A143" s="13"/>
      <c r="B143" s="239"/>
      <c r="C143" s="240"/>
      <c r="D143" s="241" t="s">
        <v>136</v>
      </c>
      <c r="E143" s="242" t="s">
        <v>1</v>
      </c>
      <c r="F143" s="243" t="s">
        <v>788</v>
      </c>
      <c r="G143" s="240"/>
      <c r="H143" s="242" t="s">
        <v>1</v>
      </c>
      <c r="I143" s="244"/>
      <c r="J143" s="240"/>
      <c r="K143" s="240"/>
      <c r="L143" s="245"/>
      <c r="M143" s="246"/>
      <c r="N143" s="247"/>
      <c r="O143" s="247"/>
      <c r="P143" s="247"/>
      <c r="Q143" s="247"/>
      <c r="R143" s="247"/>
      <c r="S143" s="247"/>
      <c r="T143" s="24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49" t="s">
        <v>136</v>
      </c>
      <c r="AU143" s="249" t="s">
        <v>85</v>
      </c>
      <c r="AV143" s="13" t="s">
        <v>83</v>
      </c>
      <c r="AW143" s="13" t="s">
        <v>32</v>
      </c>
      <c r="AX143" s="13" t="s">
        <v>76</v>
      </c>
      <c r="AY143" s="249" t="s">
        <v>127</v>
      </c>
    </row>
    <row r="144" s="14" customFormat="1">
      <c r="A144" s="14"/>
      <c r="B144" s="250"/>
      <c r="C144" s="251"/>
      <c r="D144" s="241" t="s">
        <v>136</v>
      </c>
      <c r="E144" s="252" t="s">
        <v>1</v>
      </c>
      <c r="F144" s="253" t="s">
        <v>83</v>
      </c>
      <c r="G144" s="251"/>
      <c r="H144" s="254">
        <v>1</v>
      </c>
      <c r="I144" s="255"/>
      <c r="J144" s="251"/>
      <c r="K144" s="251"/>
      <c r="L144" s="256"/>
      <c r="M144" s="257"/>
      <c r="N144" s="258"/>
      <c r="O144" s="258"/>
      <c r="P144" s="258"/>
      <c r="Q144" s="258"/>
      <c r="R144" s="258"/>
      <c r="S144" s="258"/>
      <c r="T144" s="25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0" t="s">
        <v>136</v>
      </c>
      <c r="AU144" s="260" t="s">
        <v>85</v>
      </c>
      <c r="AV144" s="14" t="s">
        <v>85</v>
      </c>
      <c r="AW144" s="14" t="s">
        <v>32</v>
      </c>
      <c r="AX144" s="14" t="s">
        <v>76</v>
      </c>
      <c r="AY144" s="260" t="s">
        <v>127</v>
      </c>
    </row>
    <row r="145" s="15" customFormat="1">
      <c r="A145" s="15"/>
      <c r="B145" s="261"/>
      <c r="C145" s="262"/>
      <c r="D145" s="241" t="s">
        <v>136</v>
      </c>
      <c r="E145" s="263" t="s">
        <v>1</v>
      </c>
      <c r="F145" s="264" t="s">
        <v>139</v>
      </c>
      <c r="G145" s="262"/>
      <c r="H145" s="265">
        <v>1</v>
      </c>
      <c r="I145" s="266"/>
      <c r="J145" s="262"/>
      <c r="K145" s="262"/>
      <c r="L145" s="267"/>
      <c r="M145" s="268"/>
      <c r="N145" s="269"/>
      <c r="O145" s="269"/>
      <c r="P145" s="269"/>
      <c r="Q145" s="269"/>
      <c r="R145" s="269"/>
      <c r="S145" s="269"/>
      <c r="T145" s="270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1" t="s">
        <v>136</v>
      </c>
      <c r="AU145" s="271" t="s">
        <v>85</v>
      </c>
      <c r="AV145" s="15" t="s">
        <v>134</v>
      </c>
      <c r="AW145" s="15" t="s">
        <v>32</v>
      </c>
      <c r="AX145" s="15" t="s">
        <v>83</v>
      </c>
      <c r="AY145" s="271" t="s">
        <v>127</v>
      </c>
    </row>
    <row r="146" s="12" customFormat="1" ht="22.8" customHeight="1">
      <c r="A146" s="12"/>
      <c r="B146" s="210"/>
      <c r="C146" s="211"/>
      <c r="D146" s="212" t="s">
        <v>75</v>
      </c>
      <c r="E146" s="224" t="s">
        <v>789</v>
      </c>
      <c r="F146" s="224" t="s">
        <v>790</v>
      </c>
      <c r="G146" s="211"/>
      <c r="H146" s="211"/>
      <c r="I146" s="214"/>
      <c r="J146" s="225">
        <f>BK146</f>
        <v>0</v>
      </c>
      <c r="K146" s="211"/>
      <c r="L146" s="216"/>
      <c r="M146" s="217"/>
      <c r="N146" s="218"/>
      <c r="O146" s="218"/>
      <c r="P146" s="219">
        <f>P147</f>
        <v>0</v>
      </c>
      <c r="Q146" s="218"/>
      <c r="R146" s="219">
        <f>R147</f>
        <v>0</v>
      </c>
      <c r="S146" s="218"/>
      <c r="T146" s="220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1" t="s">
        <v>150</v>
      </c>
      <c r="AT146" s="222" t="s">
        <v>75</v>
      </c>
      <c r="AU146" s="222" t="s">
        <v>83</v>
      </c>
      <c r="AY146" s="221" t="s">
        <v>127</v>
      </c>
      <c r="BK146" s="223">
        <f>BK147</f>
        <v>0</v>
      </c>
    </row>
    <row r="147" s="2" customFormat="1" ht="16.5" customHeight="1">
      <c r="A147" s="38"/>
      <c r="B147" s="39"/>
      <c r="C147" s="226" t="s">
        <v>166</v>
      </c>
      <c r="D147" s="226" t="s">
        <v>129</v>
      </c>
      <c r="E147" s="227" t="s">
        <v>791</v>
      </c>
      <c r="F147" s="228" t="s">
        <v>792</v>
      </c>
      <c r="G147" s="229" t="s">
        <v>238</v>
      </c>
      <c r="H147" s="230">
        <v>1</v>
      </c>
      <c r="I147" s="231"/>
      <c r="J147" s="232">
        <f>ROUND(I147*H147,2)</f>
        <v>0</v>
      </c>
      <c r="K147" s="228" t="s">
        <v>133</v>
      </c>
      <c r="L147" s="44"/>
      <c r="M147" s="272" t="s">
        <v>1</v>
      </c>
      <c r="N147" s="273" t="s">
        <v>41</v>
      </c>
      <c r="O147" s="274"/>
      <c r="P147" s="275">
        <f>O147*H147</f>
        <v>0</v>
      </c>
      <c r="Q147" s="275">
        <v>0</v>
      </c>
      <c r="R147" s="275">
        <f>Q147*H147</f>
        <v>0</v>
      </c>
      <c r="S147" s="275">
        <v>0</v>
      </c>
      <c r="T147" s="27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7" t="s">
        <v>763</v>
      </c>
      <c r="AT147" s="237" t="s">
        <v>129</v>
      </c>
      <c r="AU147" s="237" t="s">
        <v>85</v>
      </c>
      <c r="AY147" s="17" t="s">
        <v>127</v>
      </c>
      <c r="BE147" s="238">
        <f>IF(N147="základní",J147,0)</f>
        <v>0</v>
      </c>
      <c r="BF147" s="238">
        <f>IF(N147="snížená",J147,0)</f>
        <v>0</v>
      </c>
      <c r="BG147" s="238">
        <f>IF(N147="zákl. přenesená",J147,0)</f>
        <v>0</v>
      </c>
      <c r="BH147" s="238">
        <f>IF(N147="sníž. přenesená",J147,0)</f>
        <v>0</v>
      </c>
      <c r="BI147" s="238">
        <f>IF(N147="nulová",J147,0)</f>
        <v>0</v>
      </c>
      <c r="BJ147" s="17" t="s">
        <v>83</v>
      </c>
      <c r="BK147" s="238">
        <f>ROUND(I147*H147,2)</f>
        <v>0</v>
      </c>
      <c r="BL147" s="17" t="s">
        <v>763</v>
      </c>
      <c r="BM147" s="237" t="s">
        <v>793</v>
      </c>
    </row>
    <row r="148" s="2" customFormat="1" ht="6.96" customHeight="1">
      <c r="A148" s="38"/>
      <c r="B148" s="66"/>
      <c r="C148" s="67"/>
      <c r="D148" s="67"/>
      <c r="E148" s="67"/>
      <c r="F148" s="67"/>
      <c r="G148" s="67"/>
      <c r="H148" s="67"/>
      <c r="I148" s="67"/>
      <c r="J148" s="67"/>
      <c r="K148" s="67"/>
      <c r="L148" s="44"/>
      <c r="M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</row>
  </sheetData>
  <sheetProtection sheet="1" autoFilter="0" formatColumns="0" formatRows="0" objects="1" scenarios="1" spinCount="100000" saltValue="RFf8ZQ34jHFohfla7r/u+NWSXtNiSGQWFlztFWZ8jcePRoVC0wJ2x6GVHTQ4U89yOPVeT7SdOhQ2rV1+0v/l3g==" hashValue="Tu9JPMfkv+XWU72iJAiV6DiRhJqGPzdM6iRSdHoHqzkPqfkxuP/t6O4g+qe2JIaFpZtT9xJloiAkd/LTPSD2vw==" algorithmName="SHA-512" password="CC35"/>
  <autoFilter ref="C121:K147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BOBINA2\Bobina</dc:creator>
  <cp:lastModifiedBy>BOBINA2\Bobina</cp:lastModifiedBy>
  <dcterms:created xsi:type="dcterms:W3CDTF">2025-03-28T08:57:29Z</dcterms:created>
  <dcterms:modified xsi:type="dcterms:W3CDTF">2025-03-28T08:57:34Z</dcterms:modified>
</cp:coreProperties>
</file>