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hk_portal_Okrouhlik - Opr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'hk_portal_Okrouhlik - Opr...'!$C$129:$K$461</definedName>
    <definedName name="_xlnm.Print_Area" localSheetId="1">'hk_portal_Okrouhlik - Opr...'!$C$4:$J$76,'hk_portal_Okrouhlik - Opr...'!$C$82:$J$113,'hk_portal_Okrouhlik - Opr...'!$C$119:$K$461</definedName>
    <definedName name="_xlnm.Print_Titles" localSheetId="1">'hk_portal_Okrouhlik - Opr...'!$129:$129</definedName>
    <definedName name="_xlnm.Print_Area" localSheetId="2">'Seznam figur'!$C$4:$G$105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458"/>
  <c r="BH458"/>
  <c r="BG458"/>
  <c r="BF458"/>
  <c r="T458"/>
  <c r="T457"/>
  <c r="R458"/>
  <c r="R457"/>
  <c r="P458"/>
  <c r="P457"/>
  <c r="BI454"/>
  <c r="BH454"/>
  <c r="BG454"/>
  <c r="BF454"/>
  <c r="T454"/>
  <c r="R454"/>
  <c r="P454"/>
  <c r="BI451"/>
  <c r="BH451"/>
  <c r="BG451"/>
  <c r="BF451"/>
  <c r="T451"/>
  <c r="R451"/>
  <c r="P451"/>
  <c r="BI447"/>
  <c r="BH447"/>
  <c r="BG447"/>
  <c r="BF447"/>
  <c r="T447"/>
  <c r="T446"/>
  <c r="R447"/>
  <c r="R446"/>
  <c r="P447"/>
  <c r="P446"/>
  <c r="BI442"/>
  <c r="BH442"/>
  <c r="BG442"/>
  <c r="BF442"/>
  <c r="T442"/>
  <c r="R442"/>
  <c r="P442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R431"/>
  <c r="P431"/>
  <c r="BI425"/>
  <c r="BH425"/>
  <c r="BG425"/>
  <c r="BF425"/>
  <c r="T425"/>
  <c r="R425"/>
  <c r="P425"/>
  <c r="BI421"/>
  <c r="BH421"/>
  <c r="BG421"/>
  <c r="BF421"/>
  <c r="T421"/>
  <c r="R421"/>
  <c r="P421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T387"/>
  <c r="R388"/>
  <c r="R387"/>
  <c r="P388"/>
  <c r="P387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F124"/>
  <c r="E122"/>
  <c r="F87"/>
  <c r="E85"/>
  <c r="J22"/>
  <c r="E22"/>
  <c r="J127"/>
  <c r="J21"/>
  <c r="J19"/>
  <c r="E19"/>
  <c r="J126"/>
  <c r="J18"/>
  <c r="J16"/>
  <c r="E16"/>
  <c r="F127"/>
  <c r="J15"/>
  <c r="J13"/>
  <c r="E13"/>
  <c r="F126"/>
  <c r="J12"/>
  <c r="J10"/>
  <c r="J124"/>
  <c i="1" r="L90"/>
  <c r="AM90"/>
  <c r="AM89"/>
  <c r="L89"/>
  <c r="AM87"/>
  <c r="L87"/>
  <c r="L85"/>
  <c r="L84"/>
  <c i="2" r="BK458"/>
  <c r="J451"/>
  <c r="J442"/>
  <c r="BK436"/>
  <c r="J434"/>
  <c r="J425"/>
  <c r="J415"/>
  <c r="J407"/>
  <c r="BK399"/>
  <c r="BK392"/>
  <c r="J385"/>
  <c r="BK378"/>
  <c r="BK370"/>
  <c r="BK364"/>
  <c r="J354"/>
  <c r="J348"/>
  <c r="BK343"/>
  <c r="BK339"/>
  <c r="BK327"/>
  <c r="J327"/>
  <c r="BK314"/>
  <c r="BK305"/>
  <c r="J296"/>
  <c r="BK288"/>
  <c r="J279"/>
  <c r="BK271"/>
  <c r="J263"/>
  <c r="J255"/>
  <c r="BK246"/>
  <c r="J238"/>
  <c r="BK229"/>
  <c r="BK221"/>
  <c r="J213"/>
  <c r="J205"/>
  <c r="BK197"/>
  <c r="J189"/>
  <c r="BK179"/>
  <c r="J171"/>
  <c r="J163"/>
  <c r="BK149"/>
  <c r="BK145"/>
  <c r="J137"/>
  <c r="BK454"/>
  <c r="BK442"/>
  <c r="J436"/>
  <c r="BK425"/>
  <c r="BK415"/>
  <c r="BK407"/>
  <c r="J399"/>
  <c r="J392"/>
  <c r="BK385"/>
  <c r="BK374"/>
  <c r="BK367"/>
  <c r="BK359"/>
  <c r="BK350"/>
  <c r="BK346"/>
  <c r="J339"/>
  <c r="BK335"/>
  <c r="J331"/>
  <c r="J319"/>
  <c r="J309"/>
  <c r="J301"/>
  <c r="BK292"/>
  <c r="BK284"/>
  <c r="BK275"/>
  <c r="BK267"/>
  <c r="J259"/>
  <c r="BK250"/>
  <c r="BK242"/>
  <c r="J233"/>
  <c r="J225"/>
  <c r="BK217"/>
  <c r="J209"/>
  <c r="J201"/>
  <c r="BK193"/>
  <c r="BK185"/>
  <c r="J175"/>
  <c r="BK167"/>
  <c r="BK159"/>
  <c r="J149"/>
  <c r="J141"/>
  <c r="BK133"/>
  <c i="1" r="AS94"/>
  <c i="2" r="J454"/>
  <c r="BK447"/>
  <c r="J439"/>
  <c r="BK434"/>
  <c r="BK431"/>
  <c r="BK421"/>
  <c r="BK411"/>
  <c r="BK403"/>
  <c r="BK396"/>
  <c r="J388"/>
  <c r="BK382"/>
  <c r="J374"/>
  <c r="J367"/>
  <c r="J359"/>
  <c r="J350"/>
  <c r="J346"/>
  <c r="BK337"/>
  <c r="J335"/>
  <c r="J323"/>
  <c r="BK319"/>
  <c r="BK309"/>
  <c r="BK301"/>
  <c r="J292"/>
  <c r="J284"/>
  <c r="J275"/>
  <c r="J267"/>
  <c r="BK259"/>
  <c r="J250"/>
  <c r="J242"/>
  <c r="BK233"/>
  <c r="BK225"/>
  <c r="J217"/>
  <c r="BK209"/>
  <c r="BK201"/>
  <c r="J193"/>
  <c r="J185"/>
  <c r="BK175"/>
  <c r="J167"/>
  <c r="J159"/>
  <c r="J154"/>
  <c r="BK141"/>
  <c r="J133"/>
  <c r="J458"/>
  <c r="BK451"/>
  <c r="J447"/>
  <c r="BK439"/>
  <c r="J431"/>
  <c r="J421"/>
  <c r="J411"/>
  <c r="J403"/>
  <c r="J396"/>
  <c r="BK388"/>
  <c r="J382"/>
  <c r="J378"/>
  <c r="J370"/>
  <c r="J364"/>
  <c r="BK354"/>
  <c r="BK348"/>
  <c r="J343"/>
  <c r="J337"/>
  <c r="BK331"/>
  <c r="BK323"/>
  <c r="J314"/>
  <c r="J305"/>
  <c r="BK296"/>
  <c r="J288"/>
  <c r="BK279"/>
  <c r="J271"/>
  <c r="BK263"/>
  <c r="BK255"/>
  <c r="J246"/>
  <c r="BK238"/>
  <c r="J229"/>
  <c r="J221"/>
  <c r="BK213"/>
  <c r="BK205"/>
  <c r="J197"/>
  <c r="BK189"/>
  <c r="J179"/>
  <c r="BK171"/>
  <c r="BK163"/>
  <c r="BK154"/>
  <c r="J145"/>
  <c r="BK137"/>
  <c l="1" r="P132"/>
  <c r="T132"/>
  <c r="P254"/>
  <c r="T254"/>
  <c r="R283"/>
  <c r="BK300"/>
  <c r="J300"/>
  <c r="J99"/>
  <c r="R300"/>
  <c r="BK313"/>
  <c r="J313"/>
  <c r="J100"/>
  <c r="R313"/>
  <c r="BK363"/>
  <c r="J363"/>
  <c r="J101"/>
  <c r="T363"/>
  <c r="BK391"/>
  <c r="R391"/>
  <c r="BK402"/>
  <c r="J402"/>
  <c r="J105"/>
  <c r="R402"/>
  <c r="P420"/>
  <c r="P419"/>
  <c r="R420"/>
  <c r="R419"/>
  <c r="BK430"/>
  <c r="T430"/>
  <c r="BK450"/>
  <c r="J450"/>
  <c r="J111"/>
  <c r="R450"/>
  <c r="BK132"/>
  <c r="J132"/>
  <c r="J96"/>
  <c r="R132"/>
  <c r="BK254"/>
  <c r="J254"/>
  <c r="J97"/>
  <c r="R254"/>
  <c r="BK283"/>
  <c r="J283"/>
  <c r="J98"/>
  <c r="P283"/>
  <c r="T283"/>
  <c r="P300"/>
  <c r="T300"/>
  <c r="P313"/>
  <c r="T313"/>
  <c r="P363"/>
  <c r="R363"/>
  <c r="P391"/>
  <c r="T391"/>
  <c r="P402"/>
  <c r="T402"/>
  <c r="BK420"/>
  <c r="J420"/>
  <c r="J107"/>
  <c r="T420"/>
  <c r="T419"/>
  <c r="P430"/>
  <c r="R430"/>
  <c r="R429"/>
  <c r="P450"/>
  <c r="T450"/>
  <c r="BK457"/>
  <c r="J457"/>
  <c r="J112"/>
  <c r="BK387"/>
  <c r="J387"/>
  <c r="J102"/>
  <c r="BK446"/>
  <c r="J446"/>
  <c r="J110"/>
  <c r="F89"/>
  <c r="J89"/>
  <c r="J90"/>
  <c r="BE133"/>
  <c r="BE149"/>
  <c r="BE159"/>
  <c r="BE163"/>
  <c r="BE171"/>
  <c r="BE179"/>
  <c r="BE185"/>
  <c r="BE189"/>
  <c r="BE197"/>
  <c r="BE205"/>
  <c r="BE209"/>
  <c r="BE217"/>
  <c r="BE229"/>
  <c r="BE238"/>
  <c r="BE242"/>
  <c r="BE246"/>
  <c r="BE250"/>
  <c r="BE259"/>
  <c r="BE263"/>
  <c r="BE271"/>
  <c r="BE275"/>
  <c r="BE279"/>
  <c r="BE292"/>
  <c r="BE296"/>
  <c r="BE305"/>
  <c r="BE314"/>
  <c r="BE327"/>
  <c r="BE335"/>
  <c r="BE343"/>
  <c r="BE348"/>
  <c r="BE350"/>
  <c r="BE354"/>
  <c r="BE359"/>
  <c r="BE364"/>
  <c r="BE370"/>
  <c r="BE378"/>
  <c r="BE382"/>
  <c r="BE403"/>
  <c r="BE415"/>
  <c r="BE421"/>
  <c r="BE431"/>
  <c r="BE439"/>
  <c r="BE442"/>
  <c r="BE454"/>
  <c r="BE458"/>
  <c r="J87"/>
  <c r="F90"/>
  <c r="BE137"/>
  <c r="BE141"/>
  <c r="BE145"/>
  <c r="BE154"/>
  <c r="BE167"/>
  <c r="BE175"/>
  <c r="BE193"/>
  <c r="BE201"/>
  <c r="BE213"/>
  <c r="BE221"/>
  <c r="BE225"/>
  <c r="BE233"/>
  <c r="BE255"/>
  <c r="BE267"/>
  <c r="BE284"/>
  <c r="BE288"/>
  <c r="BE301"/>
  <c r="BE309"/>
  <c r="BE319"/>
  <c r="BE323"/>
  <c r="BE331"/>
  <c r="BE337"/>
  <c r="BE339"/>
  <c r="BE346"/>
  <c r="BE367"/>
  <c r="BE374"/>
  <c r="BE385"/>
  <c r="BE388"/>
  <c r="BE392"/>
  <c r="BE396"/>
  <c r="BE399"/>
  <c r="BE407"/>
  <c r="BE411"/>
  <c r="BE425"/>
  <c r="BE434"/>
  <c r="BE436"/>
  <c r="BE447"/>
  <c r="BE451"/>
  <c r="F34"/>
  <c i="1" r="BC95"/>
  <c r="BC94"/>
  <c r="AY94"/>
  <c i="2" r="J32"/>
  <c i="1" r="AW95"/>
  <c i="2" r="F35"/>
  <c i="1" r="BD95"/>
  <c r="BD94"/>
  <c r="W33"/>
  <c i="2" r="F32"/>
  <c i="1" r="BA95"/>
  <c r="BA94"/>
  <c r="W30"/>
  <c i="2" r="F33"/>
  <c i="1" r="BB95"/>
  <c r="BB94"/>
  <c r="AX94"/>
  <c i="2" l="1" r="P429"/>
  <c r="P390"/>
  <c r="T429"/>
  <c r="R390"/>
  <c r="T131"/>
  <c r="T390"/>
  <c r="R131"/>
  <c r="R130"/>
  <c r="BK429"/>
  <c r="J429"/>
  <c r="J108"/>
  <c r="BK390"/>
  <c r="J390"/>
  <c r="J103"/>
  <c r="P131"/>
  <c r="P130"/>
  <c i="1" r="AU95"/>
  <c i="2" r="BK131"/>
  <c r="J131"/>
  <c r="J95"/>
  <c r="J391"/>
  <c r="J104"/>
  <c r="BK419"/>
  <c r="J419"/>
  <c r="J106"/>
  <c r="J430"/>
  <c r="J109"/>
  <c i="1" r="AU94"/>
  <c i="2" r="F31"/>
  <c i="1" r="AZ95"/>
  <c r="AZ94"/>
  <c r="AV94"/>
  <c r="AK29"/>
  <c r="W31"/>
  <c r="AW94"/>
  <c r="AK30"/>
  <c r="W32"/>
  <c i="2" r="J31"/>
  <c i="1" r="AV95"/>
  <c r="AT95"/>
  <c i="2" l="1" r="T130"/>
  <c r="BK130"/>
  <c r="J130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<sst xmlns="http://schemas.openxmlformats.org/spreadsheetml/2006/main">
  <si>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</si>
  <si>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</si>
  <si>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</si>
  <si>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</si>
  <si>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{3e6eccfb-4a52-4cd0-9fd8-8a592f44db44}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</si>
  <si>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</si>
  <si>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</si>
  <si>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</si>
  <si>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</si>
  <si>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</si>
  <si>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</si>
  <si>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</si>
  <si>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</si>
  <si>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</si>
  <si>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hk_portal_Okrouhlik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</si>
  <si>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</si>
  <si>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</si>
  <si>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portálu v ulici Na Okrouhlíku</t>
  </si>
  <si>
    <t>KSO:</t>
  </si>
  <si>
    <t>CC-CZ:</t>
  </si>
  <si>
    <t>Místo:</t>
  </si>
  <si>
    <t>Hradec Králové</t>
  </si>
  <si>
    <t>Datum:</t>
  </si>
  <si>
    <t>15. 4. 2025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</si>
  <si>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</si>
  <si>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</si>
  <si>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</si>
  <si>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</si>
  <si>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</si>
  <si>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</si>
  <si>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</si>
  <si>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</si>
  <si>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</si>
  <si>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</si>
  <si>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</si>
  <si>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</si>
  <si>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</si>
  <si>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</si>
  <si>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</si>
  <si>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</si>
  <si>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</si>
  <si>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</si>
  <si>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</si>
  <si>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</si>
  <si>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</si>
  <si>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</si>
  <si>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</si>
  <si>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</si>
  <si>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</si>
  <si>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</si>
  <si>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</si>
  <si>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</si>
  <si>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</si>
  <si>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</si>
  <si>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</si>
  <si>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</si>
  <si>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</si>
  <si>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</si>
  <si>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</si>
  <si>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</si>
  <si>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</si>
  <si>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</si>
  <si>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</si>
  <si>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</si>
  <si>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</si>
  <si>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</si>
  <si>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</si>
  <si>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</si>
  <si>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</si>
  <si>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</si>
  <si>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</si>
  <si>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</si>
  <si>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</si>
  <si>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</si>
  <si>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</si>
  <si>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</si>
  <si>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</si>
  <si>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</si>
  <si>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</si>
  <si>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</si>
  <si>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</si>
  <si>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a1</t>
  </si>
  <si>
    <t>4,634</t>
  </si>
  <si>
    <t>2</t>
  </si>
  <si>
    <t>a12</t>
  </si>
  <si>
    <t>37,2</t>
  </si>
  <si>
    <t>KRYCÍ LIST SOUPISU PRACÍ</t>
  </si>
  <si>
    <t>a2</t>
  </si>
  <si>
    <t>24,915</t>
  </si>
  <si>
    <t>a20</t>
  </si>
  <si>
    <t>21,6</t>
  </si>
  <si>
    <t>a21</t>
  </si>
  <si>
    <t>0,56</t>
  </si>
  <si>
    <t>a3</t>
  </si>
  <si>
    <t>49,83</t>
  </si>
  <si>
    <t>a4</t>
  </si>
  <si>
    <t>85,36</t>
  </si>
  <si>
    <t>a6</t>
  </si>
  <si>
    <t>30,276</t>
  </si>
  <si>
    <t>a7</t>
  </si>
  <si>
    <t>22,521</t>
  </si>
  <si>
    <t>a8</t>
  </si>
  <si>
    <t>43,2</t>
  </si>
  <si>
    <t>a30</t>
  </si>
  <si>
    <t>24,375</t>
  </si>
  <si>
    <t>a31</t>
  </si>
  <si>
    <t>1,125</t>
  </si>
  <si>
    <t>a33</t>
  </si>
  <si>
    <t>168</t>
  </si>
  <si>
    <t>a34</t>
  </si>
  <si>
    <t>38,8</t>
  </si>
  <si>
    <t>a35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</si>
  <si>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</si>
  <si>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</si>
  <si>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</si>
  <si>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</si>
  <si>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</si>
  <si>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</si>
  <si>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</si>
  <si>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</si>
  <si>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</si>
  <si>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</si>
  <si>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</si>
  <si>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</si>
  <si>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</si>
  <si>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</si>
  <si>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</si>
  <si>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</si>
  <si>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</si>
  <si>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</si>
  <si>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</si>
  <si>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</si>
  <si>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</si>
  <si>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</si>
  <si>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</si>
  <si>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</si>
  <si>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</si>
  <si>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</si>
  <si>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</si>
  <si>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</si>
  <si>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</si>
  <si>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</si>
  <si>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</si>
  <si>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</si>
  <si>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</si>
  <si>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</si>
  <si>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</si>
  <si>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</si>
  <si>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</si>
  <si>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</si>
  <si>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</si>
  <si>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</si>
  <si>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</si>
  <si>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</si>
  <si>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</si>
  <si>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</si>
  <si>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2025 01</t>
  </si>
  <si>
    <t>4</t>
  </si>
  <si>
    <t>1594805329</t>
  </si>
  <si>
    <t>PP</t>
  </si>
  <si>
    <t>Rozebrání dlažeb vozovek a ploch s přemístěním hmot na skládku na vzdálenost do 3 m nebo s naložením na dopravní prostředek, s jakoukoliv výplní spár ručně ze zámkové dlažby s ložem z kameniva</t>
  </si>
  <si>
    <t>Online PSC</t>
  </si>
  <si>
    <t>https://podminky.urs.cz/item/CS_URS_2025_01/113106171</t>
  </si>
  <si>
    <t>VV</t>
  </si>
  <si>
    <t>(0,9-0,15)*1,5</t>
  </si>
  <si>
    <t>113107011</t>
  </si>
  <si>
    <t>Odstranění podkladu z kameniva těženého tl do 100 mm při překopech ručně</t>
  </si>
  <si>
    <t>-1781968596</t>
  </si>
  <si>
    <t>Odstranění podkladů nebo krytů při překopech inženýrských sítí s přemístěním hmot na skládku ve vzdálenosti do 3 m nebo s naložením na dopravní prostředek ručně z kameniva těženého, o tl. vrstvy do 100 mm</t>
  </si>
  <si>
    <t>https://podminky.urs.cz/item/CS_URS_2025_01/113107011</t>
  </si>
  <si>
    <t>3</t>
  </si>
  <si>
    <t>113107030</t>
  </si>
  <si>
    <t>Odstranění podkladu z betonu prostého tl do 100 mm při překopech ručně</t>
  </si>
  <si>
    <t>-1048021877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</si>
  <si>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</si>
  <si>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https://podminky.urs.cz/item/CS_URS_2025_01/113107030</t>
  </si>
  <si>
    <t>113107141</t>
  </si>
  <si>
    <t>Odstranění podkladu živičného tl 50 mm ručně</t>
  </si>
  <si>
    <t>647232189</t>
  </si>
  <si>
    <t>Odstranění podkladů nebo krytů ručně s přemístěním hmot na skládku na vzdálenost do 3 m nebo s naložením na dopravní prostředek živičných, o tl. vrstvy do 50 mm</t>
  </si>
  <si>
    <t>https://podminky.urs.cz/item/CS_URS_2025_01/113107141</t>
  </si>
  <si>
    <t>1,5*8,2+1,5*8,05</t>
  </si>
  <si>
    <t>5</t>
  </si>
  <si>
    <t>113201112</t>
  </si>
  <si>
    <t>Vytrhání obrub silničních ležatých</t>
  </si>
  <si>
    <t>m</t>
  </si>
  <si>
    <t>-1086700946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</si>
  <si>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</si>
  <si>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</si>
  <si>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P</t>
  </si>
  <si>
    <t>Poznámka k položce:_x000d_
pro další použití - dle skut</t>
  </si>
  <si>
    <t xml:space="preserve">"vodící proužek"  9</t>
  </si>
  <si>
    <t>6</t>
  </si>
  <si>
    <t>113202111</t>
  </si>
  <si>
    <t>Vytrhání obrub krajníků obrubníků stojatých</t>
  </si>
  <si>
    <t>33695351</t>
  </si>
  <si>
    <t>Vytrhání obrub s vybouráním lože, s přemístěním hmot na skládku na vzdálenost do 3 m nebo s naložením na dopravní prostředek z krajníků nebo obrubníků stojatých</t>
  </si>
  <si>
    <t>https://podminky.urs.cz/item/CS_URS_2025_01/113202111</t>
  </si>
  <si>
    <t>Poznámka k položce:_x000d_
pro další použití</t>
  </si>
  <si>
    <t>9</t>
  </si>
  <si>
    <t>7</t>
  </si>
  <si>
    <t>115101201</t>
  </si>
  <si>
    <t>Čerpání vody na dopravní výšku do 10 m průměrný přítok do 500 l/min</t>
  </si>
  <si>
    <t>hod</t>
  </si>
  <si>
    <t>-1347568997</t>
  </si>
  <si>
    <t>Čerpání vody na dopravní výšku do 10 m s uvažovaným průměrným přítokem do 500 l/min</t>
  </si>
  <si>
    <t>https://podminky.urs.cz/item/CS_URS_2025_01/115101201</t>
  </si>
  <si>
    <t xml:space="preserve">"dle skut"  24*7*2</t>
  </si>
  <si>
    <t>8</t>
  </si>
  <si>
    <t>115101301</t>
  </si>
  <si>
    <t>Pohotovost čerpací soupravy pro dopravní výšku do 10 m přítok do 500 l/min</t>
  </si>
  <si>
    <t>den</t>
  </si>
  <si>
    <t>1792066624</t>
  </si>
  <si>
    <t>Pohotovost záložní čerpací soupravy pro dopravní výšku do 10 m s uvažovaným průměrným přítokem do 500 l/min</t>
  </si>
  <si>
    <t>https://podminky.urs.cz/item/CS_URS_2025_01/115101301</t>
  </si>
  <si>
    <t>7*2</t>
  </si>
  <si>
    <t>119001421</t>
  </si>
  <si>
    <t>Dočasné zajištění kabelů a kabelových tratí ze 3 volně ložených kabelů</t>
  </si>
  <si>
    <t>-507654323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</si>
  <si>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</si>
  <si>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https://podminky.urs.cz/item/CS_URS_2025_01/119001421</t>
  </si>
  <si>
    <t>8,2*2</t>
  </si>
  <si>
    <t>10</t>
  </si>
  <si>
    <t>129001101</t>
  </si>
  <si>
    <t>Příplatek za ztížení odkopávky nebo prokopávky v blízkosti inženýrských sítí</t>
  </si>
  <si>
    <t>m3</t>
  </si>
  <si>
    <t>370717400</t>
  </si>
  <si>
    <t>Příplatek k cenám vykopávek za ztížení vykopávky v blízkosti podzemního vedení nebo výbušnin v horninách jakékoliv třídy</t>
  </si>
  <si>
    <t>https://podminky.urs.cz/item/CS_URS_2025_01/129001101</t>
  </si>
  <si>
    <t>11</t>
  </si>
  <si>
    <t>129951123</t>
  </si>
  <si>
    <t>Bourání zdiva z ŽB nebo předpjatého betonu v odkopávkách nebo prokopávkách strojně</t>
  </si>
  <si>
    <t>-1385596574</t>
  </si>
  <si>
    <t>Bourání konstrukcí v odkopávkách a prokopávkách strojně s přemístěním suti na hromady na vzdálenost do 20 m nebo s naložením na dopravní prostředek z betonu železového nebo předpjatého</t>
  </si>
  <si>
    <t>https://podminky.urs.cz/item/CS_URS_2025_01/129951123</t>
  </si>
  <si>
    <t xml:space="preserve">"dle skut - zde odhad"  2,5*0,9*1,5*2</t>
  </si>
  <si>
    <t>131213711</t>
  </si>
  <si>
    <t>Hloubení zapažených jam v soudržných horninách třídy těžitelnosti I skupiny 3 ručně</t>
  </si>
  <si>
    <t>1702872365</t>
  </si>
  <si>
    <t>Hloubení zapažených jam ručně s urovnáním dna do předepsaného profilu a spádu v hornině třídy těžitelnosti I skupiny 3 soudržných</t>
  </si>
  <si>
    <t>https://podminky.urs.cz/item/CS_URS_2025_01/131213711</t>
  </si>
  <si>
    <t>Poznámka k položce:_x000d_
ve vhodných místech možné svahování výkopu, konečný způsob dle technologického projektu provádění vybraného zhotovitele</t>
  </si>
  <si>
    <t>(8,2*1,5*2,3-0,9*2,5*1,5)</t>
  </si>
  <si>
    <t>a2*2</t>
  </si>
  <si>
    <t>13</t>
  </si>
  <si>
    <t>151301201</t>
  </si>
  <si>
    <t>Zřízení hnaného pažení stěn výkopu hl do 4 m</t>
  </si>
  <si>
    <t>-2123917325</t>
  </si>
  <si>
    <t>Zřízení pažení stěn výkopu bez rozepření nebo vzepření hnané, hloubky do 4 m</t>
  </si>
  <si>
    <t>https://podminky.urs.cz/item/CS_URS_2025_01/151301201</t>
  </si>
  <si>
    <t>(8,2+1,5)*2*2,2*2</t>
  </si>
  <si>
    <t>14</t>
  </si>
  <si>
    <t>151301211</t>
  </si>
  <si>
    <t>Odstranění pažení stěn hnaného hl do 4 m</t>
  </si>
  <si>
    <t>-1597653479</t>
  </si>
  <si>
    <t>Odstranění pažení stěn výkopu bez rozepření nebo vzepření s uložením pažin na vzdálenost do 3 m od okraje výkopu hnané, hloubky do 4 m</t>
  </si>
  <si>
    <t>https://podminky.urs.cz/item/CS_URS_2025_01/151301211</t>
  </si>
  <si>
    <t>15</t>
  </si>
  <si>
    <t>151301301</t>
  </si>
  <si>
    <t>Zřízení rozepření stěn při pažení hnaném hl do 4 m</t>
  </si>
  <si>
    <t>-754584497</t>
  </si>
  <si>
    <t>Zřízení rozepření zapažených stěn výkopů s potřebným přepažováním při pažení hnaném, hloubky do 4 m</t>
  </si>
  <si>
    <t>https://podminky.urs.cz/item/CS_URS_2025_01/151301301</t>
  </si>
  <si>
    <t>16</t>
  </si>
  <si>
    <t>151301311</t>
  </si>
  <si>
    <t>Odstranění rozepření stěn při pažení hnaném hl do 4 m</t>
  </si>
  <si>
    <t>-1760000201</t>
  </si>
  <si>
    <t>Odstranění rozepření stěn výkopů s uložením materiálu na vzdálenost do 3 m od okraje výkopu pažení hnaného, hloubky do 4 m</t>
  </si>
  <si>
    <t>https://podminky.urs.cz/item/CS_URS_2025_01/151301311</t>
  </si>
  <si>
    <t>17</t>
  </si>
  <si>
    <t>151601501</t>
  </si>
  <si>
    <t>Přepažování rozepření při pažení hnaném hl do 4 m</t>
  </si>
  <si>
    <t>450394072</t>
  </si>
  <si>
    <t>Přepažování rozepření zapažených stěn výkopů při pažení hnaném, hloubky do 4 m</t>
  </si>
  <si>
    <t>https://podminky.urs.cz/item/CS_URS_2025_01/151601501</t>
  </si>
  <si>
    <t>18</t>
  </si>
  <si>
    <t>151711111</t>
  </si>
  <si>
    <t>Osazení zápor ocelových dl do 8 m</t>
  </si>
  <si>
    <t>-1273744697</t>
  </si>
  <si>
    <t>Osazení ocelových zápor pro pažení hloubených vykopávek do předem provedených vrtů se zabetonováním spodního konce, s případným obsypem zápory pískem délky od 0 do 8 m</t>
  </si>
  <si>
    <t>https://podminky.urs.cz/item/CS_URS_2025_01/151711111</t>
  </si>
  <si>
    <t>4,2*20*2</t>
  </si>
  <si>
    <t>19</t>
  </si>
  <si>
    <t>M</t>
  </si>
  <si>
    <t>13010972</t>
  </si>
  <si>
    <t>ocel profilová jakost S235JR (11 375) průřez HEB 120</t>
  </si>
  <si>
    <t>t</t>
  </si>
  <si>
    <t>-1115333467</t>
  </si>
  <si>
    <t>Poznámka k položce:_x000d_
počítáno s 3x obrátkovostí</t>
  </si>
  <si>
    <t>a33*0,333*0,001*27,4</t>
  </si>
  <si>
    <t>20</t>
  </si>
  <si>
    <t>151711131</t>
  </si>
  <si>
    <t>Vytažení zápor ocelových dl do 8 m</t>
  </si>
  <si>
    <t>1091688011</t>
  </si>
  <si>
    <t>Vytažení ocelových zápor pro pažení délky od 0 do 8 m</t>
  </si>
  <si>
    <t>https://podminky.urs.cz/item/CS_URS_2025_01/151711131</t>
  </si>
  <si>
    <t>151712111</t>
  </si>
  <si>
    <t>Převázka ocelová zdvojená pro kotvení záporového pažení</t>
  </si>
  <si>
    <t>-1891415083</t>
  </si>
  <si>
    <t>Převázka ocelová pro ukotvení záporového pažení pro jakoukoliv délku převázky zdvojená</t>
  </si>
  <si>
    <t>https://podminky.urs.cz/item/CS_URS_2025_01/151712111</t>
  </si>
  <si>
    <t>(8,2+1,5)*2*2</t>
  </si>
  <si>
    <t>22</t>
  </si>
  <si>
    <t>151712121</t>
  </si>
  <si>
    <t>Odstranění ocelové převázky zdvojené pro kotvení záporového pažení</t>
  </si>
  <si>
    <t>605956129</t>
  </si>
  <si>
    <t>Odstranění ocelové převázky pro ukotvení záporového pažení jakékoliv délky převázky zdvojené</t>
  </si>
  <si>
    <t>https://podminky.urs.cz/item/CS_URS_2025_01/151712121</t>
  </si>
  <si>
    <t>23</t>
  </si>
  <si>
    <t>151721111</t>
  </si>
  <si>
    <t>Zřízení pažení do ocelových zápor hl výkopu do 4 m s jeho následným odstraněním</t>
  </si>
  <si>
    <t>-329541451</t>
  </si>
  <si>
    <t>Pažení do ocelových zápor bez ohledu na druh pažin, s odstraněním pažení, hloubky výkopu do 4 m</t>
  </si>
  <si>
    <t>https://podminky.urs.cz/item/CS_URS_2025_01/151721111</t>
  </si>
  <si>
    <t>24</t>
  </si>
  <si>
    <t>162751117</t>
  </si>
  <si>
    <t>Vodorovné přemístění přes 9 000 do 10000 m výkopku/sypaniny z horniny třídy těžitelnosti I skupiny 1 až 3</t>
  </si>
  <si>
    <t>889373776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</si>
  <si>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</si>
  <si>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</si>
  <si>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a3-a6+a33*0,075*0,075*3,14</t>
  </si>
  <si>
    <t>25</t>
  </si>
  <si>
    <t>162751119</t>
  </si>
  <si>
    <t>Příplatek k vodorovnému přemístění výkopku/sypaniny z horniny třídy těžitelnosti I skupiny 1 až 3 ZKD 1000 m přes 10000 m</t>
  </si>
  <si>
    <t>833203539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</si>
  <si>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</si>
  <si>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</si>
  <si>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22,521*5 'Přepočtené koeficientem množství</t>
  </si>
  <si>
    <t>26</t>
  </si>
  <si>
    <t>171201231</t>
  </si>
  <si>
    <t>Poplatek za uložení zeminy a kamení na recyklační skládce (skládkovné) kód odpadu 17 05 04</t>
  </si>
  <si>
    <t>-503920877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</si>
  <si>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</si>
  <si>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</si>
  <si>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a7*1,8</t>
  </si>
  <si>
    <t>27</t>
  </si>
  <si>
    <t>171251201</t>
  </si>
  <si>
    <t>Uložení sypaniny na skládky nebo meziskládky</t>
  </si>
  <si>
    <t>1892875079</t>
  </si>
  <si>
    <t>Uložení sypaniny na skládky nebo meziskládky bez hutnění s upravením uložené sypaniny do předepsaného tvaru</t>
  </si>
  <si>
    <t>https://podminky.urs.cz/item/CS_URS_2025_01/171251201</t>
  </si>
  <si>
    <t>28</t>
  </si>
  <si>
    <t>174151101</t>
  </si>
  <si>
    <t>Zásyp jam, šachet rýh nebo kolem objektů sypaninou se zhutněním</t>
  </si>
  <si>
    <t>106277346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</si>
  <si>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</si>
  <si>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</si>
  <si>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(8,2*1,5*2,3-6*1,2*1,5-8,2*1,4*0,15-2,1*0,6*0,5)*2</t>
  </si>
  <si>
    <t>29</t>
  </si>
  <si>
    <t>181912112</t>
  </si>
  <si>
    <t>Úprava pláně v hornině třídy těžitelnosti I skupiny 3 se zhutněním ručně</t>
  </si>
  <si>
    <t>-809156938</t>
  </si>
  <si>
    <t>Úprava pláně vyrovnáním výškových rozdílů ručně v hornině třídy těžitelnosti I skupiny 3 se zhutněním</t>
  </si>
  <si>
    <t>https://podminky.urs.cz/item/CS_URS_2025_01/181912112</t>
  </si>
  <si>
    <t>8,2*1,5*2</t>
  </si>
  <si>
    <t>Zakládání</t>
  </si>
  <si>
    <t>30</t>
  </si>
  <si>
    <t>225311112</t>
  </si>
  <si>
    <t>Vrty maloprofilové jádrové D přes 93 do 156 mm úklon do 45° hl 0 až 25 m hornina I a II</t>
  </si>
  <si>
    <t>1777903729</t>
  </si>
  <si>
    <t>Maloprofilové vrty jádrové průměru přes 93 do 156 mm do úklonu 45° v hl 0 až 25 m v hornině tř. I a II</t>
  </si>
  <si>
    <t>https://podminky.urs.cz/item/CS_URS_2025_01/225311112</t>
  </si>
  <si>
    <t>31</t>
  </si>
  <si>
    <t>275322611</t>
  </si>
  <si>
    <t>Základové patky ze ŽB se zvýšenými nároky na prostředí tř. C 30/37</t>
  </si>
  <si>
    <t>-1633864383</t>
  </si>
  <si>
    <t>Základy z betonu železového (bez výztuže) patky z betonu se zvýšenými nároky na prostředí tř. C 30/37 -S3, XC2, XA1</t>
  </si>
  <si>
    <t>https://podminky.urs.cz/item/CS_URS_2025_01/275322611</t>
  </si>
  <si>
    <t>6*1,2*1,5*2</t>
  </si>
  <si>
    <t>32</t>
  </si>
  <si>
    <t>275351121</t>
  </si>
  <si>
    <t>Zřízení bednění základových patek</t>
  </si>
  <si>
    <t>252639627</t>
  </si>
  <si>
    <t>Bednění základů patek zřízení</t>
  </si>
  <si>
    <t>https://podminky.urs.cz/item/CS_URS_2025_01/275351121</t>
  </si>
  <si>
    <t>(6+1,2)*2*1,5*2</t>
  </si>
  <si>
    <t>33</t>
  </si>
  <si>
    <t>275351122</t>
  </si>
  <si>
    <t>Odstranění bednění základových patek</t>
  </si>
  <si>
    <t>-1835563361</t>
  </si>
  <si>
    <t>Bednění základů patek odstranění</t>
  </si>
  <si>
    <t>https://podminky.urs.cz/item/CS_URS_2025_01/275351122</t>
  </si>
  <si>
    <t>34</t>
  </si>
  <si>
    <t>275361821</t>
  </si>
  <si>
    <t>Výztuž základových patek betonářskou ocelí 10 505 (R)</t>
  </si>
  <si>
    <t>-1858753028</t>
  </si>
  <si>
    <t>Výztuž základů patek z betonářské oceli 10 505 (R)</t>
  </si>
  <si>
    <t>https://podminky.urs.cz/item/CS_URS_2025_01/275361821</t>
  </si>
  <si>
    <t xml:space="preserve">"dle tabulky vv"  0,27951*2</t>
  </si>
  <si>
    <t>35</t>
  </si>
  <si>
    <t>278381541</t>
  </si>
  <si>
    <t>Základ pod stroje z betonu do 5 m3 tř. C 20/25 složitosti I</t>
  </si>
  <si>
    <t>1485554439</t>
  </si>
  <si>
    <t>Základy pod stroje nebo technologická zařízení z betonu s bedněním, odbedněním, bez úpravy povrchu z betonu prostého objemu souvislé základové konstrukce do 5 m3 tř. C 20/25, složitosti I</t>
  </si>
  <si>
    <t>https://podminky.urs.cz/item/CS_URS_2025_01/278381541</t>
  </si>
  <si>
    <t xml:space="preserve">"obetonování základů"  2,1*0,6*0,5*2</t>
  </si>
  <si>
    <t>36</t>
  </si>
  <si>
    <t>291111111</t>
  </si>
  <si>
    <t>Podklad pro zpevněné plochy z kameniva drceného 0 až 63 mm</t>
  </si>
  <si>
    <t>14349150</t>
  </si>
  <si>
    <t>Podklad pro zpevněné plochy s rozprostřením a s hutněním z kameniva drceného frakce 0 - 63 mm</t>
  </si>
  <si>
    <t>https://podminky.urs.cz/item/CS_URS_2025_01/291111111</t>
  </si>
  <si>
    <t>1,4*6,3*0,2*2</t>
  </si>
  <si>
    <t>Komunikace pozemní</t>
  </si>
  <si>
    <t>37</t>
  </si>
  <si>
    <t>566901221</t>
  </si>
  <si>
    <t>Vyspravení podkladu po překopech inženýrských sítí plochy přes 15 m2 štěrkopískem tl. 100 mm</t>
  </si>
  <si>
    <t>-2010231723</t>
  </si>
  <si>
    <t>Vyspravení podkladu po překopech inženýrských sítí plochy přes 15 m2 s rozprostřením a zhutněním štěrpískem tl. 100 mm</t>
  </si>
  <si>
    <t>https://podminky.urs.cz/item/CS_URS_2025_01/566901221</t>
  </si>
  <si>
    <t>38</t>
  </si>
  <si>
    <t>566901271</t>
  </si>
  <si>
    <t>Vyspravení podkladu po překopech inženýrských sítí plochy přes 15 m2 směsí stmelenou cementem SC20/25 tl 100 mm</t>
  </si>
  <si>
    <t>850886640</t>
  </si>
  <si>
    <t>Vyspravení podkladu po překopech inženýrských sítí plochy přes 15 m2 s rozprostřením a zhutněním směsí zpevněnou cementem SC C 20/25 (PB I) tl. 100 mm</t>
  </si>
  <si>
    <t>https://podminky.urs.cz/item/CS_URS_2025_01/566901271</t>
  </si>
  <si>
    <t>39</t>
  </si>
  <si>
    <t>572351112</t>
  </si>
  <si>
    <t>Vyspravení krytu komunikací po překopech pl přes 15 m2 litým asfaltem MA (LA) tl přes 40 do 60 mm</t>
  </si>
  <si>
    <t>-427844984</t>
  </si>
  <si>
    <t>Vyspravení krytu komunikací po překopech inženýrských sítí plochy přes 15 m2 litým asfaltem MA (LA), po zhutnění tl. přes 40 do 60 mm</t>
  </si>
  <si>
    <t>https://podminky.urs.cz/item/CS_URS_2025_01/572351112</t>
  </si>
  <si>
    <t>40</t>
  </si>
  <si>
    <t>596211110</t>
  </si>
  <si>
    <t>Kladení zámkové dlažby komunikací pro pěší ručně tl 60 mm skupiny A pl do 50 m2</t>
  </si>
  <si>
    <t>103717084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</si>
  <si>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</si>
  <si>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</si>
  <si>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Úpravy povrchů, podlahy a osazování výplní</t>
  </si>
  <si>
    <t>41</t>
  </si>
  <si>
    <t>631351101</t>
  </si>
  <si>
    <t>Zřízení bednění rýh a hran v podlahách</t>
  </si>
  <si>
    <t>638628675</t>
  </si>
  <si>
    <t>Bednění v podlahách rýh a hran zřízení</t>
  </si>
  <si>
    <t>https://podminky.urs.cz/item/CS_URS_2025_01/631351101</t>
  </si>
  <si>
    <t>1,4*2*0,1*2</t>
  </si>
  <si>
    <t>42</t>
  </si>
  <si>
    <t>631351102</t>
  </si>
  <si>
    <t>Odstranění bednění rýh a hran v podlahách</t>
  </si>
  <si>
    <t>-299358761</t>
  </si>
  <si>
    <t>Bednění v podlahách rýh a hran odstranění</t>
  </si>
  <si>
    <t>https://podminky.urs.cz/item/CS_URS_2025_01/631351102</t>
  </si>
  <si>
    <t>43</t>
  </si>
  <si>
    <t>631311123</t>
  </si>
  <si>
    <t>Mazanina tl přes 80 do 120 mm z betonu prostého bez zvýšených nároků na prostředí tř. C 12/15</t>
  </si>
  <si>
    <t>2076459625</t>
  </si>
  <si>
    <t>Mazanina z betonu prostého bez zvýšených nároků na prostředí tl. přes 80 do 120 mm tř. C 12/15</t>
  </si>
  <si>
    <t>https://podminky.urs.cz/item/CS_URS_2025_01/631311123</t>
  </si>
  <si>
    <t>1,4*6,3*2*0,1</t>
  </si>
  <si>
    <t>Ostatní konstrukce a práce, bourání</t>
  </si>
  <si>
    <t>44</t>
  </si>
  <si>
    <t>916132111</t>
  </si>
  <si>
    <t>Osazení obruby z betonové přídlažby bez boční opěry do lože z kameniva těženého</t>
  </si>
  <si>
    <t>169993006</t>
  </si>
  <si>
    <t>Osazení silniční obruby z betonové přídlažby (krajníků) s ložem tl. přes 50 do 100 mm, s vyplněním a zatřením spár cementovou maltou šířky do 250 mm bez boční opěry, do lože z kameniva těženého</t>
  </si>
  <si>
    <t>https://podminky.urs.cz/item/CS_URS_2025_01/916132111</t>
  </si>
  <si>
    <t>Poznámka k položce:_x000d_
stávající vodící proužek</t>
  </si>
  <si>
    <t>45</t>
  </si>
  <si>
    <t>916241213</t>
  </si>
  <si>
    <t>Osazení obrubníku kamenného stojatého s boční opěrou do lože z betonu prostého</t>
  </si>
  <si>
    <t>-263771867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</si>
  <si>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</si>
  <si>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</si>
  <si>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Poznámka k položce:_x000d_
stávající</t>
  </si>
  <si>
    <t>46</t>
  </si>
  <si>
    <t>919732211</t>
  </si>
  <si>
    <t>Styčná spára napojení nového živičného povrchu na stávající za tepla š 15 mm hl 25 mm s prořezáním</t>
  </si>
  <si>
    <t>580139088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</si>
  <si>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</si>
  <si>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</si>
  <si>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47</t>
  </si>
  <si>
    <t>919735111</t>
  </si>
  <si>
    <t>Řezání stávajícího živičného krytu hl do 50 mm</t>
  </si>
  <si>
    <t>1054305025</t>
  </si>
  <si>
    <t>Řezání stávajícího živičného krytu nebo podkladu hloubky do 50 mm</t>
  </si>
  <si>
    <t>https://podminky.urs.cz/item/CS_URS_2025_01/919735111</t>
  </si>
  <si>
    <t>1,5+8,2-0,15+(1,5+8,2)*2</t>
  </si>
  <si>
    <t>48</t>
  </si>
  <si>
    <t>945421110</t>
  </si>
  <si>
    <t>Hydraulická zvedací plošina na automobilovém podvozku výška zdvihu do 18 m včetně obsluhy</t>
  </si>
  <si>
    <t>-1714195692</t>
  </si>
  <si>
    <t>Hydraulická zvedací plošina včetně obsluhy instalovaná na automobilovém podvozku, výšky zdvihu do 18 m</t>
  </si>
  <si>
    <t>https://podminky.urs.cz/item/CS_URS_2025_01/945421110</t>
  </si>
  <si>
    <t>Poznámka k položce:_x000d_
dle skut</t>
  </si>
  <si>
    <t>49</t>
  </si>
  <si>
    <t>9539401</t>
  </si>
  <si>
    <t>Stavební výpomoce (dle skut)</t>
  </si>
  <si>
    <t>hr</t>
  </si>
  <si>
    <t>1360835300</t>
  </si>
  <si>
    <t>50</t>
  </si>
  <si>
    <t>9539402</t>
  </si>
  <si>
    <t>Přemístění betonových květináčů mimo pracovní prostor a jejich návrat na původní místo - dle skut</t>
  </si>
  <si>
    <t>kus</t>
  </si>
  <si>
    <t>192930047</t>
  </si>
  <si>
    <t>51</t>
  </si>
  <si>
    <t>953946133</t>
  </si>
  <si>
    <t>Montáž atypických ocelových kcí hmotnosti přes 2,5 do 5 t z profilů hmotnosti přes 30 kg/m</t>
  </si>
  <si>
    <t>1628424855</t>
  </si>
  <si>
    <t>Montáž atypických ocelových konstrukcí profilů hmotnosti přes 30 kg/m, hmotnosti konstrukce přes 2,5 do 5 t</t>
  </si>
  <si>
    <t>https://podminky.urs.cz/item/CS_URS_2025_01/953946133</t>
  </si>
  <si>
    <t xml:space="preserve">"dle výpisu materiálu"  4,634</t>
  </si>
  <si>
    <t>52</t>
  </si>
  <si>
    <t>130109</t>
  </si>
  <si>
    <t>OK rámu portálu dle výpisu materiálu (ocel profilová jakost S235JR (11 375) průřez HEB 300, UPE 300, vč kotvení)</t>
  </si>
  <si>
    <t>-1492744506</t>
  </si>
  <si>
    <t xml:space="preserve"> OK rámu portálu dle výpisu materiálu (ocel profilová jakost S235JR (11 375) průřez HEB 300, UPE 300, vč kotvení)</t>
  </si>
  <si>
    <t>53</t>
  </si>
  <si>
    <t>95396111</t>
  </si>
  <si>
    <t>Kotvy chemickým tmelem M 24 hl dle vd mm do betonu, ŽB nebo kamene s vyvrtáním otvoru</t>
  </si>
  <si>
    <t>1323138331</t>
  </si>
  <si>
    <t>Kotvy chemické s vyvrtáním otvoru do betonu, železobetonu nebo tvrdého kamene tmel, velikost M 24, hloubka dle vd</t>
  </si>
  <si>
    <t>54</t>
  </si>
  <si>
    <t>95396515</t>
  </si>
  <si>
    <t>Kotevní šroub pro chemické kotvy M 24 dl dle vd</t>
  </si>
  <si>
    <t>-1356364785</t>
  </si>
  <si>
    <t>Kotvy chemické s vyvrtáním otvoru kotevní šrouby pro chemické kotvy, velikost M 24, délka dle vd</t>
  </si>
  <si>
    <t>55</t>
  </si>
  <si>
    <t>966071131</t>
  </si>
  <si>
    <t>Demontáž ocelových kcí hmotnosti do 5 t z profilů hmotnosti přes 30 kg/m</t>
  </si>
  <si>
    <t>606181977</t>
  </si>
  <si>
    <t>Demontáž ocelových konstrukcí profilů hmotnosti přes 30 kg/m, hmotnosti konstrukce do 5 t</t>
  </si>
  <si>
    <t>https://podminky.urs.cz/item/CS_URS_2025_01/966071131</t>
  </si>
  <si>
    <t xml:space="preserve">"dle skut"  4</t>
  </si>
  <si>
    <t>56</t>
  </si>
  <si>
    <t>979024443</t>
  </si>
  <si>
    <t>Očištění vybouraných obrubníků a krajníků silničních</t>
  </si>
  <si>
    <t>1593139434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</si>
  <si>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</si>
  <si>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https://podminky.urs.cz/item/CS_URS_2025_01/979024443</t>
  </si>
  <si>
    <t>Poznámka k položce:_x000d_
kamenný obrubník a vodící proužek</t>
  </si>
  <si>
    <t>9*2</t>
  </si>
  <si>
    <t>57</t>
  </si>
  <si>
    <t>979054451</t>
  </si>
  <si>
    <t>Očištění vybouraných zámkových dlaždic s původním spárováním z kameniva těženého</t>
  </si>
  <si>
    <t>1880654258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</si>
  <si>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</si>
  <si>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</si>
  <si>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997</t>
  </si>
  <si>
    <t>Přesun sutě</t>
  </si>
  <si>
    <t>58</t>
  </si>
  <si>
    <t>997013111</t>
  </si>
  <si>
    <t>Vnitrostaveništní doprava suti a vybouraných hmot pro budovy v do 6 m s použitím mechanizace</t>
  </si>
  <si>
    <t>1430824731</t>
  </si>
  <si>
    <t>Vnitrostaveništní doprava suti a vybouraných hmot vodorovně do 50 m svisle s použitím mechanizace pro budovy a haly výšky do 6 m</t>
  </si>
  <si>
    <t>https://podminky.urs.cz/item/CS_URS_2025_01/997013111</t>
  </si>
  <si>
    <t>59</t>
  </si>
  <si>
    <t>997013501</t>
  </si>
  <si>
    <t>Odvoz suti a vybouraných hmot na skládku nebo meziskládku do 1 km se složením</t>
  </si>
  <si>
    <t>1388172143</t>
  </si>
  <si>
    <t>Odvoz suti a vybouraných hmot na skládku nebo meziskládku se složením, na vzdálenost do 1 km</t>
  </si>
  <si>
    <t>https://podminky.urs.cz/item/CS_URS_2025_01/997013501</t>
  </si>
  <si>
    <t>60</t>
  </si>
  <si>
    <t>997013509</t>
  </si>
  <si>
    <t>Příplatek k odvozu suti a vybouraných hmot na skládku ZKD 1 km přes 1 km</t>
  </si>
  <si>
    <t>-1137522124</t>
  </si>
  <si>
    <t>Odvoz suti a vybouraných hmot na skládku nebo meziskládku se složením, na vzdálenost Příplatek k ceně za každý další i započatý 1 km přes 1 km</t>
  </si>
  <si>
    <t>https://podminky.urs.cz/item/CS_URS_2025_01/997013509</t>
  </si>
  <si>
    <t>33,833*14 'Přepočtené koeficientem množství</t>
  </si>
  <si>
    <t>61</t>
  </si>
  <si>
    <t>997013631</t>
  </si>
  <si>
    <t>Poplatek za uložení na skládce (skládkovné) stavebního odpadu směsného kód odpadu 17 09 04</t>
  </si>
  <si>
    <t>1150731580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</si>
  <si>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</si>
  <si>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</si>
  <si>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33,833-16,875-4-5,363</t>
  </si>
  <si>
    <t>62</t>
  </si>
  <si>
    <t>997013862</t>
  </si>
  <si>
    <t>Poplatek za uložení stavebního odpadu na recyklační skládce (skládkovné) z armovaného betonu kód odpadu 17 01 01</t>
  </si>
  <si>
    <t>654026211</t>
  </si>
  <si>
    <t>Poplatek za uložení stavebního odpadu na recyklační skládce (skládkovné) z armovaného betonu zatříděného do Katalogu odpadů pod kódem 17 01 01</t>
  </si>
  <si>
    <t>https://podminky.urs.cz/item/CS_URS_2025_01/997013862</t>
  </si>
  <si>
    <t>16,875</t>
  </si>
  <si>
    <t>63</t>
  </si>
  <si>
    <t>997013875</t>
  </si>
  <si>
    <t>Poplatek za uložení stavebního odpadu na recyklační skládce (skládkovné) asfaltového bez obsahu dehtu zatříděného do Katalogu odpadů pod kódem 17 03 02</t>
  </si>
  <si>
    <t>-1367258200</t>
  </si>
  <si>
    <t>https://podminky.urs.cz/item/CS_URS_2025_01/997013875</t>
  </si>
  <si>
    <t>64</t>
  </si>
  <si>
    <t>99702</t>
  </si>
  <si>
    <t>Odkup železa ve sběrných surovinách - dle skut</t>
  </si>
  <si>
    <t>kg</t>
  </si>
  <si>
    <t>2091372977</t>
  </si>
  <si>
    <t>998</t>
  </si>
  <si>
    <t>Přesun hmot</t>
  </si>
  <si>
    <t>65</t>
  </si>
  <si>
    <t>99822511</t>
  </si>
  <si>
    <t xml:space="preserve">Přesun hmot </t>
  </si>
  <si>
    <t>619527666</t>
  </si>
  <si>
    <t>PSV</t>
  </si>
  <si>
    <t>Práce a dodávky PSV</t>
  </si>
  <si>
    <t>741</t>
  </si>
  <si>
    <t>Elektroinstalace - silnoproud</t>
  </si>
  <si>
    <t>66</t>
  </si>
  <si>
    <t>741410021</t>
  </si>
  <si>
    <t>Montáž vodič uzemňovací pásek průřezu do 120 mm2 v městské zástavbě v zemi</t>
  </si>
  <si>
    <t>1363306313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</si>
  <si>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</si>
  <si>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</si>
  <si>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((6,4+1,4)*2+3)*2</t>
  </si>
  <si>
    <t>67</t>
  </si>
  <si>
    <t>35442062</t>
  </si>
  <si>
    <t>pás zemnící 30x4mm FeZn</t>
  </si>
  <si>
    <t>-1542756722</t>
  </si>
  <si>
    <t>a12*1,1*0,942</t>
  </si>
  <si>
    <t>68</t>
  </si>
  <si>
    <t>998741101</t>
  </si>
  <si>
    <t>Přesun hmot tonážní pro silnoproud v objektech v do 6 m</t>
  </si>
  <si>
    <t>181965779</t>
  </si>
  <si>
    <t>Přesun hmot pro silnoproud stanovený z hmotnosti přesunovaného materiálu vodorovná dopravní vzdálenost do 50 m základní v objektech výšky do 6 m</t>
  </si>
  <si>
    <t>https://podminky.urs.cz/item/CS_URS_2025_01/998741101</t>
  </si>
  <si>
    <t>789</t>
  </si>
  <si>
    <t>Povrchové úpravy ocelových konstrukcí a technologických zařízení</t>
  </si>
  <si>
    <t>69</t>
  </si>
  <si>
    <t>789124141</t>
  </si>
  <si>
    <t>Čištění mechanizované ocelových konstrukcí třídy IV stupeň přípravy St 3 stupeň zrezivění B</t>
  </si>
  <si>
    <t>1249640615</t>
  </si>
  <si>
    <t>Úpravy povrchů pod nátěry ocelových konstrukcí třídy IV odstranění rzi a nečistot mechanizovaným čištěním stupeň přípravy St 3, stupeň zrezivění B</t>
  </si>
  <si>
    <t>https://podminky.urs.cz/item/CS_URS_2025_01/789124141</t>
  </si>
  <si>
    <t>a1*24</t>
  </si>
  <si>
    <t>70</t>
  </si>
  <si>
    <t>789328211</t>
  </si>
  <si>
    <t>Nátěr ocelových konstrukcí třídy IV dvousložkový epoxidový základní tl do 80 µm</t>
  </si>
  <si>
    <t>1598052869</t>
  </si>
  <si>
    <t>Nátěr ocelových konstrukcí třídy IV dvousložkový epoxidový základní, tloušťky do 80 μm</t>
  </si>
  <si>
    <t>https://podminky.urs.cz/item/CS_URS_2025_01/789328211</t>
  </si>
  <si>
    <t>71</t>
  </si>
  <si>
    <t>789328216</t>
  </si>
  <si>
    <t>Nátěr ocelových konstrukcí třídy IV dvousložkový epoxidový mezivrstva do 80 μm</t>
  </si>
  <si>
    <t>-525513984</t>
  </si>
  <si>
    <t>Nátěr ocelových konstrukcí třídy IV dvousložkový epoxidový mezivrstva, tloušťky do 80 μm</t>
  </si>
  <si>
    <t>https://podminky.urs.cz/item/CS_URS_2025_01/789328216</t>
  </si>
  <si>
    <t>a1*24*2+1,8*1*2</t>
  </si>
  <si>
    <t>72</t>
  </si>
  <si>
    <t>789328321</t>
  </si>
  <si>
    <t>Nátěr ocelových konstrukcí třídy IV dvousložkový polyuretanový krycí (vrchní) tl do 80 μm</t>
  </si>
  <si>
    <t>1666602457</t>
  </si>
  <si>
    <t>Nátěr ocelových konstrukcí třídy IV dvousložkový polyuretanový krycí (vrchní), tloušťky do 80 μm</t>
  </si>
  <si>
    <t>https://podminky.urs.cz/item/CS_URS_2025_01/789328321</t>
  </si>
  <si>
    <t>Práce a dodávky M</t>
  </si>
  <si>
    <t>21-M</t>
  </si>
  <si>
    <t>Elektromontáže</t>
  </si>
  <si>
    <t>73</t>
  </si>
  <si>
    <t>210204011</t>
  </si>
  <si>
    <t>Montáž stožárů osvětlení ocelových samostatně stojících délky do 12 m</t>
  </si>
  <si>
    <t>1202411545</t>
  </si>
  <si>
    <t>Montáž stožárů osvětlení samostatně stojících ocelových, délky do 12 m</t>
  </si>
  <si>
    <t>https://podminky.urs.cz/item/CS_URS_2025_01/210204011</t>
  </si>
  <si>
    <t>Poznámka k položce:_x000d_
vč založení - dle skut, stávající</t>
  </si>
  <si>
    <t>74</t>
  </si>
  <si>
    <t>218204011</t>
  </si>
  <si>
    <t>Demontáž stožárů osvětlení ocelových samostatně stojících délky do 12 m</t>
  </si>
  <si>
    <t>1082110128</t>
  </si>
  <si>
    <t>Demontáž stožárů osvětlení ocelových samostatně stojících, délky do 12 m</t>
  </si>
  <si>
    <t>https://podminky.urs.cz/item/CS_URS_2025_01/218204011</t>
  </si>
  <si>
    <t>VRN</t>
  </si>
  <si>
    <t>Vedlejší rozpočtové náklady</t>
  </si>
  <si>
    <t>VRN1</t>
  </si>
  <si>
    <t>Průzkumné, geodetické a projektové práce</t>
  </si>
  <si>
    <t>75</t>
  </si>
  <si>
    <t>012203000</t>
  </si>
  <si>
    <t>Zeměměřičské práce před výstavbou</t>
  </si>
  <si>
    <t>kč</t>
  </si>
  <si>
    <t>1024</t>
  </si>
  <si>
    <t>1023298183</t>
  </si>
  <si>
    <t>https://podminky.urs.cz/item/CS_URS_2025_01/012203000</t>
  </si>
  <si>
    <t>76</t>
  </si>
  <si>
    <t>012303000</t>
  </si>
  <si>
    <t>Zeměměřičské práce při provádění stavby</t>
  </si>
  <si>
    <t>1846216040</t>
  </si>
  <si>
    <t>77</t>
  </si>
  <si>
    <t>012403000</t>
  </si>
  <si>
    <t>Zeměměřičské práce po výstavbě</t>
  </si>
  <si>
    <t>1745473917</t>
  </si>
  <si>
    <t>https://podminky.urs.cz/item/CS_URS_2025_01/012403000</t>
  </si>
  <si>
    <t>78</t>
  </si>
  <si>
    <t>013254000</t>
  </si>
  <si>
    <t>Dokumentace skutečného provedení stavby</t>
  </si>
  <si>
    <t>CS ÚRS 2023 02</t>
  </si>
  <si>
    <t>860400173</t>
  </si>
  <si>
    <t>https://podminky.urs.cz/item/CS_URS_2023_02/013254000</t>
  </si>
  <si>
    <t>79</t>
  </si>
  <si>
    <t>013294000</t>
  </si>
  <si>
    <t>Ostatní dokumentace</t>
  </si>
  <si>
    <t>320110646</t>
  </si>
  <si>
    <t>https://podminky.urs.cz/item/CS_URS_2023_02/013294000</t>
  </si>
  <si>
    <t>Poznámka k položce:_x000d_
např výrobní dokumentace OK nebo výztuže</t>
  </si>
  <si>
    <t>VRN3</t>
  </si>
  <si>
    <t>Zařízení staveniště</t>
  </si>
  <si>
    <t>80</t>
  </si>
  <si>
    <t>030001000</t>
  </si>
  <si>
    <t>1344168854</t>
  </si>
  <si>
    <t>https://podminky.urs.cz/item/CS_URS_2023_02/030001000</t>
  </si>
  <si>
    <t>VRN7</t>
  </si>
  <si>
    <t>Provozní vlivy</t>
  </si>
  <si>
    <t>81</t>
  </si>
  <si>
    <t>070001000</t>
  </si>
  <si>
    <t>-531224840</t>
  </si>
  <si>
    <t>https://podminky.urs.cz/item/CS_URS_2023_02/070001000</t>
  </si>
  <si>
    <t>82</t>
  </si>
  <si>
    <t>0721030</t>
  </si>
  <si>
    <t>Zajištění DIO komunikace I. třídy - dle technologické přípravy vybraného zhotovitele</t>
  </si>
  <si>
    <t>1083235788</t>
  </si>
  <si>
    <t>Poznámka k položce:_x000d_
např dopravní trasy při DMTŽ a MTŽ portálu, uzavírka přilehlého jízdního pruhu pro veškerou dopravu, dopravní značení, plné oplocení apod</t>
  </si>
  <si>
    <t>VRN9</t>
  </si>
  <si>
    <t>Ostatní náklady</t>
  </si>
  <si>
    <t>83</t>
  </si>
  <si>
    <t>091504000</t>
  </si>
  <si>
    <t>Náklady související s publikační činností</t>
  </si>
  <si>
    <t>-576716267</t>
  </si>
  <si>
    <t>https://podminky.urs.cz/item/CS_URS_2023_02/091504000</t>
  </si>
  <si>
    <t>Poznámka k položce:_x000d_
informační tabule s údaji o stavbě vel 100x150cm (název, zhotovitel, projektant, TDI, popř dotační titul)</t>
  </si>
  <si>
    <t>SEZNAM FIGUR</t>
  </si>
  <si>
    <t>Výměra</t>
  </si>
  <si>
    <t>Použití figury:</t>
  </si>
  <si>
    <t>a10</t>
  </si>
  <si>
    <t>(7,855+1,8)*5+9,28*5*2</t>
  </si>
  <si>
    <t>a11</t>
  </si>
  <si>
    <t>(7,855+1,8+9,28*2)*0,001*25,3</t>
  </si>
  <si>
    <t>a5</t>
  </si>
  <si>
    <t>a5_1</t>
  </si>
  <si>
    <t>a9</t>
  </si>
  <si>
    <t>6,9*1,05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</si>
</sst>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71" TargetMode="External" /><Relationship Id="rId2" Type="http://schemas.openxmlformats.org/officeDocument/2006/relationships/hyperlink" Target="https://podminky.urs.cz/item/CS_URS_2025_01/113107011" TargetMode="External" /><Relationship Id="rId3" Type="http://schemas.openxmlformats.org/officeDocument/2006/relationships/hyperlink" Target="https://podminky.urs.cz/item/CS_URS_2025_01/113107030" TargetMode="External" /><Relationship Id="rId4" Type="http://schemas.openxmlformats.org/officeDocument/2006/relationships/hyperlink" Target="https://podminky.urs.cz/item/CS_URS_2025_01/113107141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5101201" TargetMode="External" /><Relationship Id="rId8" Type="http://schemas.openxmlformats.org/officeDocument/2006/relationships/hyperlink" Target="https://podminky.urs.cz/item/CS_URS_2025_01/115101301" TargetMode="External" /><Relationship Id="rId9" Type="http://schemas.openxmlformats.org/officeDocument/2006/relationships/hyperlink" Target="https://podminky.urs.cz/item/CS_URS_2025_01/119001421" TargetMode="External" /><Relationship Id="rId10" Type="http://schemas.openxmlformats.org/officeDocument/2006/relationships/hyperlink" Target="https://podminky.urs.cz/item/CS_URS_2025_01/129001101" TargetMode="External" /><Relationship Id="rId11" Type="http://schemas.openxmlformats.org/officeDocument/2006/relationships/hyperlink" Target="https://podminky.urs.cz/item/CS_URS_2025_01/129951123" TargetMode="External" /><Relationship Id="rId12" Type="http://schemas.openxmlformats.org/officeDocument/2006/relationships/hyperlink" Target="https://podminky.urs.cz/item/CS_URS_2025_01/131213711" TargetMode="External" /><Relationship Id="rId13" Type="http://schemas.openxmlformats.org/officeDocument/2006/relationships/hyperlink" Target="https://podminky.urs.cz/item/CS_URS_2025_01/151301201" TargetMode="External" /><Relationship Id="rId14" Type="http://schemas.openxmlformats.org/officeDocument/2006/relationships/hyperlink" Target="https://podminky.urs.cz/item/CS_URS_2025_01/151301211" TargetMode="External" /><Relationship Id="rId15" Type="http://schemas.openxmlformats.org/officeDocument/2006/relationships/hyperlink" Target="https://podminky.urs.cz/item/CS_URS_2025_01/151301301" TargetMode="External" /><Relationship Id="rId16" Type="http://schemas.openxmlformats.org/officeDocument/2006/relationships/hyperlink" Target="https://podminky.urs.cz/item/CS_URS_2025_01/151301311" TargetMode="External" /><Relationship Id="rId17" Type="http://schemas.openxmlformats.org/officeDocument/2006/relationships/hyperlink" Target="https://podminky.urs.cz/item/CS_URS_2025_01/151601501" TargetMode="External" /><Relationship Id="rId18" Type="http://schemas.openxmlformats.org/officeDocument/2006/relationships/hyperlink" Target="https://podminky.urs.cz/item/CS_URS_2025_01/151711111" TargetMode="External" /><Relationship Id="rId19" Type="http://schemas.openxmlformats.org/officeDocument/2006/relationships/hyperlink" Target="https://podminky.urs.cz/item/CS_URS_2025_01/151711131" TargetMode="External" /><Relationship Id="rId20" Type="http://schemas.openxmlformats.org/officeDocument/2006/relationships/hyperlink" Target="https://podminky.urs.cz/item/CS_URS_2025_01/151712111" TargetMode="External" /><Relationship Id="rId21" Type="http://schemas.openxmlformats.org/officeDocument/2006/relationships/hyperlink" Target="https://podminky.urs.cz/item/CS_URS_2025_01/151712121" TargetMode="External" /><Relationship Id="rId22" Type="http://schemas.openxmlformats.org/officeDocument/2006/relationships/hyperlink" Target="https://podminky.urs.cz/item/CS_URS_2025_01/151721111" TargetMode="External" /><Relationship Id="rId23" Type="http://schemas.openxmlformats.org/officeDocument/2006/relationships/hyperlink" Target="https://podminky.urs.cz/item/CS_URS_2025_01/162751117" TargetMode="External" /><Relationship Id="rId24" Type="http://schemas.openxmlformats.org/officeDocument/2006/relationships/hyperlink" Target="https://podminky.urs.cz/item/CS_URS_2025_01/162751119" TargetMode="External" /><Relationship Id="rId25" Type="http://schemas.openxmlformats.org/officeDocument/2006/relationships/hyperlink" Target="https://podminky.urs.cz/item/CS_URS_2025_01/171201231" TargetMode="External" /><Relationship Id="rId26" Type="http://schemas.openxmlformats.org/officeDocument/2006/relationships/hyperlink" Target="https://podminky.urs.cz/item/CS_URS_2025_01/171251201" TargetMode="External" /><Relationship Id="rId27" Type="http://schemas.openxmlformats.org/officeDocument/2006/relationships/hyperlink" Target="https://podminky.urs.cz/item/CS_URS_2025_01/174151101" TargetMode="External" /><Relationship Id="rId28" Type="http://schemas.openxmlformats.org/officeDocument/2006/relationships/hyperlink" Target="https://podminky.urs.cz/item/CS_URS_2025_01/181912112" TargetMode="External" /><Relationship Id="rId29" Type="http://schemas.openxmlformats.org/officeDocument/2006/relationships/hyperlink" Target="https://podminky.urs.cz/item/CS_URS_2025_01/225311112" TargetMode="External" /><Relationship Id="rId30" Type="http://schemas.openxmlformats.org/officeDocument/2006/relationships/hyperlink" Target="https://podminky.urs.cz/item/CS_URS_2025_01/275322611" TargetMode="External" /><Relationship Id="rId31" Type="http://schemas.openxmlformats.org/officeDocument/2006/relationships/hyperlink" Target="https://podminky.urs.cz/item/CS_URS_2025_01/275351121" TargetMode="External" /><Relationship Id="rId32" Type="http://schemas.openxmlformats.org/officeDocument/2006/relationships/hyperlink" Target="https://podminky.urs.cz/item/CS_URS_2025_01/275351122" TargetMode="External" /><Relationship Id="rId33" Type="http://schemas.openxmlformats.org/officeDocument/2006/relationships/hyperlink" Target="https://podminky.urs.cz/item/CS_URS_2025_01/275361821" TargetMode="External" /><Relationship Id="rId34" Type="http://schemas.openxmlformats.org/officeDocument/2006/relationships/hyperlink" Target="https://podminky.urs.cz/item/CS_URS_2025_01/278381541" TargetMode="External" /><Relationship Id="rId35" Type="http://schemas.openxmlformats.org/officeDocument/2006/relationships/hyperlink" Target="https://podminky.urs.cz/item/CS_URS_2025_01/291111111" TargetMode="External" /><Relationship Id="rId36" Type="http://schemas.openxmlformats.org/officeDocument/2006/relationships/hyperlink" Target="https://podminky.urs.cz/item/CS_URS_2025_01/566901221" TargetMode="External" /><Relationship Id="rId37" Type="http://schemas.openxmlformats.org/officeDocument/2006/relationships/hyperlink" Target="https://podminky.urs.cz/item/CS_URS_2025_01/566901271" TargetMode="External" /><Relationship Id="rId38" Type="http://schemas.openxmlformats.org/officeDocument/2006/relationships/hyperlink" Target="https://podminky.urs.cz/item/CS_URS_2025_01/572351112" TargetMode="External" /><Relationship Id="rId39" Type="http://schemas.openxmlformats.org/officeDocument/2006/relationships/hyperlink" Target="https://podminky.urs.cz/item/CS_URS_2025_01/596211110" TargetMode="External" /><Relationship Id="rId40" Type="http://schemas.openxmlformats.org/officeDocument/2006/relationships/hyperlink" Target="https://podminky.urs.cz/item/CS_URS_2025_01/631351101" TargetMode="External" /><Relationship Id="rId41" Type="http://schemas.openxmlformats.org/officeDocument/2006/relationships/hyperlink" Target="https://podminky.urs.cz/item/CS_URS_2025_01/631351102" TargetMode="External" /><Relationship Id="rId42" Type="http://schemas.openxmlformats.org/officeDocument/2006/relationships/hyperlink" Target="https://podminky.urs.cz/item/CS_URS_2025_01/631311123" TargetMode="External" /><Relationship Id="rId43" Type="http://schemas.openxmlformats.org/officeDocument/2006/relationships/hyperlink" Target="https://podminky.urs.cz/item/CS_URS_2025_01/916132111" TargetMode="External" /><Relationship Id="rId44" Type="http://schemas.openxmlformats.org/officeDocument/2006/relationships/hyperlink" Target="https://podminky.urs.cz/item/CS_URS_2025_01/916241213" TargetMode="External" /><Relationship Id="rId45" Type="http://schemas.openxmlformats.org/officeDocument/2006/relationships/hyperlink" Target="https://podminky.urs.cz/item/CS_URS_2025_01/919732211" TargetMode="External" /><Relationship Id="rId46" Type="http://schemas.openxmlformats.org/officeDocument/2006/relationships/hyperlink" Target="https://podminky.urs.cz/item/CS_URS_2025_01/919735111" TargetMode="External" /><Relationship Id="rId47" Type="http://schemas.openxmlformats.org/officeDocument/2006/relationships/hyperlink" Target="https://podminky.urs.cz/item/CS_URS_2025_01/945421110" TargetMode="External" /><Relationship Id="rId48" Type="http://schemas.openxmlformats.org/officeDocument/2006/relationships/hyperlink" Target="https://podminky.urs.cz/item/CS_URS_2025_01/953946133" TargetMode="External" /><Relationship Id="rId49" Type="http://schemas.openxmlformats.org/officeDocument/2006/relationships/hyperlink" Target="https://podminky.urs.cz/item/CS_URS_2025_01/966071131" TargetMode="External" /><Relationship Id="rId50" Type="http://schemas.openxmlformats.org/officeDocument/2006/relationships/hyperlink" Target="https://podminky.urs.cz/item/CS_URS_2025_01/979024443" TargetMode="External" /><Relationship Id="rId51" Type="http://schemas.openxmlformats.org/officeDocument/2006/relationships/hyperlink" Target="https://podminky.urs.cz/item/CS_URS_2025_01/979054451" TargetMode="External" /><Relationship Id="rId52" Type="http://schemas.openxmlformats.org/officeDocument/2006/relationships/hyperlink" Target="https://podminky.urs.cz/item/CS_URS_2025_01/997013111" TargetMode="External" /><Relationship Id="rId53" Type="http://schemas.openxmlformats.org/officeDocument/2006/relationships/hyperlink" Target="https://podminky.urs.cz/item/CS_URS_2025_01/997013501" TargetMode="External" /><Relationship Id="rId54" Type="http://schemas.openxmlformats.org/officeDocument/2006/relationships/hyperlink" Target="https://podminky.urs.cz/item/CS_URS_2025_01/997013509" TargetMode="External" /><Relationship Id="rId55" Type="http://schemas.openxmlformats.org/officeDocument/2006/relationships/hyperlink" Target="https://podminky.urs.cz/item/CS_URS_2025_01/997013631" TargetMode="External" /><Relationship Id="rId56" Type="http://schemas.openxmlformats.org/officeDocument/2006/relationships/hyperlink" Target="https://podminky.urs.cz/item/CS_URS_2025_01/997013862" TargetMode="External" /><Relationship Id="rId57" Type="http://schemas.openxmlformats.org/officeDocument/2006/relationships/hyperlink" Target="https://podminky.urs.cz/item/CS_URS_2025_01/997013875" TargetMode="External" /><Relationship Id="rId58" Type="http://schemas.openxmlformats.org/officeDocument/2006/relationships/hyperlink" Target="https://podminky.urs.cz/item/CS_URS_2025_01/741410021" TargetMode="External" /><Relationship Id="rId59" Type="http://schemas.openxmlformats.org/officeDocument/2006/relationships/hyperlink" Target="https://podminky.urs.cz/item/CS_URS_2025_01/998741101" TargetMode="External" /><Relationship Id="rId60" Type="http://schemas.openxmlformats.org/officeDocument/2006/relationships/hyperlink" Target="https://podminky.urs.cz/item/CS_URS_2025_01/789124141" TargetMode="External" /><Relationship Id="rId61" Type="http://schemas.openxmlformats.org/officeDocument/2006/relationships/hyperlink" Target="https://podminky.urs.cz/item/CS_URS_2025_01/789328211" TargetMode="External" /><Relationship Id="rId62" Type="http://schemas.openxmlformats.org/officeDocument/2006/relationships/hyperlink" Target="https://podminky.urs.cz/item/CS_URS_2025_01/789328216" TargetMode="External" /><Relationship Id="rId63" Type="http://schemas.openxmlformats.org/officeDocument/2006/relationships/hyperlink" Target="https://podminky.urs.cz/item/CS_URS_2025_01/789328321" TargetMode="External" /><Relationship Id="rId64" Type="http://schemas.openxmlformats.org/officeDocument/2006/relationships/hyperlink" Target="https://podminky.urs.cz/item/CS_URS_2025_01/210204011" TargetMode="External" /><Relationship Id="rId65" Type="http://schemas.openxmlformats.org/officeDocument/2006/relationships/hyperlink" Target="https://podminky.urs.cz/item/CS_URS_2025_01/218204011" TargetMode="External" /><Relationship Id="rId66" Type="http://schemas.openxmlformats.org/officeDocument/2006/relationships/hyperlink" Target="https://podminky.urs.cz/item/CS_URS_2025_01/012203000" TargetMode="External" /><Relationship Id="rId67" Type="http://schemas.openxmlformats.org/officeDocument/2006/relationships/hyperlink" Target="https://podminky.urs.cz/item/CS_URS_2025_01/012403000" TargetMode="External" /><Relationship Id="rId68" Type="http://schemas.openxmlformats.org/officeDocument/2006/relationships/hyperlink" Target="https://podminky.urs.cz/item/CS_URS_2023_02/013254000" TargetMode="External" /><Relationship Id="rId69" Type="http://schemas.openxmlformats.org/officeDocument/2006/relationships/hyperlink" Target="https://podminky.urs.cz/item/CS_URS_2023_02/013294000" TargetMode="External" /><Relationship Id="rId70" Type="http://schemas.openxmlformats.org/officeDocument/2006/relationships/hyperlink" Target="https://podminky.urs.cz/item/CS_URS_2023_02/030001000" TargetMode="External" /><Relationship Id="rId71" Type="http://schemas.openxmlformats.org/officeDocument/2006/relationships/hyperlink" Target="https://podminky.urs.cz/item/CS_URS_2023_02/070001000" TargetMode="External" /><Relationship Id="rId72" Type="http://schemas.openxmlformats.org/officeDocument/2006/relationships/hyperlink" Target="https://podminky.urs.cz/item/CS_URS_2023_02/091504000" TargetMode="External" /><Relationship Id="rId7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26</v>
      </c>
      <c r="AK11" s="29" t="s">
        <v>27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28</v>
      </c>
      <c r="AK13" s="29" t="s">
        <v>25</v>
      </c>
      <c r="AN13" s="31" t="s">
        <v>29</v>
      </c>
      <c r="AR13" s="19"/>
      <c r="BE13" s="28"/>
      <c r="BS13" s="16" t="s">
        <v>6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30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26</v>
      </c>
      <c r="AK17" s="29" t="s">
        <v>27</v>
      </c>
      <c r="AN17" s="24" t="s">
        <v>1</v>
      </c>
      <c r="AR17" s="19"/>
      <c r="BE17" s="28"/>
      <c r="BS17" s="16" t="s">
        <v>31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32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26</v>
      </c>
      <c r="AK20" s="29" t="s">
        <v>27</v>
      </c>
      <c r="AN20" s="24" t="s">
        <v>1</v>
      </c>
      <c r="AR20" s="19"/>
      <c r="BE20" s="28"/>
      <c r="BS20" s="16" t="s">
        <v>31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33</v>
      </c>
      <c r="AR22" s="19"/>
      <c r="BE22" s="28"/>
    </row>
    <row r="23" s="1" customFormat="1" ht="14.4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35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36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37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38</v>
      </c>
      <c r="E29" s="3"/>
      <c r="F29" s="29" t="s">
        <v>39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40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41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42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43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49" t="s">
        <v>46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48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49</v>
      </c>
      <c r="AI60" s="38"/>
      <c r="AJ60" s="38"/>
      <c r="AK60" s="38"/>
      <c r="AL60" s="38"/>
      <c r="AM60" s="55" t="s">
        <v>50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52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49</v>
      </c>
      <c r="AI75" s="38"/>
      <c r="AJ75" s="38"/>
      <c r="AK75" s="38"/>
      <c r="AL75" s="38"/>
      <c r="AM75" s="55" t="s">
        <v>50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hk_portal_Okrouhlik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Oprava portálu v ulici Na Okrouhlíku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>Hradec Králové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15. 4. 2025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6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67" t="str">
        <f>IF(E17="","",E17)</f>
        <v xml:space="preserve"> </v>
      </c>
      <c r="AN89" s="4"/>
      <c r="AO89" s="4"/>
      <c r="AP89" s="4"/>
      <c r="AQ89" s="35"/>
      <c r="AR89" s="36"/>
      <c r="AS89" s="68" t="s">
        <v>54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6" customHeight="1">
      <c r="A90" s="35"/>
      <c r="B90" s="36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32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55</v>
      </c>
      <c r="D92" s="77"/>
      <c r="E92" s="77"/>
      <c r="F92" s="77"/>
      <c r="G92" s="77"/>
      <c r="H92" s="78"/>
      <c r="I92" s="79" t="s">
        <v>56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57</v>
      </c>
      <c r="AH92" s="77"/>
      <c r="AI92" s="77"/>
      <c r="AJ92" s="77"/>
      <c r="AK92" s="77"/>
      <c r="AL92" s="77"/>
      <c r="AM92" s="77"/>
      <c r="AN92" s="79" t="s">
        <v>58</v>
      </c>
      <c r="AO92" s="77"/>
      <c r="AP92" s="81"/>
      <c r="AQ92" s="82" t="s">
        <v>59</v>
      </c>
      <c r="AR92" s="36"/>
      <c r="AS92" s="83" t="s">
        <v>60</v>
      </c>
      <c r="AT92" s="84" t="s">
        <v>61</v>
      </c>
      <c r="AU92" s="84" t="s">
        <v>62</v>
      </c>
      <c r="AV92" s="84" t="s">
        <v>63</v>
      </c>
      <c r="AW92" s="84" t="s">
        <v>64</v>
      </c>
      <c r="AX92" s="84" t="s">
        <v>65</v>
      </c>
      <c r="AY92" s="84" t="s">
        <v>66</v>
      </c>
      <c r="AZ92" s="84" t="s">
        <v>67</v>
      </c>
      <c r="BA92" s="84" t="s">
        <v>68</v>
      </c>
      <c r="BB92" s="84" t="s">
        <v>69</v>
      </c>
      <c r="BC92" s="84" t="s">
        <v>70</v>
      </c>
      <c r="BD92" s="85" t="s">
        <v>71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72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73</v>
      </c>
      <c r="BT94" s="99" t="s">
        <v>74</v>
      </c>
      <c r="BV94" s="99" t="s">
        <v>75</v>
      </c>
      <c r="BW94" s="99" t="s">
        <v>4</v>
      </c>
      <c r="BX94" s="99" t="s">
        <v>76</v>
      </c>
      <c r="CL94" s="99" t="s">
        <v>1</v>
      </c>
    </row>
    <row r="95" s="7" customFormat="1" ht="37.2" customHeight="1">
      <c r="A95" s="100" t="s">
        <v>77</v>
      </c>
      <c r="B95" s="101"/>
      <c r="C95" s="102"/>
      <c r="D95" s="103" t="s">
        <v>14</v>
      </c>
      <c r="E95" s="103"/>
      <c r="F95" s="103"/>
      <c r="G95" s="103"/>
      <c r="H95" s="103"/>
      <c r="I95" s="104"/>
      <c r="J95" s="103" t="s">
        <v>17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'hk_portal_Okrouhlik - Opr...'!J28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78</v>
      </c>
      <c r="AR95" s="101"/>
      <c r="AS95" s="107">
        <v>0</v>
      </c>
      <c r="AT95" s="108">
        <f>ROUND(SUM(AV95:AW95),2)</f>
        <v>0</v>
      </c>
      <c r="AU95" s="109">
        <f>'hk_portal_Okrouhlik - Opr...'!P130</f>
        <v>0</v>
      </c>
      <c r="AV95" s="108">
        <f>'hk_portal_Okrouhlik - Opr...'!J31</f>
        <v>0</v>
      </c>
      <c r="AW95" s="108">
        <f>'hk_portal_Okrouhlik - Opr...'!J32</f>
        <v>0</v>
      </c>
      <c r="AX95" s="108">
        <f>'hk_portal_Okrouhlik - Opr...'!J33</f>
        <v>0</v>
      </c>
      <c r="AY95" s="108">
        <f>'hk_portal_Okrouhlik - Opr...'!J34</f>
        <v>0</v>
      </c>
      <c r="AZ95" s="108">
        <f>'hk_portal_Okrouhlik - Opr...'!F31</f>
        <v>0</v>
      </c>
      <c r="BA95" s="108">
        <f>'hk_portal_Okrouhlik - Opr...'!F32</f>
        <v>0</v>
      </c>
      <c r="BB95" s="108">
        <f>'hk_portal_Okrouhlik - Opr...'!F33</f>
        <v>0</v>
      </c>
      <c r="BC95" s="108">
        <f>'hk_portal_Okrouhlik - Opr...'!F34</f>
        <v>0</v>
      </c>
      <c r="BD95" s="110">
        <f>'hk_portal_Okrouhlik - Opr...'!F35</f>
        <v>0</v>
      </c>
      <c r="BE95" s="7"/>
      <c r="BT95" s="111" t="s">
        <v>79</v>
      </c>
      <c r="BU95" s="111" t="s">
        <v>80</v>
      </c>
      <c r="BV95" s="111" t="s">
        <v>75</v>
      </c>
      <c r="BW95" s="111" t="s">
        <v>4</v>
      </c>
      <c r="BX95" s="111" t="s">
        <v>76</v>
      </c>
      <c r="CL95" s="111" t="s">
        <v>1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hk_portal_Okrouhlik - O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4</v>
      </c>
      <c r="AZ2" s="112" t="s">
        <v>81</v>
      </c>
      <c r="BA2" s="112" t="s">
        <v>1</v>
      </c>
      <c r="BB2" s="112" t="s">
        <v>1</v>
      </c>
      <c r="BC2" s="112" t="s">
        <v>82</v>
      </c>
      <c r="BD2" s="112" t="s">
        <v>83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  <c r="AZ3" s="112" t="s">
        <v>84</v>
      </c>
      <c r="BA3" s="112" t="s">
        <v>1</v>
      </c>
      <c r="BB3" s="112" t="s">
        <v>1</v>
      </c>
      <c r="BC3" s="112" t="s">
        <v>85</v>
      </c>
      <c r="BD3" s="112" t="s">
        <v>83</v>
      </c>
    </row>
    <row r="4" s="1" customFormat="1" ht="24.96" customHeight="1">
      <c r="B4" s="19"/>
      <c r="D4" s="20" t="s">
        <v>86</v>
      </c>
      <c r="L4" s="19"/>
      <c r="M4" s="113" t="s">
        <v>10</v>
      </c>
      <c r="AT4" s="16" t="s">
        <v>3</v>
      </c>
      <c r="AZ4" s="112" t="s">
        <v>87</v>
      </c>
      <c r="BA4" s="112" t="s">
        <v>1</v>
      </c>
      <c r="BB4" s="112" t="s">
        <v>1</v>
      </c>
      <c r="BC4" s="112" t="s">
        <v>88</v>
      </c>
      <c r="BD4" s="112" t="s">
        <v>83</v>
      </c>
    </row>
    <row r="5" s="1" customFormat="1" ht="6.96" customHeight="1">
      <c r="B5" s="19"/>
      <c r="L5" s="19"/>
      <c r="AZ5" s="112" t="s">
        <v>89</v>
      </c>
      <c r="BA5" s="112" t="s">
        <v>1</v>
      </c>
      <c r="BB5" s="112" t="s">
        <v>1</v>
      </c>
      <c r="BC5" s="112" t="s">
        <v>90</v>
      </c>
      <c r="BD5" s="112" t="s">
        <v>83</v>
      </c>
    </row>
    <row r="6" s="2" customFormat="1" ht="12" customHeight="1">
      <c r="A6" s="35"/>
      <c r="B6" s="36"/>
      <c r="C6" s="35"/>
      <c r="D6" s="29" t="s">
        <v>16</v>
      </c>
      <c r="E6" s="35"/>
      <c r="F6" s="35"/>
      <c r="G6" s="35"/>
      <c r="H6" s="35"/>
      <c r="I6" s="35"/>
      <c r="J6" s="35"/>
      <c r="K6" s="35"/>
      <c r="L6" s="5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Z6" s="112" t="s">
        <v>91</v>
      </c>
      <c r="BA6" s="112" t="s">
        <v>1</v>
      </c>
      <c r="BB6" s="112" t="s">
        <v>1</v>
      </c>
      <c r="BC6" s="112" t="s">
        <v>92</v>
      </c>
      <c r="BD6" s="112" t="s">
        <v>83</v>
      </c>
    </row>
    <row r="7" s="2" customFormat="1" ht="15.6" customHeight="1">
      <c r="A7" s="35"/>
      <c r="B7" s="36"/>
      <c r="C7" s="35"/>
      <c r="D7" s="35"/>
      <c r="E7" s="64" t="s">
        <v>17</v>
      </c>
      <c r="F7" s="35"/>
      <c r="G7" s="35"/>
      <c r="H7" s="35"/>
      <c r="I7" s="35"/>
      <c r="J7" s="35"/>
      <c r="K7" s="35"/>
      <c r="L7" s="5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Z7" s="112" t="s">
        <v>93</v>
      </c>
      <c r="BA7" s="112" t="s">
        <v>1</v>
      </c>
      <c r="BB7" s="112" t="s">
        <v>1</v>
      </c>
      <c r="BC7" s="112" t="s">
        <v>94</v>
      </c>
      <c r="BD7" s="112" t="s">
        <v>83</v>
      </c>
    </row>
    <row r="8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12" t="s">
        <v>95</v>
      </c>
      <c r="BA8" s="112" t="s">
        <v>1</v>
      </c>
      <c r="BB8" s="112" t="s">
        <v>1</v>
      </c>
      <c r="BC8" s="112" t="s">
        <v>96</v>
      </c>
      <c r="BD8" s="112" t="s">
        <v>83</v>
      </c>
    </row>
    <row r="9" s="2" customFormat="1" ht="12" customHeight="1">
      <c r="A9" s="35"/>
      <c r="B9" s="36"/>
      <c r="C9" s="35"/>
      <c r="D9" s="29" t="s">
        <v>18</v>
      </c>
      <c r="E9" s="35"/>
      <c r="F9" s="24" t="s">
        <v>1</v>
      </c>
      <c r="G9" s="35"/>
      <c r="H9" s="35"/>
      <c r="I9" s="29" t="s">
        <v>19</v>
      </c>
      <c r="J9" s="24" t="s">
        <v>1</v>
      </c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12" t="s">
        <v>97</v>
      </c>
      <c r="BA9" s="112" t="s">
        <v>1</v>
      </c>
      <c r="BB9" s="112" t="s">
        <v>1</v>
      </c>
      <c r="BC9" s="112" t="s">
        <v>98</v>
      </c>
      <c r="BD9" s="112" t="s">
        <v>83</v>
      </c>
    </row>
    <row r="10" s="2" customFormat="1" ht="12" customHeight="1">
      <c r="A10" s="35"/>
      <c r="B10" s="36"/>
      <c r="C10" s="35"/>
      <c r="D10" s="29" t="s">
        <v>20</v>
      </c>
      <c r="E10" s="35"/>
      <c r="F10" s="24" t="s">
        <v>21</v>
      </c>
      <c r="G10" s="35"/>
      <c r="H10" s="35"/>
      <c r="I10" s="29" t="s">
        <v>22</v>
      </c>
      <c r="J10" s="66" t="str">
        <f>'Rekapitulace stavby'!AN8</f>
        <v>15. 4. 2025</v>
      </c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12" t="s">
        <v>99</v>
      </c>
      <c r="BA10" s="112" t="s">
        <v>1</v>
      </c>
      <c r="BB10" s="112" t="s">
        <v>1</v>
      </c>
      <c r="BC10" s="112" t="s">
        <v>100</v>
      </c>
      <c r="BD10" s="112" t="s">
        <v>83</v>
      </c>
    </row>
    <row r="1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12" t="s">
        <v>101</v>
      </c>
      <c r="BA11" s="112" t="s">
        <v>1</v>
      </c>
      <c r="BB11" s="112" t="s">
        <v>1</v>
      </c>
      <c r="BC11" s="112" t="s">
        <v>102</v>
      </c>
      <c r="BD11" s="112" t="s">
        <v>83</v>
      </c>
    </row>
    <row r="12" s="2" customFormat="1" ht="12" customHeight="1">
      <c r="A12" s="35"/>
      <c r="B12" s="36"/>
      <c r="C12" s="35"/>
      <c r="D12" s="29" t="s">
        <v>24</v>
      </c>
      <c r="E12" s="35"/>
      <c r="F12" s="35"/>
      <c r="G12" s="35"/>
      <c r="H12" s="35"/>
      <c r="I12" s="29" t="s">
        <v>25</v>
      </c>
      <c r="J12" s="24" t="str">
        <f>IF('Rekapitulace stavby'!AN10="","",'Rekapitulace stavby'!AN10)</f>
        <v/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Z12" s="112" t="s">
        <v>103</v>
      </c>
      <c r="BA12" s="112" t="s">
        <v>1</v>
      </c>
      <c r="BB12" s="112" t="s">
        <v>1</v>
      </c>
      <c r="BC12" s="112" t="s">
        <v>104</v>
      </c>
      <c r="BD12" s="112" t="s">
        <v>83</v>
      </c>
    </row>
    <row r="13" s="2" customFormat="1" ht="18" customHeight="1">
      <c r="A13" s="35"/>
      <c r="B13" s="36"/>
      <c r="C13" s="35"/>
      <c r="D13" s="35"/>
      <c r="E13" s="24" t="str">
        <f>IF('Rekapitulace stavby'!E11="","",'Rekapitulace stavby'!E11)</f>
        <v xml:space="preserve"> </v>
      </c>
      <c r="F13" s="35"/>
      <c r="G13" s="35"/>
      <c r="H13" s="35"/>
      <c r="I13" s="29" t="s">
        <v>27</v>
      </c>
      <c r="J13" s="24" t="str">
        <f>IF('Rekapitulace stavby'!AN11="","",'Rekapitulace stavby'!AN11)</f>
        <v/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Z13" s="112" t="s">
        <v>105</v>
      </c>
      <c r="BA13" s="112" t="s">
        <v>1</v>
      </c>
      <c r="BB13" s="112" t="s">
        <v>1</v>
      </c>
      <c r="BC13" s="112" t="s">
        <v>106</v>
      </c>
      <c r="BD13" s="112" t="s">
        <v>83</v>
      </c>
    </row>
    <row r="14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Z14" s="112" t="s">
        <v>107</v>
      </c>
      <c r="BA14" s="112" t="s">
        <v>1</v>
      </c>
      <c r="BB14" s="112" t="s">
        <v>1</v>
      </c>
      <c r="BC14" s="112" t="s">
        <v>108</v>
      </c>
      <c r="BD14" s="112" t="s">
        <v>83</v>
      </c>
    </row>
    <row r="15" s="2" customFormat="1" ht="12" customHeight="1">
      <c r="A15" s="35"/>
      <c r="B15" s="36"/>
      <c r="C15" s="35"/>
      <c r="D15" s="29" t="s">
        <v>28</v>
      </c>
      <c r="E15" s="35"/>
      <c r="F15" s="35"/>
      <c r="G15" s="35"/>
      <c r="H15" s="35"/>
      <c r="I15" s="29" t="s">
        <v>25</v>
      </c>
      <c r="J15" s="30" t="str">
        <f>'Rekapitulace stavby'!AN13</f>
        <v>Vyplň údaj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Z15" s="112" t="s">
        <v>109</v>
      </c>
      <c r="BA15" s="112" t="s">
        <v>1</v>
      </c>
      <c r="BB15" s="112" t="s">
        <v>1</v>
      </c>
      <c r="BC15" s="112" t="s">
        <v>110</v>
      </c>
      <c r="BD15" s="112" t="s">
        <v>83</v>
      </c>
    </row>
    <row r="16" s="2" customFormat="1" ht="18" customHeight="1">
      <c r="A16" s="35"/>
      <c r="B16" s="36"/>
      <c r="C16" s="35"/>
      <c r="D16" s="35"/>
      <c r="E16" s="30" t="str">
        <f>'Rekapitulace stavby'!E14</f>
        <v>Vyplň údaj</v>
      </c>
      <c r="F16" s="24"/>
      <c r="G16" s="24"/>
      <c r="H16" s="24"/>
      <c r="I16" s="29" t="s">
        <v>27</v>
      </c>
      <c r="J16" s="30" t="str">
        <f>'Rekapitulace stavby'!AN14</f>
        <v>Vyplň údaj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Z16" s="112" t="s">
        <v>111</v>
      </c>
      <c r="BA16" s="112" t="s">
        <v>1</v>
      </c>
      <c r="BB16" s="112" t="s">
        <v>1</v>
      </c>
      <c r="BC16" s="112" t="s">
        <v>96</v>
      </c>
      <c r="BD16" s="112" t="s">
        <v>83</v>
      </c>
    </row>
    <row r="17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30</v>
      </c>
      <c r="E18" s="35"/>
      <c r="F18" s="35"/>
      <c r="G18" s="35"/>
      <c r="H18" s="35"/>
      <c r="I18" s="29" t="s">
        <v>25</v>
      </c>
      <c r="J18" s="24" t="str">
        <f>IF('Rekapitulace stavby'!AN16="","",'Rekapitulace stavby'!AN16)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IF('Rekapitulace stavby'!E17="","",'Rekapitulace stavby'!E17)</f>
        <v xml:space="preserve"> </v>
      </c>
      <c r="F19" s="35"/>
      <c r="G19" s="35"/>
      <c r="H19" s="35"/>
      <c r="I19" s="29" t="s">
        <v>27</v>
      </c>
      <c r="J19" s="24" t="str">
        <f>IF('Rekapitulace stavby'!AN17="","",'Rekapitulace stavby'!AN17)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32</v>
      </c>
      <c r="E21" s="35"/>
      <c r="F21" s="35"/>
      <c r="G21" s="35"/>
      <c r="H21" s="35"/>
      <c r="I21" s="29" t="s">
        <v>25</v>
      </c>
      <c r="J21" s="24" t="str">
        <f>IF('Rekapitulace stavby'!AN19="","",'Rekapitulace stavby'!AN19)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24" t="str">
        <f>IF('Rekapitulace stavby'!E20="","",'Rekapitulace stavby'!E20)</f>
        <v xml:space="preserve"> </v>
      </c>
      <c r="F22" s="35"/>
      <c r="G22" s="35"/>
      <c r="H22" s="35"/>
      <c r="I22" s="29" t="s">
        <v>27</v>
      </c>
      <c r="J22" s="24" t="str">
        <f>IF('Rekapitulace stavby'!AN20="","",'Rekapitulace stavby'!AN20)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33</v>
      </c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4.4" customHeight="1">
      <c r="A25" s="114"/>
      <c r="B25" s="115"/>
      <c r="C25" s="114"/>
      <c r="D25" s="114"/>
      <c r="E25" s="33" t="s">
        <v>1</v>
      </c>
      <c r="F25" s="33"/>
      <c r="G25" s="33"/>
      <c r="H25" s="33"/>
      <c r="I25" s="114"/>
      <c r="J25" s="114"/>
      <c r="K25" s="114"/>
      <c r="L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87"/>
      <c r="E27" s="87"/>
      <c r="F27" s="87"/>
      <c r="G27" s="87"/>
      <c r="H27" s="87"/>
      <c r="I27" s="87"/>
      <c r="J27" s="87"/>
      <c r="K27" s="87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36"/>
      <c r="C28" s="35"/>
      <c r="D28" s="117" t="s">
        <v>34</v>
      </c>
      <c r="E28" s="35"/>
      <c r="F28" s="35"/>
      <c r="G28" s="35"/>
      <c r="H28" s="35"/>
      <c r="I28" s="35"/>
      <c r="J28" s="93">
        <f>ROUND(J130, 2)</f>
        <v>0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35"/>
      <c r="E30" s="35"/>
      <c r="F30" s="40" t="s">
        <v>36</v>
      </c>
      <c r="G30" s="35"/>
      <c r="H30" s="35"/>
      <c r="I30" s="40" t="s">
        <v>35</v>
      </c>
      <c r="J30" s="40" t="s">
        <v>37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18" t="s">
        <v>38</v>
      </c>
      <c r="E31" s="29" t="s">
        <v>39</v>
      </c>
      <c r="F31" s="119">
        <f>ROUND((SUM(BE130:BE461)),  2)</f>
        <v>0</v>
      </c>
      <c r="G31" s="35"/>
      <c r="H31" s="35"/>
      <c r="I31" s="120">
        <v>0.20999999999999999</v>
      </c>
      <c r="J31" s="119">
        <f>ROUND(((SUM(BE130:BE461))*I31),  2)</f>
        <v>0</v>
      </c>
      <c r="K31" s="3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29" t="s">
        <v>40</v>
      </c>
      <c r="F32" s="119">
        <f>ROUND((SUM(BF130:BF461)),  2)</f>
        <v>0</v>
      </c>
      <c r="G32" s="35"/>
      <c r="H32" s="35"/>
      <c r="I32" s="120">
        <v>0.12</v>
      </c>
      <c r="J32" s="119">
        <f>ROUND(((SUM(BF130:BF461))*I32), 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36"/>
      <c r="C33" s="35"/>
      <c r="D33" s="35"/>
      <c r="E33" s="29" t="s">
        <v>41</v>
      </c>
      <c r="F33" s="119">
        <f>ROUND((SUM(BG130:BG461)),  2)</f>
        <v>0</v>
      </c>
      <c r="G33" s="35"/>
      <c r="H33" s="35"/>
      <c r="I33" s="120">
        <v>0.20999999999999999</v>
      </c>
      <c r="J33" s="119">
        <f>0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29" t="s">
        <v>42</v>
      </c>
      <c r="F34" s="119">
        <f>ROUND((SUM(BH130:BH461)),  2)</f>
        <v>0</v>
      </c>
      <c r="G34" s="35"/>
      <c r="H34" s="35"/>
      <c r="I34" s="120">
        <v>0.12</v>
      </c>
      <c r="J34" s="119">
        <f>0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19">
        <f>ROUND((SUM(BI130:BI461)),  2)</f>
        <v>0</v>
      </c>
      <c r="G35" s="35"/>
      <c r="H35" s="35"/>
      <c r="I35" s="120">
        <v>0</v>
      </c>
      <c r="J35" s="119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36"/>
      <c r="C37" s="121"/>
      <c r="D37" s="122" t="s">
        <v>44</v>
      </c>
      <c r="E37" s="78"/>
      <c r="F37" s="78"/>
      <c r="G37" s="123" t="s">
        <v>45</v>
      </c>
      <c r="H37" s="124" t="s">
        <v>46</v>
      </c>
      <c r="I37" s="78"/>
      <c r="J37" s="125">
        <f>SUM(J28:J35)</f>
        <v>0</v>
      </c>
      <c r="K37" s="126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47</v>
      </c>
      <c r="E50" s="54"/>
      <c r="F50" s="54"/>
      <c r="G50" s="53" t="s">
        <v>48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49</v>
      </c>
      <c r="E61" s="38"/>
      <c r="F61" s="127" t="s">
        <v>50</v>
      </c>
      <c r="G61" s="55" t="s">
        <v>49</v>
      </c>
      <c r="H61" s="38"/>
      <c r="I61" s="38"/>
      <c r="J61" s="128" t="s">
        <v>50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51</v>
      </c>
      <c r="E65" s="56"/>
      <c r="F65" s="56"/>
      <c r="G65" s="53" t="s">
        <v>52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49</v>
      </c>
      <c r="E76" s="38"/>
      <c r="F76" s="127" t="s">
        <v>50</v>
      </c>
      <c r="G76" s="55" t="s">
        <v>49</v>
      </c>
      <c r="H76" s="38"/>
      <c r="I76" s="38"/>
      <c r="J76" s="128" t="s">
        <v>50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5.6" customHeight="1">
      <c r="A85" s="35"/>
      <c r="B85" s="36"/>
      <c r="C85" s="35"/>
      <c r="D85" s="35"/>
      <c r="E85" s="64" t="str">
        <f>E7</f>
        <v>Oprava portálu v ulici Na Okrouhlíku</v>
      </c>
      <c r="F85" s="35"/>
      <c r="G85" s="35"/>
      <c r="H85" s="35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5"/>
      <c r="E87" s="35"/>
      <c r="F87" s="24" t="str">
        <f>F10</f>
        <v>Hradec Králové</v>
      </c>
      <c r="G87" s="35"/>
      <c r="H87" s="35"/>
      <c r="I87" s="29" t="s">
        <v>22</v>
      </c>
      <c r="J87" s="66" t="str">
        <f>IF(J10="","",J10)</f>
        <v>15. 4. 2025</v>
      </c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6" customHeight="1">
      <c r="A89" s="35"/>
      <c r="B89" s="36"/>
      <c r="C89" s="29" t="s">
        <v>24</v>
      </c>
      <c r="D89" s="35"/>
      <c r="E89" s="35"/>
      <c r="F89" s="24" t="str">
        <f>E13</f>
        <v xml:space="preserve"> </v>
      </c>
      <c r="G89" s="35"/>
      <c r="H89" s="35"/>
      <c r="I89" s="29" t="s">
        <v>30</v>
      </c>
      <c r="J89" s="33" t="str">
        <f>E19</f>
        <v xml:space="preserve"> 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6" customHeight="1">
      <c r="A90" s="35"/>
      <c r="B90" s="36"/>
      <c r="C90" s="29" t="s">
        <v>28</v>
      </c>
      <c r="D90" s="35"/>
      <c r="E90" s="35"/>
      <c r="F90" s="24" t="str">
        <f>IF(E16="","",E16)</f>
        <v>Vyplň údaj</v>
      </c>
      <c r="G90" s="35"/>
      <c r="H90" s="35"/>
      <c r="I90" s="29" t="s">
        <v>32</v>
      </c>
      <c r="J90" s="33" t="str">
        <f>E22</f>
        <v xml:space="preserve"> </v>
      </c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29" t="s">
        <v>113</v>
      </c>
      <c r="D92" s="121"/>
      <c r="E92" s="121"/>
      <c r="F92" s="121"/>
      <c r="G92" s="121"/>
      <c r="H92" s="121"/>
      <c r="I92" s="121"/>
      <c r="J92" s="130" t="s">
        <v>114</v>
      </c>
      <c r="K92" s="121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31" t="s">
        <v>115</v>
      </c>
      <c r="D94" s="35"/>
      <c r="E94" s="35"/>
      <c r="F94" s="35"/>
      <c r="G94" s="35"/>
      <c r="H94" s="35"/>
      <c r="I94" s="35"/>
      <c r="J94" s="93">
        <f>J130</f>
        <v>0</v>
      </c>
      <c r="K94" s="3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6" t="s">
        <v>116</v>
      </c>
    </row>
    <row r="95" s="9" customFormat="1" ht="24.96" customHeight="1">
      <c r="A95" s="9"/>
      <c r="B95" s="132"/>
      <c r="C95" s="9"/>
      <c r="D95" s="133" t="s">
        <v>117</v>
      </c>
      <c r="E95" s="134"/>
      <c r="F95" s="134"/>
      <c r="G95" s="134"/>
      <c r="H95" s="134"/>
      <c r="I95" s="134"/>
      <c r="J95" s="135">
        <f>J131</f>
        <v>0</v>
      </c>
      <c r="K95" s="9"/>
      <c r="L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118</v>
      </c>
      <c r="E96" s="138"/>
      <c r="F96" s="138"/>
      <c r="G96" s="138"/>
      <c r="H96" s="138"/>
      <c r="I96" s="138"/>
      <c r="J96" s="139">
        <f>J132</f>
        <v>0</v>
      </c>
      <c r="K96" s="10"/>
      <c r="L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6"/>
      <c r="C97" s="10"/>
      <c r="D97" s="137" t="s">
        <v>119</v>
      </c>
      <c r="E97" s="138"/>
      <c r="F97" s="138"/>
      <c r="G97" s="138"/>
      <c r="H97" s="138"/>
      <c r="I97" s="138"/>
      <c r="J97" s="139">
        <f>J254</f>
        <v>0</v>
      </c>
      <c r="K97" s="10"/>
      <c r="L97" s="13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6"/>
      <c r="C98" s="10"/>
      <c r="D98" s="137" t="s">
        <v>120</v>
      </c>
      <c r="E98" s="138"/>
      <c r="F98" s="138"/>
      <c r="G98" s="138"/>
      <c r="H98" s="138"/>
      <c r="I98" s="138"/>
      <c r="J98" s="139">
        <f>J283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6"/>
      <c r="C99" s="10"/>
      <c r="D99" s="137" t="s">
        <v>121</v>
      </c>
      <c r="E99" s="138"/>
      <c r="F99" s="138"/>
      <c r="G99" s="138"/>
      <c r="H99" s="138"/>
      <c r="I99" s="138"/>
      <c r="J99" s="139">
        <f>J300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6"/>
      <c r="C100" s="10"/>
      <c r="D100" s="137" t="s">
        <v>122</v>
      </c>
      <c r="E100" s="138"/>
      <c r="F100" s="138"/>
      <c r="G100" s="138"/>
      <c r="H100" s="138"/>
      <c r="I100" s="138"/>
      <c r="J100" s="139">
        <f>J313</f>
        <v>0</v>
      </c>
      <c r="K100" s="10"/>
      <c r="L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6"/>
      <c r="C101" s="10"/>
      <c r="D101" s="137" t="s">
        <v>123</v>
      </c>
      <c r="E101" s="138"/>
      <c r="F101" s="138"/>
      <c r="G101" s="138"/>
      <c r="H101" s="138"/>
      <c r="I101" s="138"/>
      <c r="J101" s="139">
        <f>J363</f>
        <v>0</v>
      </c>
      <c r="K101" s="10"/>
      <c r="L101" s="13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6"/>
      <c r="C102" s="10"/>
      <c r="D102" s="137" t="s">
        <v>124</v>
      </c>
      <c r="E102" s="138"/>
      <c r="F102" s="138"/>
      <c r="G102" s="138"/>
      <c r="H102" s="138"/>
      <c r="I102" s="138"/>
      <c r="J102" s="139">
        <f>J387</f>
        <v>0</v>
      </c>
      <c r="K102" s="10"/>
      <c r="L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2"/>
      <c r="C103" s="9"/>
      <c r="D103" s="133" t="s">
        <v>125</v>
      </c>
      <c r="E103" s="134"/>
      <c r="F103" s="134"/>
      <c r="G103" s="134"/>
      <c r="H103" s="134"/>
      <c r="I103" s="134"/>
      <c r="J103" s="135">
        <f>J390</f>
        <v>0</v>
      </c>
      <c r="K103" s="9"/>
      <c r="L103" s="13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6"/>
      <c r="C104" s="10"/>
      <c r="D104" s="137" t="s">
        <v>126</v>
      </c>
      <c r="E104" s="138"/>
      <c r="F104" s="138"/>
      <c r="G104" s="138"/>
      <c r="H104" s="138"/>
      <c r="I104" s="138"/>
      <c r="J104" s="139">
        <f>J391</f>
        <v>0</v>
      </c>
      <c r="K104" s="10"/>
      <c r="L104" s="13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6"/>
      <c r="C105" s="10"/>
      <c r="D105" s="137" t="s">
        <v>127</v>
      </c>
      <c r="E105" s="138"/>
      <c r="F105" s="138"/>
      <c r="G105" s="138"/>
      <c r="H105" s="138"/>
      <c r="I105" s="138"/>
      <c r="J105" s="139">
        <f>J402</f>
        <v>0</v>
      </c>
      <c r="K105" s="10"/>
      <c r="L105" s="13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2"/>
      <c r="C106" s="9"/>
      <c r="D106" s="133" t="s">
        <v>128</v>
      </c>
      <c r="E106" s="134"/>
      <c r="F106" s="134"/>
      <c r="G106" s="134"/>
      <c r="H106" s="134"/>
      <c r="I106" s="134"/>
      <c r="J106" s="135">
        <f>J419</f>
        <v>0</v>
      </c>
      <c r="K106" s="9"/>
      <c r="L106" s="13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36"/>
      <c r="C107" s="10"/>
      <c r="D107" s="137" t="s">
        <v>129</v>
      </c>
      <c r="E107" s="138"/>
      <c r="F107" s="138"/>
      <c r="G107" s="138"/>
      <c r="H107" s="138"/>
      <c r="I107" s="138"/>
      <c r="J107" s="139">
        <f>J420</f>
        <v>0</v>
      </c>
      <c r="K107" s="10"/>
      <c r="L107" s="13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2"/>
      <c r="C108" s="9"/>
      <c r="D108" s="133" t="s">
        <v>130</v>
      </c>
      <c r="E108" s="134"/>
      <c r="F108" s="134"/>
      <c r="G108" s="134"/>
      <c r="H108" s="134"/>
      <c r="I108" s="134"/>
      <c r="J108" s="135">
        <f>J429</f>
        <v>0</v>
      </c>
      <c r="K108" s="9"/>
      <c r="L108" s="13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36"/>
      <c r="C109" s="10"/>
      <c r="D109" s="137" t="s">
        <v>131</v>
      </c>
      <c r="E109" s="138"/>
      <c r="F109" s="138"/>
      <c r="G109" s="138"/>
      <c r="H109" s="138"/>
      <c r="I109" s="138"/>
      <c r="J109" s="139">
        <f>J430</f>
        <v>0</v>
      </c>
      <c r="K109" s="10"/>
      <c r="L109" s="13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6"/>
      <c r="C110" s="10"/>
      <c r="D110" s="137" t="s">
        <v>132</v>
      </c>
      <c r="E110" s="138"/>
      <c r="F110" s="138"/>
      <c r="G110" s="138"/>
      <c r="H110" s="138"/>
      <c r="I110" s="138"/>
      <c r="J110" s="139">
        <f>J446</f>
        <v>0</v>
      </c>
      <c r="K110" s="10"/>
      <c r="L110" s="13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6"/>
      <c r="C111" s="10"/>
      <c r="D111" s="137" t="s">
        <v>133</v>
      </c>
      <c r="E111" s="138"/>
      <c r="F111" s="138"/>
      <c r="G111" s="138"/>
      <c r="H111" s="138"/>
      <c r="I111" s="138"/>
      <c r="J111" s="139">
        <f>J450</f>
        <v>0</v>
      </c>
      <c r="K111" s="10"/>
      <c r="L111" s="13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6"/>
      <c r="C112" s="10"/>
      <c r="D112" s="137" t="s">
        <v>134</v>
      </c>
      <c r="E112" s="138"/>
      <c r="F112" s="138"/>
      <c r="G112" s="138"/>
      <c r="H112" s="138"/>
      <c r="I112" s="138"/>
      <c r="J112" s="139">
        <f>J457</f>
        <v>0</v>
      </c>
      <c r="K112" s="10"/>
      <c r="L112" s="13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135</v>
      </c>
      <c r="D119" s="35"/>
      <c r="E119" s="35"/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16</v>
      </c>
      <c r="D121" s="35"/>
      <c r="E121" s="35"/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6" customHeight="1">
      <c r="A122" s="35"/>
      <c r="B122" s="36"/>
      <c r="C122" s="35"/>
      <c r="D122" s="35"/>
      <c r="E122" s="64" t="str">
        <f>E7</f>
        <v>Oprava portálu v ulici Na Okrouhlíku</v>
      </c>
      <c r="F122" s="35"/>
      <c r="G122" s="35"/>
      <c r="H122" s="35"/>
      <c r="I122" s="35"/>
      <c r="J122" s="35"/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5"/>
      <c r="E124" s="35"/>
      <c r="F124" s="24" t="str">
        <f>F10</f>
        <v>Hradec Králové</v>
      </c>
      <c r="G124" s="35"/>
      <c r="H124" s="35"/>
      <c r="I124" s="29" t="s">
        <v>22</v>
      </c>
      <c r="J124" s="66" t="str">
        <f>IF(J10="","",J10)</f>
        <v>15. 4. 2025</v>
      </c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6" customHeight="1">
      <c r="A126" s="35"/>
      <c r="B126" s="36"/>
      <c r="C126" s="29" t="s">
        <v>24</v>
      </c>
      <c r="D126" s="35"/>
      <c r="E126" s="35"/>
      <c r="F126" s="24" t="str">
        <f>E13</f>
        <v xml:space="preserve"> </v>
      </c>
      <c r="G126" s="35"/>
      <c r="H126" s="35"/>
      <c r="I126" s="29" t="s">
        <v>30</v>
      </c>
      <c r="J126" s="33" t="str">
        <f>E19</f>
        <v xml:space="preserve"> </v>
      </c>
      <c r="K126" s="35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6" customHeight="1">
      <c r="A127" s="35"/>
      <c r="B127" s="36"/>
      <c r="C127" s="29" t="s">
        <v>28</v>
      </c>
      <c r="D127" s="35"/>
      <c r="E127" s="35"/>
      <c r="F127" s="24" t="str">
        <f>IF(E16="","",E16)</f>
        <v>Vyplň údaj</v>
      </c>
      <c r="G127" s="35"/>
      <c r="H127" s="35"/>
      <c r="I127" s="29" t="s">
        <v>32</v>
      </c>
      <c r="J127" s="33" t="str">
        <f>E22</f>
        <v xml:space="preserve"> </v>
      </c>
      <c r="K127" s="35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40"/>
      <c r="B129" s="141"/>
      <c r="C129" s="142" t="s">
        <v>136</v>
      </c>
      <c r="D129" s="143" t="s">
        <v>59</v>
      </c>
      <c r="E129" s="143" t="s">
        <v>55</v>
      </c>
      <c r="F129" s="143" t="s">
        <v>56</v>
      </c>
      <c r="G129" s="143" t="s">
        <v>137</v>
      </c>
      <c r="H129" s="143" t="s">
        <v>138</v>
      </c>
      <c r="I129" s="143" t="s">
        <v>139</v>
      </c>
      <c r="J129" s="143" t="s">
        <v>114</v>
      </c>
      <c r="K129" s="144" t="s">
        <v>140</v>
      </c>
      <c r="L129" s="145"/>
      <c r="M129" s="83" t="s">
        <v>1</v>
      </c>
      <c r="N129" s="84" t="s">
        <v>38</v>
      </c>
      <c r="O129" s="84" t="s">
        <v>141</v>
      </c>
      <c r="P129" s="84" t="s">
        <v>142</v>
      </c>
      <c r="Q129" s="84" t="s">
        <v>143</v>
      </c>
      <c r="R129" s="84" t="s">
        <v>144</v>
      </c>
      <c r="S129" s="84" t="s">
        <v>145</v>
      </c>
      <c r="T129" s="85" t="s">
        <v>146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="2" customFormat="1" ht="22.8" customHeight="1">
      <c r="A130" s="35"/>
      <c r="B130" s="36"/>
      <c r="C130" s="90" t="s">
        <v>147</v>
      </c>
      <c r="D130" s="35"/>
      <c r="E130" s="35"/>
      <c r="F130" s="35"/>
      <c r="G130" s="35"/>
      <c r="H130" s="35"/>
      <c r="I130" s="35"/>
      <c r="J130" s="146">
        <f>BK130</f>
        <v>0</v>
      </c>
      <c r="K130" s="35"/>
      <c r="L130" s="36"/>
      <c r="M130" s="86"/>
      <c r="N130" s="70"/>
      <c r="O130" s="87"/>
      <c r="P130" s="147">
        <f>P131+P390+P419+P429</f>
        <v>0</v>
      </c>
      <c r="Q130" s="87"/>
      <c r="R130" s="147">
        <f>R131+R390+R419+R429</f>
        <v>102.39253659999999</v>
      </c>
      <c r="S130" s="87"/>
      <c r="T130" s="148">
        <f>T131+T390+T419+T429</f>
        <v>33.833124999999995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6" t="s">
        <v>73</v>
      </c>
      <c r="AU130" s="16" t="s">
        <v>116</v>
      </c>
      <c r="BK130" s="149">
        <f>BK131+BK390+BK419+BK429</f>
        <v>0</v>
      </c>
    </row>
    <row r="131" s="12" customFormat="1" ht="25.92" customHeight="1">
      <c r="A131" s="12"/>
      <c r="B131" s="150"/>
      <c r="C131" s="12"/>
      <c r="D131" s="151" t="s">
        <v>73</v>
      </c>
      <c r="E131" s="152" t="s">
        <v>148</v>
      </c>
      <c r="F131" s="152" t="s">
        <v>149</v>
      </c>
      <c r="G131" s="12"/>
      <c r="H131" s="12"/>
      <c r="I131" s="153"/>
      <c r="J131" s="154">
        <f>BK131</f>
        <v>0</v>
      </c>
      <c r="K131" s="12"/>
      <c r="L131" s="150"/>
      <c r="M131" s="155"/>
      <c r="N131" s="156"/>
      <c r="O131" s="156"/>
      <c r="P131" s="157">
        <f>P132+P254+P283+P300+P313+P363+P387</f>
        <v>0</v>
      </c>
      <c r="Q131" s="156"/>
      <c r="R131" s="157">
        <f>R132+R254+R283+R300+R313+R363+R387</f>
        <v>102.16477455999998</v>
      </c>
      <c r="S131" s="156"/>
      <c r="T131" s="158">
        <f>T132+T254+T283+T300+T313+T363+T387</f>
        <v>33.833124999999995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1" t="s">
        <v>79</v>
      </c>
      <c r="AT131" s="159" t="s">
        <v>73</v>
      </c>
      <c r="AU131" s="159" t="s">
        <v>74</v>
      </c>
      <c r="AY131" s="151" t="s">
        <v>150</v>
      </c>
      <c r="BK131" s="160">
        <f>BK132+BK254+BK283+BK300+BK313+BK363+BK387</f>
        <v>0</v>
      </c>
    </row>
    <row r="132" s="12" customFormat="1" ht="22.8" customHeight="1">
      <c r="A132" s="12"/>
      <c r="B132" s="150"/>
      <c r="C132" s="12"/>
      <c r="D132" s="151" t="s">
        <v>73</v>
      </c>
      <c r="E132" s="161" t="s">
        <v>79</v>
      </c>
      <c r="F132" s="161" t="s">
        <v>151</v>
      </c>
      <c r="G132" s="12"/>
      <c r="H132" s="12"/>
      <c r="I132" s="153"/>
      <c r="J132" s="162">
        <f>BK132</f>
        <v>0</v>
      </c>
      <c r="K132" s="12"/>
      <c r="L132" s="150"/>
      <c r="M132" s="155"/>
      <c r="N132" s="156"/>
      <c r="O132" s="156"/>
      <c r="P132" s="157">
        <f>SUM(P133:P253)</f>
        <v>0</v>
      </c>
      <c r="Q132" s="156"/>
      <c r="R132" s="157">
        <f>SUM(R133:R253)</f>
        <v>11.189745599999998</v>
      </c>
      <c r="S132" s="156"/>
      <c r="T132" s="158">
        <f>SUM(T133:T253)</f>
        <v>29.833124999999999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1" t="s">
        <v>79</v>
      </c>
      <c r="AT132" s="159" t="s">
        <v>73</v>
      </c>
      <c r="AU132" s="159" t="s">
        <v>79</v>
      </c>
      <c r="AY132" s="151" t="s">
        <v>150</v>
      </c>
      <c r="BK132" s="160">
        <f>SUM(BK133:BK253)</f>
        <v>0</v>
      </c>
    </row>
    <row r="133" s="2" customFormat="1" ht="22.2" customHeight="1">
      <c r="A133" s="35"/>
      <c r="B133" s="163"/>
      <c r="C133" s="164" t="s">
        <v>79</v>
      </c>
      <c r="D133" s="164" t="s">
        <v>152</v>
      </c>
      <c r="E133" s="165" t="s">
        <v>153</v>
      </c>
      <c r="F133" s="166" t="s">
        <v>154</v>
      </c>
      <c r="G133" s="167" t="s">
        <v>155</v>
      </c>
      <c r="H133" s="168">
        <v>1.125</v>
      </c>
      <c r="I133" s="169"/>
      <c r="J133" s="170">
        <f>ROUND(I133*H133,2)</f>
        <v>0</v>
      </c>
      <c r="K133" s="166" t="s">
        <v>156</v>
      </c>
      <c r="L133" s="36"/>
      <c r="M133" s="171" t="s">
        <v>1</v>
      </c>
      <c r="N133" s="172" t="s">
        <v>39</v>
      </c>
      <c r="O133" s="74"/>
      <c r="P133" s="173">
        <f>O133*H133</f>
        <v>0</v>
      </c>
      <c r="Q133" s="173">
        <v>0</v>
      </c>
      <c r="R133" s="173">
        <f>Q133*H133</f>
        <v>0</v>
      </c>
      <c r="S133" s="173">
        <v>0.29499999999999998</v>
      </c>
      <c r="T133" s="174">
        <f>S133*H133</f>
        <v>0.33187499999999998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75" t="s">
        <v>157</v>
      </c>
      <c r="AT133" s="175" t="s">
        <v>152</v>
      </c>
      <c r="AU133" s="175" t="s">
        <v>83</v>
      </c>
      <c r="AY133" s="16" t="s">
        <v>150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6" t="s">
        <v>79</v>
      </c>
      <c r="BK133" s="176">
        <f>ROUND(I133*H133,2)</f>
        <v>0</v>
      </c>
      <c r="BL133" s="16" t="s">
        <v>157</v>
      </c>
      <c r="BM133" s="175" t="s">
        <v>158</v>
      </c>
    </row>
    <row r="134" s="2" customFormat="1">
      <c r="A134" s="35"/>
      <c r="B134" s="36"/>
      <c r="C134" s="35"/>
      <c r="D134" s="177" t="s">
        <v>159</v>
      </c>
      <c r="E134" s="35"/>
      <c r="F134" s="178" t="s">
        <v>160</v>
      </c>
      <c r="G134" s="35"/>
      <c r="H134" s="35"/>
      <c r="I134" s="179"/>
      <c r="J134" s="35"/>
      <c r="K134" s="35"/>
      <c r="L134" s="36"/>
      <c r="M134" s="180"/>
      <c r="N134" s="181"/>
      <c r="O134" s="74"/>
      <c r="P134" s="74"/>
      <c r="Q134" s="74"/>
      <c r="R134" s="74"/>
      <c r="S134" s="74"/>
      <c r="T134" s="7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6" t="s">
        <v>159</v>
      </c>
      <c r="AU134" s="16" t="s">
        <v>83</v>
      </c>
    </row>
    <row r="135" s="2" customFormat="1">
      <c r="A135" s="35"/>
      <c r="B135" s="36"/>
      <c r="C135" s="35"/>
      <c r="D135" s="182" t="s">
        <v>161</v>
      </c>
      <c r="E135" s="35"/>
      <c r="F135" s="183" t="s">
        <v>162</v>
      </c>
      <c r="G135" s="35"/>
      <c r="H135" s="35"/>
      <c r="I135" s="179"/>
      <c r="J135" s="35"/>
      <c r="K135" s="35"/>
      <c r="L135" s="36"/>
      <c r="M135" s="180"/>
      <c r="N135" s="181"/>
      <c r="O135" s="74"/>
      <c r="P135" s="74"/>
      <c r="Q135" s="74"/>
      <c r="R135" s="74"/>
      <c r="S135" s="74"/>
      <c r="T135" s="7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6" t="s">
        <v>161</v>
      </c>
      <c r="AU135" s="16" t="s">
        <v>83</v>
      </c>
    </row>
    <row r="136" s="13" customFormat="1">
      <c r="A136" s="13"/>
      <c r="B136" s="184"/>
      <c r="C136" s="13"/>
      <c r="D136" s="177" t="s">
        <v>163</v>
      </c>
      <c r="E136" s="185" t="s">
        <v>105</v>
      </c>
      <c r="F136" s="186" t="s">
        <v>164</v>
      </c>
      <c r="G136" s="13"/>
      <c r="H136" s="187">
        <v>1.125</v>
      </c>
      <c r="I136" s="188"/>
      <c r="J136" s="13"/>
      <c r="K136" s="13"/>
      <c r="L136" s="184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5" t="s">
        <v>163</v>
      </c>
      <c r="AU136" s="185" t="s">
        <v>83</v>
      </c>
      <c r="AV136" s="13" t="s">
        <v>83</v>
      </c>
      <c r="AW136" s="13" t="s">
        <v>31</v>
      </c>
      <c r="AX136" s="13" t="s">
        <v>79</v>
      </c>
      <c r="AY136" s="185" t="s">
        <v>150</v>
      </c>
    </row>
    <row r="137" s="2" customFormat="1" ht="22.2" customHeight="1">
      <c r="A137" s="35"/>
      <c r="B137" s="163"/>
      <c r="C137" s="164" t="s">
        <v>83</v>
      </c>
      <c r="D137" s="164" t="s">
        <v>152</v>
      </c>
      <c r="E137" s="165" t="s">
        <v>165</v>
      </c>
      <c r="F137" s="166" t="s">
        <v>166</v>
      </c>
      <c r="G137" s="167" t="s">
        <v>155</v>
      </c>
      <c r="H137" s="168">
        <v>24.375</v>
      </c>
      <c r="I137" s="169"/>
      <c r="J137" s="170">
        <f>ROUND(I137*H137,2)</f>
        <v>0</v>
      </c>
      <c r="K137" s="166" t="s">
        <v>156</v>
      </c>
      <c r="L137" s="36"/>
      <c r="M137" s="171" t="s">
        <v>1</v>
      </c>
      <c r="N137" s="172" t="s">
        <v>39</v>
      </c>
      <c r="O137" s="74"/>
      <c r="P137" s="173">
        <f>O137*H137</f>
        <v>0</v>
      </c>
      <c r="Q137" s="173">
        <v>0</v>
      </c>
      <c r="R137" s="173">
        <f>Q137*H137</f>
        <v>0</v>
      </c>
      <c r="S137" s="173">
        <v>0.17999999999999999</v>
      </c>
      <c r="T137" s="174">
        <f>S137*H137</f>
        <v>4.3875000000000002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75" t="s">
        <v>157</v>
      </c>
      <c r="AT137" s="175" t="s">
        <v>152</v>
      </c>
      <c r="AU137" s="175" t="s">
        <v>83</v>
      </c>
      <c r="AY137" s="16" t="s">
        <v>150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6" t="s">
        <v>79</v>
      </c>
      <c r="BK137" s="176">
        <f>ROUND(I137*H137,2)</f>
        <v>0</v>
      </c>
      <c r="BL137" s="16" t="s">
        <v>157</v>
      </c>
      <c r="BM137" s="175" t="s">
        <v>167</v>
      </c>
    </row>
    <row r="138" s="2" customFormat="1">
      <c r="A138" s="35"/>
      <c r="B138" s="36"/>
      <c r="C138" s="35"/>
      <c r="D138" s="177" t="s">
        <v>159</v>
      </c>
      <c r="E138" s="35"/>
      <c r="F138" s="178" t="s">
        <v>168</v>
      </c>
      <c r="G138" s="35"/>
      <c r="H138" s="35"/>
      <c r="I138" s="179"/>
      <c r="J138" s="35"/>
      <c r="K138" s="35"/>
      <c r="L138" s="36"/>
      <c r="M138" s="180"/>
      <c r="N138" s="181"/>
      <c r="O138" s="74"/>
      <c r="P138" s="74"/>
      <c r="Q138" s="74"/>
      <c r="R138" s="74"/>
      <c r="S138" s="74"/>
      <c r="T138" s="7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6" t="s">
        <v>159</v>
      </c>
      <c r="AU138" s="16" t="s">
        <v>83</v>
      </c>
    </row>
    <row r="139" s="2" customFormat="1">
      <c r="A139" s="35"/>
      <c r="B139" s="36"/>
      <c r="C139" s="35"/>
      <c r="D139" s="182" t="s">
        <v>161</v>
      </c>
      <c r="E139" s="35"/>
      <c r="F139" s="183" t="s">
        <v>169</v>
      </c>
      <c r="G139" s="35"/>
      <c r="H139" s="35"/>
      <c r="I139" s="179"/>
      <c r="J139" s="35"/>
      <c r="K139" s="35"/>
      <c r="L139" s="36"/>
      <c r="M139" s="180"/>
      <c r="N139" s="181"/>
      <c r="O139" s="74"/>
      <c r="P139" s="74"/>
      <c r="Q139" s="74"/>
      <c r="R139" s="74"/>
      <c r="S139" s="74"/>
      <c r="T139" s="7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6" t="s">
        <v>161</v>
      </c>
      <c r="AU139" s="16" t="s">
        <v>83</v>
      </c>
    </row>
    <row r="140" s="13" customFormat="1">
      <c r="A140" s="13"/>
      <c r="B140" s="184"/>
      <c r="C140" s="13"/>
      <c r="D140" s="177" t="s">
        <v>163</v>
      </c>
      <c r="E140" s="185" t="s">
        <v>1</v>
      </c>
      <c r="F140" s="186" t="s">
        <v>103</v>
      </c>
      <c r="G140" s="13"/>
      <c r="H140" s="187">
        <v>24.375</v>
      </c>
      <c r="I140" s="188"/>
      <c r="J140" s="13"/>
      <c r="K140" s="13"/>
      <c r="L140" s="184"/>
      <c r="M140" s="189"/>
      <c r="N140" s="190"/>
      <c r="O140" s="190"/>
      <c r="P140" s="190"/>
      <c r="Q140" s="190"/>
      <c r="R140" s="190"/>
      <c r="S140" s="190"/>
      <c r="T140" s="19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5" t="s">
        <v>163</v>
      </c>
      <c r="AU140" s="185" t="s">
        <v>83</v>
      </c>
      <c r="AV140" s="13" t="s">
        <v>83</v>
      </c>
      <c r="AW140" s="13" t="s">
        <v>31</v>
      </c>
      <c r="AX140" s="13" t="s">
        <v>79</v>
      </c>
      <c r="AY140" s="185" t="s">
        <v>150</v>
      </c>
    </row>
    <row r="141" s="2" customFormat="1" ht="22.2" customHeight="1">
      <c r="A141" s="35"/>
      <c r="B141" s="163"/>
      <c r="C141" s="164" t="s">
        <v>170</v>
      </c>
      <c r="D141" s="164" t="s">
        <v>152</v>
      </c>
      <c r="E141" s="165" t="s">
        <v>171</v>
      </c>
      <c r="F141" s="166" t="s">
        <v>172</v>
      </c>
      <c r="G141" s="167" t="s">
        <v>155</v>
      </c>
      <c r="H141" s="168">
        <v>24.375</v>
      </c>
      <c r="I141" s="169"/>
      <c r="J141" s="170">
        <f>ROUND(I141*H141,2)</f>
        <v>0</v>
      </c>
      <c r="K141" s="166" t="s">
        <v>156</v>
      </c>
      <c r="L141" s="36"/>
      <c r="M141" s="171" t="s">
        <v>1</v>
      </c>
      <c r="N141" s="172" t="s">
        <v>39</v>
      </c>
      <c r="O141" s="74"/>
      <c r="P141" s="173">
        <f>O141*H141</f>
        <v>0</v>
      </c>
      <c r="Q141" s="173">
        <v>0</v>
      </c>
      <c r="R141" s="173">
        <f>Q141*H141</f>
        <v>0</v>
      </c>
      <c r="S141" s="173">
        <v>0.23999999999999999</v>
      </c>
      <c r="T141" s="174">
        <f>S141*H141</f>
        <v>5.8499999999999996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75" t="s">
        <v>157</v>
      </c>
      <c r="AT141" s="175" t="s">
        <v>152</v>
      </c>
      <c r="AU141" s="175" t="s">
        <v>83</v>
      </c>
      <c r="AY141" s="16" t="s">
        <v>150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6" t="s">
        <v>79</v>
      </c>
      <c r="BK141" s="176">
        <f>ROUND(I141*H141,2)</f>
        <v>0</v>
      </c>
      <c r="BL141" s="16" t="s">
        <v>157</v>
      </c>
      <c r="BM141" s="175" t="s">
        <v>173</v>
      </c>
    </row>
    <row r="142" s="2" customFormat="1">
      <c r="A142" s="35"/>
      <c r="B142" s="36"/>
      <c r="C142" s="35"/>
      <c r="D142" s="177" t="s">
        <v>159</v>
      </c>
      <c r="E142" s="35"/>
      <c r="F142" s="178" t="s">
        <v>174</v>
      </c>
      <c r="G142" s="35"/>
      <c r="H142" s="35"/>
      <c r="I142" s="179"/>
      <c r="J142" s="35"/>
      <c r="K142" s="35"/>
      <c r="L142" s="36"/>
      <c r="M142" s="180"/>
      <c r="N142" s="181"/>
      <c r="O142" s="74"/>
      <c r="P142" s="74"/>
      <c r="Q142" s="74"/>
      <c r="R142" s="74"/>
      <c r="S142" s="74"/>
      <c r="T142" s="7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6" t="s">
        <v>159</v>
      </c>
      <c r="AU142" s="16" t="s">
        <v>83</v>
      </c>
    </row>
    <row r="143" s="2" customFormat="1">
      <c r="A143" s="35"/>
      <c r="B143" s="36"/>
      <c r="C143" s="35"/>
      <c r="D143" s="182" t="s">
        <v>161</v>
      </c>
      <c r="E143" s="35"/>
      <c r="F143" s="183" t="s">
        <v>175</v>
      </c>
      <c r="G143" s="35"/>
      <c r="H143" s="35"/>
      <c r="I143" s="179"/>
      <c r="J143" s="35"/>
      <c r="K143" s="35"/>
      <c r="L143" s="36"/>
      <c r="M143" s="180"/>
      <c r="N143" s="181"/>
      <c r="O143" s="74"/>
      <c r="P143" s="74"/>
      <c r="Q143" s="74"/>
      <c r="R143" s="74"/>
      <c r="S143" s="74"/>
      <c r="T143" s="7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6" t="s">
        <v>161</v>
      </c>
      <c r="AU143" s="16" t="s">
        <v>83</v>
      </c>
    </row>
    <row r="144" s="13" customFormat="1">
      <c r="A144" s="13"/>
      <c r="B144" s="184"/>
      <c r="C144" s="13"/>
      <c r="D144" s="177" t="s">
        <v>163</v>
      </c>
      <c r="E144" s="185" t="s">
        <v>1</v>
      </c>
      <c r="F144" s="186" t="s">
        <v>103</v>
      </c>
      <c r="G144" s="13"/>
      <c r="H144" s="187">
        <v>24.375</v>
      </c>
      <c r="I144" s="188"/>
      <c r="J144" s="13"/>
      <c r="K144" s="13"/>
      <c r="L144" s="184"/>
      <c r="M144" s="189"/>
      <c r="N144" s="190"/>
      <c r="O144" s="190"/>
      <c r="P144" s="190"/>
      <c r="Q144" s="190"/>
      <c r="R144" s="190"/>
      <c r="S144" s="190"/>
      <c r="T144" s="19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5" t="s">
        <v>163</v>
      </c>
      <c r="AU144" s="185" t="s">
        <v>83</v>
      </c>
      <c r="AV144" s="13" t="s">
        <v>83</v>
      </c>
      <c r="AW144" s="13" t="s">
        <v>31</v>
      </c>
      <c r="AX144" s="13" t="s">
        <v>79</v>
      </c>
      <c r="AY144" s="185" t="s">
        <v>150</v>
      </c>
    </row>
    <row r="145" s="2" customFormat="1" ht="14.4" customHeight="1">
      <c r="A145" s="35"/>
      <c r="B145" s="163"/>
      <c r="C145" s="164" t="s">
        <v>157</v>
      </c>
      <c r="D145" s="164" t="s">
        <v>152</v>
      </c>
      <c r="E145" s="165" t="s">
        <v>176</v>
      </c>
      <c r="F145" s="166" t="s">
        <v>177</v>
      </c>
      <c r="G145" s="167" t="s">
        <v>155</v>
      </c>
      <c r="H145" s="168">
        <v>24.375</v>
      </c>
      <c r="I145" s="169"/>
      <c r="J145" s="170">
        <f>ROUND(I145*H145,2)</f>
        <v>0</v>
      </c>
      <c r="K145" s="166" t="s">
        <v>156</v>
      </c>
      <c r="L145" s="36"/>
      <c r="M145" s="171" t="s">
        <v>1</v>
      </c>
      <c r="N145" s="172" t="s">
        <v>39</v>
      </c>
      <c r="O145" s="74"/>
      <c r="P145" s="173">
        <f>O145*H145</f>
        <v>0</v>
      </c>
      <c r="Q145" s="173">
        <v>0</v>
      </c>
      <c r="R145" s="173">
        <f>Q145*H145</f>
        <v>0</v>
      </c>
      <c r="S145" s="173">
        <v>0.098000000000000004</v>
      </c>
      <c r="T145" s="174">
        <f>S145*H145</f>
        <v>2.3887499999999999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5" t="s">
        <v>157</v>
      </c>
      <c r="AT145" s="175" t="s">
        <v>152</v>
      </c>
      <c r="AU145" s="175" t="s">
        <v>83</v>
      </c>
      <c r="AY145" s="16" t="s">
        <v>150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6" t="s">
        <v>79</v>
      </c>
      <c r="BK145" s="176">
        <f>ROUND(I145*H145,2)</f>
        <v>0</v>
      </c>
      <c r="BL145" s="16" t="s">
        <v>157</v>
      </c>
      <c r="BM145" s="175" t="s">
        <v>178</v>
      </c>
    </row>
    <row r="146" s="2" customFormat="1">
      <c r="A146" s="35"/>
      <c r="B146" s="36"/>
      <c r="C146" s="35"/>
      <c r="D146" s="177" t="s">
        <v>159</v>
      </c>
      <c r="E146" s="35"/>
      <c r="F146" s="178" t="s">
        <v>179</v>
      </c>
      <c r="G146" s="35"/>
      <c r="H146" s="35"/>
      <c r="I146" s="179"/>
      <c r="J146" s="35"/>
      <c r="K146" s="35"/>
      <c r="L146" s="36"/>
      <c r="M146" s="180"/>
      <c r="N146" s="181"/>
      <c r="O146" s="74"/>
      <c r="P146" s="74"/>
      <c r="Q146" s="74"/>
      <c r="R146" s="74"/>
      <c r="S146" s="74"/>
      <c r="T146" s="7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6" t="s">
        <v>159</v>
      </c>
      <c r="AU146" s="16" t="s">
        <v>83</v>
      </c>
    </row>
    <row r="147" s="2" customFormat="1">
      <c r="A147" s="35"/>
      <c r="B147" s="36"/>
      <c r="C147" s="35"/>
      <c r="D147" s="182" t="s">
        <v>161</v>
      </c>
      <c r="E147" s="35"/>
      <c r="F147" s="183" t="s">
        <v>180</v>
      </c>
      <c r="G147" s="35"/>
      <c r="H147" s="35"/>
      <c r="I147" s="179"/>
      <c r="J147" s="35"/>
      <c r="K147" s="35"/>
      <c r="L147" s="36"/>
      <c r="M147" s="180"/>
      <c r="N147" s="181"/>
      <c r="O147" s="74"/>
      <c r="P147" s="74"/>
      <c r="Q147" s="74"/>
      <c r="R147" s="74"/>
      <c r="S147" s="74"/>
      <c r="T147" s="7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6" t="s">
        <v>161</v>
      </c>
      <c r="AU147" s="16" t="s">
        <v>83</v>
      </c>
    </row>
    <row r="148" s="13" customFormat="1">
      <c r="A148" s="13"/>
      <c r="B148" s="184"/>
      <c r="C148" s="13"/>
      <c r="D148" s="177" t="s">
        <v>163</v>
      </c>
      <c r="E148" s="185" t="s">
        <v>103</v>
      </c>
      <c r="F148" s="186" t="s">
        <v>181</v>
      </c>
      <c r="G148" s="13"/>
      <c r="H148" s="187">
        <v>24.375</v>
      </c>
      <c r="I148" s="188"/>
      <c r="J148" s="13"/>
      <c r="K148" s="13"/>
      <c r="L148" s="184"/>
      <c r="M148" s="189"/>
      <c r="N148" s="190"/>
      <c r="O148" s="190"/>
      <c r="P148" s="190"/>
      <c r="Q148" s="190"/>
      <c r="R148" s="190"/>
      <c r="S148" s="190"/>
      <c r="T148" s="19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5" t="s">
        <v>163</v>
      </c>
      <c r="AU148" s="185" t="s">
        <v>83</v>
      </c>
      <c r="AV148" s="13" t="s">
        <v>83</v>
      </c>
      <c r="AW148" s="13" t="s">
        <v>31</v>
      </c>
      <c r="AX148" s="13" t="s">
        <v>79</v>
      </c>
      <c r="AY148" s="185" t="s">
        <v>150</v>
      </c>
    </row>
    <row r="149" s="2" customFormat="1" ht="14.4" customHeight="1">
      <c r="A149" s="35"/>
      <c r="B149" s="163"/>
      <c r="C149" s="164" t="s">
        <v>182</v>
      </c>
      <c r="D149" s="164" t="s">
        <v>152</v>
      </c>
      <c r="E149" s="165" t="s">
        <v>183</v>
      </c>
      <c r="F149" s="166" t="s">
        <v>184</v>
      </c>
      <c r="G149" s="167" t="s">
        <v>185</v>
      </c>
      <c r="H149" s="168">
        <v>9</v>
      </c>
      <c r="I149" s="169"/>
      <c r="J149" s="170">
        <f>ROUND(I149*H149,2)</f>
        <v>0</v>
      </c>
      <c r="K149" s="166" t="s">
        <v>156</v>
      </c>
      <c r="L149" s="36"/>
      <c r="M149" s="171" t="s">
        <v>1</v>
      </c>
      <c r="N149" s="172" t="s">
        <v>39</v>
      </c>
      <c r="O149" s="74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5" t="s">
        <v>157</v>
      </c>
      <c r="AT149" s="175" t="s">
        <v>152</v>
      </c>
      <c r="AU149" s="175" t="s">
        <v>83</v>
      </c>
      <c r="AY149" s="16" t="s">
        <v>150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6" t="s">
        <v>79</v>
      </c>
      <c r="BK149" s="176">
        <f>ROUND(I149*H149,2)</f>
        <v>0</v>
      </c>
      <c r="BL149" s="16" t="s">
        <v>157</v>
      </c>
      <c r="BM149" s="175" t="s">
        <v>186</v>
      </c>
    </row>
    <row r="150" s="2" customFormat="1">
      <c r="A150" s="35"/>
      <c r="B150" s="36"/>
      <c r="C150" s="35"/>
      <c r="D150" s="177" t="s">
        <v>159</v>
      </c>
      <c r="E150" s="35"/>
      <c r="F150" s="178" t="s">
        <v>187</v>
      </c>
      <c r="G150" s="35"/>
      <c r="H150" s="35"/>
      <c r="I150" s="179"/>
      <c r="J150" s="35"/>
      <c r="K150" s="35"/>
      <c r="L150" s="36"/>
      <c r="M150" s="180"/>
      <c r="N150" s="181"/>
      <c r="O150" s="74"/>
      <c r="P150" s="74"/>
      <c r="Q150" s="74"/>
      <c r="R150" s="74"/>
      <c r="S150" s="74"/>
      <c r="T150" s="7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6" t="s">
        <v>159</v>
      </c>
      <c r="AU150" s="16" t="s">
        <v>83</v>
      </c>
    </row>
    <row r="151" s="2" customFormat="1">
      <c r="A151" s="35"/>
      <c r="B151" s="36"/>
      <c r="C151" s="35"/>
      <c r="D151" s="182" t="s">
        <v>161</v>
      </c>
      <c r="E151" s="35"/>
      <c r="F151" s="183" t="s">
        <v>188</v>
      </c>
      <c r="G151" s="35"/>
      <c r="H151" s="35"/>
      <c r="I151" s="179"/>
      <c r="J151" s="35"/>
      <c r="K151" s="35"/>
      <c r="L151" s="36"/>
      <c r="M151" s="180"/>
      <c r="N151" s="181"/>
      <c r="O151" s="74"/>
      <c r="P151" s="74"/>
      <c r="Q151" s="74"/>
      <c r="R151" s="74"/>
      <c r="S151" s="74"/>
      <c r="T151" s="7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6" t="s">
        <v>161</v>
      </c>
      <c r="AU151" s="16" t="s">
        <v>83</v>
      </c>
    </row>
    <row r="152" s="2" customFormat="1">
      <c r="A152" s="35"/>
      <c r="B152" s="36"/>
      <c r="C152" s="35"/>
      <c r="D152" s="177" t="s">
        <v>189</v>
      </c>
      <c r="E152" s="35"/>
      <c r="F152" s="192" t="s">
        <v>190</v>
      </c>
      <c r="G152" s="35"/>
      <c r="H152" s="35"/>
      <c r="I152" s="179"/>
      <c r="J152" s="35"/>
      <c r="K152" s="35"/>
      <c r="L152" s="36"/>
      <c r="M152" s="180"/>
      <c r="N152" s="181"/>
      <c r="O152" s="74"/>
      <c r="P152" s="74"/>
      <c r="Q152" s="74"/>
      <c r="R152" s="74"/>
      <c r="S152" s="74"/>
      <c r="T152" s="7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6" t="s">
        <v>189</v>
      </c>
      <c r="AU152" s="16" t="s">
        <v>83</v>
      </c>
    </row>
    <row r="153" s="13" customFormat="1">
      <c r="A153" s="13"/>
      <c r="B153" s="184"/>
      <c r="C153" s="13"/>
      <c r="D153" s="177" t="s">
        <v>163</v>
      </c>
      <c r="E153" s="185" t="s">
        <v>1</v>
      </c>
      <c r="F153" s="186" t="s">
        <v>191</v>
      </c>
      <c r="G153" s="13"/>
      <c r="H153" s="187">
        <v>9</v>
      </c>
      <c r="I153" s="188"/>
      <c r="J153" s="13"/>
      <c r="K153" s="13"/>
      <c r="L153" s="184"/>
      <c r="M153" s="189"/>
      <c r="N153" s="190"/>
      <c r="O153" s="190"/>
      <c r="P153" s="190"/>
      <c r="Q153" s="190"/>
      <c r="R153" s="190"/>
      <c r="S153" s="190"/>
      <c r="T153" s="19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5" t="s">
        <v>163</v>
      </c>
      <c r="AU153" s="185" t="s">
        <v>83</v>
      </c>
      <c r="AV153" s="13" t="s">
        <v>83</v>
      </c>
      <c r="AW153" s="13" t="s">
        <v>31</v>
      </c>
      <c r="AX153" s="13" t="s">
        <v>79</v>
      </c>
      <c r="AY153" s="185" t="s">
        <v>150</v>
      </c>
    </row>
    <row r="154" s="2" customFormat="1" ht="14.4" customHeight="1">
      <c r="A154" s="35"/>
      <c r="B154" s="163"/>
      <c r="C154" s="164" t="s">
        <v>192</v>
      </c>
      <c r="D154" s="164" t="s">
        <v>152</v>
      </c>
      <c r="E154" s="165" t="s">
        <v>193</v>
      </c>
      <c r="F154" s="166" t="s">
        <v>194</v>
      </c>
      <c r="G154" s="167" t="s">
        <v>185</v>
      </c>
      <c r="H154" s="168">
        <v>9</v>
      </c>
      <c r="I154" s="169"/>
      <c r="J154" s="170">
        <f>ROUND(I154*H154,2)</f>
        <v>0</v>
      </c>
      <c r="K154" s="166" t="s">
        <v>156</v>
      </c>
      <c r="L154" s="36"/>
      <c r="M154" s="171" t="s">
        <v>1</v>
      </c>
      <c r="N154" s="172" t="s">
        <v>39</v>
      </c>
      <c r="O154" s="74"/>
      <c r="P154" s="173">
        <f>O154*H154</f>
        <v>0</v>
      </c>
      <c r="Q154" s="173">
        <v>0</v>
      </c>
      <c r="R154" s="173">
        <f>Q154*H154</f>
        <v>0</v>
      </c>
      <c r="S154" s="173">
        <v>0</v>
      </c>
      <c r="T154" s="17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75" t="s">
        <v>157</v>
      </c>
      <c r="AT154" s="175" t="s">
        <v>152</v>
      </c>
      <c r="AU154" s="175" t="s">
        <v>83</v>
      </c>
      <c r="AY154" s="16" t="s">
        <v>150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6" t="s">
        <v>79</v>
      </c>
      <c r="BK154" s="176">
        <f>ROUND(I154*H154,2)</f>
        <v>0</v>
      </c>
      <c r="BL154" s="16" t="s">
        <v>157</v>
      </c>
      <c r="BM154" s="175" t="s">
        <v>195</v>
      </c>
    </row>
    <row r="155" s="2" customFormat="1">
      <c r="A155" s="35"/>
      <c r="B155" s="36"/>
      <c r="C155" s="35"/>
      <c r="D155" s="177" t="s">
        <v>159</v>
      </c>
      <c r="E155" s="35"/>
      <c r="F155" s="178" t="s">
        <v>196</v>
      </c>
      <c r="G155" s="35"/>
      <c r="H155" s="35"/>
      <c r="I155" s="179"/>
      <c r="J155" s="35"/>
      <c r="K155" s="35"/>
      <c r="L155" s="36"/>
      <c r="M155" s="180"/>
      <c r="N155" s="181"/>
      <c r="O155" s="74"/>
      <c r="P155" s="74"/>
      <c r="Q155" s="74"/>
      <c r="R155" s="74"/>
      <c r="S155" s="74"/>
      <c r="T155" s="7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6" t="s">
        <v>159</v>
      </c>
      <c r="AU155" s="16" t="s">
        <v>83</v>
      </c>
    </row>
    <row r="156" s="2" customFormat="1">
      <c r="A156" s="35"/>
      <c r="B156" s="36"/>
      <c r="C156" s="35"/>
      <c r="D156" s="182" t="s">
        <v>161</v>
      </c>
      <c r="E156" s="35"/>
      <c r="F156" s="183" t="s">
        <v>197</v>
      </c>
      <c r="G156" s="35"/>
      <c r="H156" s="35"/>
      <c r="I156" s="179"/>
      <c r="J156" s="35"/>
      <c r="K156" s="35"/>
      <c r="L156" s="36"/>
      <c r="M156" s="180"/>
      <c r="N156" s="181"/>
      <c r="O156" s="74"/>
      <c r="P156" s="74"/>
      <c r="Q156" s="74"/>
      <c r="R156" s="74"/>
      <c r="S156" s="74"/>
      <c r="T156" s="7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6" t="s">
        <v>161</v>
      </c>
      <c r="AU156" s="16" t="s">
        <v>83</v>
      </c>
    </row>
    <row r="157" s="2" customFormat="1">
      <c r="A157" s="35"/>
      <c r="B157" s="36"/>
      <c r="C157" s="35"/>
      <c r="D157" s="177" t="s">
        <v>189</v>
      </c>
      <c r="E157" s="35"/>
      <c r="F157" s="192" t="s">
        <v>198</v>
      </c>
      <c r="G157" s="35"/>
      <c r="H157" s="35"/>
      <c r="I157" s="179"/>
      <c r="J157" s="35"/>
      <c r="K157" s="35"/>
      <c r="L157" s="36"/>
      <c r="M157" s="180"/>
      <c r="N157" s="181"/>
      <c r="O157" s="74"/>
      <c r="P157" s="74"/>
      <c r="Q157" s="74"/>
      <c r="R157" s="74"/>
      <c r="S157" s="74"/>
      <c r="T157" s="7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6" t="s">
        <v>189</v>
      </c>
      <c r="AU157" s="16" t="s">
        <v>83</v>
      </c>
    </row>
    <row r="158" s="13" customFormat="1">
      <c r="A158" s="13"/>
      <c r="B158" s="184"/>
      <c r="C158" s="13"/>
      <c r="D158" s="177" t="s">
        <v>163</v>
      </c>
      <c r="E158" s="185" t="s">
        <v>1</v>
      </c>
      <c r="F158" s="186" t="s">
        <v>199</v>
      </c>
      <c r="G158" s="13"/>
      <c r="H158" s="187">
        <v>9</v>
      </c>
      <c r="I158" s="188"/>
      <c r="J158" s="13"/>
      <c r="K158" s="13"/>
      <c r="L158" s="184"/>
      <c r="M158" s="189"/>
      <c r="N158" s="190"/>
      <c r="O158" s="190"/>
      <c r="P158" s="190"/>
      <c r="Q158" s="190"/>
      <c r="R158" s="190"/>
      <c r="S158" s="190"/>
      <c r="T158" s="19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5" t="s">
        <v>163</v>
      </c>
      <c r="AU158" s="185" t="s">
        <v>83</v>
      </c>
      <c r="AV158" s="13" t="s">
        <v>83</v>
      </c>
      <c r="AW158" s="13" t="s">
        <v>31</v>
      </c>
      <c r="AX158" s="13" t="s">
        <v>79</v>
      </c>
      <c r="AY158" s="185" t="s">
        <v>150</v>
      </c>
    </row>
    <row r="159" s="2" customFormat="1" ht="22.2" customHeight="1">
      <c r="A159" s="35"/>
      <c r="B159" s="163"/>
      <c r="C159" s="164" t="s">
        <v>200</v>
      </c>
      <c r="D159" s="164" t="s">
        <v>152</v>
      </c>
      <c r="E159" s="165" t="s">
        <v>201</v>
      </c>
      <c r="F159" s="166" t="s">
        <v>202</v>
      </c>
      <c r="G159" s="167" t="s">
        <v>203</v>
      </c>
      <c r="H159" s="168">
        <v>336</v>
      </c>
      <c r="I159" s="169"/>
      <c r="J159" s="170">
        <f>ROUND(I159*H159,2)</f>
        <v>0</v>
      </c>
      <c r="K159" s="166" t="s">
        <v>156</v>
      </c>
      <c r="L159" s="36"/>
      <c r="M159" s="171" t="s">
        <v>1</v>
      </c>
      <c r="N159" s="172" t="s">
        <v>39</v>
      </c>
      <c r="O159" s="74"/>
      <c r="P159" s="173">
        <f>O159*H159</f>
        <v>0</v>
      </c>
      <c r="Q159" s="173">
        <v>3.0000000000000001E-05</v>
      </c>
      <c r="R159" s="173">
        <f>Q159*H159</f>
        <v>0.01008</v>
      </c>
      <c r="S159" s="173">
        <v>0</v>
      </c>
      <c r="T159" s="17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75" t="s">
        <v>157</v>
      </c>
      <c r="AT159" s="175" t="s">
        <v>152</v>
      </c>
      <c r="AU159" s="175" t="s">
        <v>83</v>
      </c>
      <c r="AY159" s="16" t="s">
        <v>150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6" t="s">
        <v>79</v>
      </c>
      <c r="BK159" s="176">
        <f>ROUND(I159*H159,2)</f>
        <v>0</v>
      </c>
      <c r="BL159" s="16" t="s">
        <v>157</v>
      </c>
      <c r="BM159" s="175" t="s">
        <v>204</v>
      </c>
    </row>
    <row r="160" s="2" customFormat="1">
      <c r="A160" s="35"/>
      <c r="B160" s="36"/>
      <c r="C160" s="35"/>
      <c r="D160" s="177" t="s">
        <v>159</v>
      </c>
      <c r="E160" s="35"/>
      <c r="F160" s="178" t="s">
        <v>205</v>
      </c>
      <c r="G160" s="35"/>
      <c r="H160" s="35"/>
      <c r="I160" s="179"/>
      <c r="J160" s="35"/>
      <c r="K160" s="35"/>
      <c r="L160" s="36"/>
      <c r="M160" s="180"/>
      <c r="N160" s="181"/>
      <c r="O160" s="74"/>
      <c r="P160" s="74"/>
      <c r="Q160" s="74"/>
      <c r="R160" s="74"/>
      <c r="S160" s="74"/>
      <c r="T160" s="7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6" t="s">
        <v>159</v>
      </c>
      <c r="AU160" s="16" t="s">
        <v>83</v>
      </c>
    </row>
    <row r="161" s="2" customFormat="1">
      <c r="A161" s="35"/>
      <c r="B161" s="36"/>
      <c r="C161" s="35"/>
      <c r="D161" s="182" t="s">
        <v>161</v>
      </c>
      <c r="E161" s="35"/>
      <c r="F161" s="183" t="s">
        <v>206</v>
      </c>
      <c r="G161" s="35"/>
      <c r="H161" s="35"/>
      <c r="I161" s="179"/>
      <c r="J161" s="35"/>
      <c r="K161" s="35"/>
      <c r="L161" s="36"/>
      <c r="M161" s="180"/>
      <c r="N161" s="181"/>
      <c r="O161" s="74"/>
      <c r="P161" s="74"/>
      <c r="Q161" s="74"/>
      <c r="R161" s="74"/>
      <c r="S161" s="74"/>
      <c r="T161" s="7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6" t="s">
        <v>161</v>
      </c>
      <c r="AU161" s="16" t="s">
        <v>83</v>
      </c>
    </row>
    <row r="162" s="13" customFormat="1">
      <c r="A162" s="13"/>
      <c r="B162" s="184"/>
      <c r="C162" s="13"/>
      <c r="D162" s="177" t="s">
        <v>163</v>
      </c>
      <c r="E162" s="185" t="s">
        <v>1</v>
      </c>
      <c r="F162" s="186" t="s">
        <v>207</v>
      </c>
      <c r="G162" s="13"/>
      <c r="H162" s="187">
        <v>336</v>
      </c>
      <c r="I162" s="188"/>
      <c r="J162" s="13"/>
      <c r="K162" s="13"/>
      <c r="L162" s="184"/>
      <c r="M162" s="189"/>
      <c r="N162" s="190"/>
      <c r="O162" s="190"/>
      <c r="P162" s="190"/>
      <c r="Q162" s="190"/>
      <c r="R162" s="190"/>
      <c r="S162" s="190"/>
      <c r="T162" s="19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5" t="s">
        <v>163</v>
      </c>
      <c r="AU162" s="185" t="s">
        <v>83</v>
      </c>
      <c r="AV162" s="13" t="s">
        <v>83</v>
      </c>
      <c r="AW162" s="13" t="s">
        <v>31</v>
      </c>
      <c r="AX162" s="13" t="s">
        <v>79</v>
      </c>
      <c r="AY162" s="185" t="s">
        <v>150</v>
      </c>
    </row>
    <row r="163" s="2" customFormat="1" ht="22.2" customHeight="1">
      <c r="A163" s="35"/>
      <c r="B163" s="163"/>
      <c r="C163" s="164" t="s">
        <v>208</v>
      </c>
      <c r="D163" s="164" t="s">
        <v>152</v>
      </c>
      <c r="E163" s="165" t="s">
        <v>209</v>
      </c>
      <c r="F163" s="166" t="s">
        <v>210</v>
      </c>
      <c r="G163" s="167" t="s">
        <v>211</v>
      </c>
      <c r="H163" s="168">
        <v>14</v>
      </c>
      <c r="I163" s="169"/>
      <c r="J163" s="170">
        <f>ROUND(I163*H163,2)</f>
        <v>0</v>
      </c>
      <c r="K163" s="166" t="s">
        <v>156</v>
      </c>
      <c r="L163" s="36"/>
      <c r="M163" s="171" t="s">
        <v>1</v>
      </c>
      <c r="N163" s="172" t="s">
        <v>39</v>
      </c>
      <c r="O163" s="74"/>
      <c r="P163" s="173">
        <f>O163*H163</f>
        <v>0</v>
      </c>
      <c r="Q163" s="173">
        <v>0</v>
      </c>
      <c r="R163" s="173">
        <f>Q163*H163</f>
        <v>0</v>
      </c>
      <c r="S163" s="173">
        <v>0</v>
      </c>
      <c r="T163" s="17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5" t="s">
        <v>157</v>
      </c>
      <c r="AT163" s="175" t="s">
        <v>152</v>
      </c>
      <c r="AU163" s="175" t="s">
        <v>83</v>
      </c>
      <c r="AY163" s="16" t="s">
        <v>150</v>
      </c>
      <c r="BE163" s="176">
        <f>IF(N163="základní",J163,0)</f>
        <v>0</v>
      </c>
      <c r="BF163" s="176">
        <f>IF(N163="snížená",J163,0)</f>
        <v>0</v>
      </c>
      <c r="BG163" s="176">
        <f>IF(N163="zákl. přenesená",J163,0)</f>
        <v>0</v>
      </c>
      <c r="BH163" s="176">
        <f>IF(N163="sníž. přenesená",J163,0)</f>
        <v>0</v>
      </c>
      <c r="BI163" s="176">
        <f>IF(N163="nulová",J163,0)</f>
        <v>0</v>
      </c>
      <c r="BJ163" s="16" t="s">
        <v>79</v>
      </c>
      <c r="BK163" s="176">
        <f>ROUND(I163*H163,2)</f>
        <v>0</v>
      </c>
      <c r="BL163" s="16" t="s">
        <v>157</v>
      </c>
      <c r="BM163" s="175" t="s">
        <v>212</v>
      </c>
    </row>
    <row r="164" s="2" customFormat="1">
      <c r="A164" s="35"/>
      <c r="B164" s="36"/>
      <c r="C164" s="35"/>
      <c r="D164" s="177" t="s">
        <v>159</v>
      </c>
      <c r="E164" s="35"/>
      <c r="F164" s="178" t="s">
        <v>213</v>
      </c>
      <c r="G164" s="35"/>
      <c r="H164" s="35"/>
      <c r="I164" s="179"/>
      <c r="J164" s="35"/>
      <c r="K164" s="35"/>
      <c r="L164" s="36"/>
      <c r="M164" s="180"/>
      <c r="N164" s="181"/>
      <c r="O164" s="74"/>
      <c r="P164" s="74"/>
      <c r="Q164" s="74"/>
      <c r="R164" s="74"/>
      <c r="S164" s="74"/>
      <c r="T164" s="7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6" t="s">
        <v>159</v>
      </c>
      <c r="AU164" s="16" t="s">
        <v>83</v>
      </c>
    </row>
    <row r="165" s="2" customFormat="1">
      <c r="A165" s="35"/>
      <c r="B165" s="36"/>
      <c r="C165" s="35"/>
      <c r="D165" s="182" t="s">
        <v>161</v>
      </c>
      <c r="E165" s="35"/>
      <c r="F165" s="183" t="s">
        <v>214</v>
      </c>
      <c r="G165" s="35"/>
      <c r="H165" s="35"/>
      <c r="I165" s="179"/>
      <c r="J165" s="35"/>
      <c r="K165" s="35"/>
      <c r="L165" s="36"/>
      <c r="M165" s="180"/>
      <c r="N165" s="181"/>
      <c r="O165" s="74"/>
      <c r="P165" s="74"/>
      <c r="Q165" s="74"/>
      <c r="R165" s="74"/>
      <c r="S165" s="74"/>
      <c r="T165" s="7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6" t="s">
        <v>161</v>
      </c>
      <c r="AU165" s="16" t="s">
        <v>83</v>
      </c>
    </row>
    <row r="166" s="13" customFormat="1">
      <c r="A166" s="13"/>
      <c r="B166" s="184"/>
      <c r="C166" s="13"/>
      <c r="D166" s="177" t="s">
        <v>163</v>
      </c>
      <c r="E166" s="185" t="s">
        <v>1</v>
      </c>
      <c r="F166" s="186" t="s">
        <v>215</v>
      </c>
      <c r="G166" s="13"/>
      <c r="H166" s="187">
        <v>14</v>
      </c>
      <c r="I166" s="188"/>
      <c r="J166" s="13"/>
      <c r="K166" s="13"/>
      <c r="L166" s="184"/>
      <c r="M166" s="189"/>
      <c r="N166" s="190"/>
      <c r="O166" s="190"/>
      <c r="P166" s="190"/>
      <c r="Q166" s="190"/>
      <c r="R166" s="190"/>
      <c r="S166" s="190"/>
      <c r="T166" s="19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5" t="s">
        <v>163</v>
      </c>
      <c r="AU166" s="185" t="s">
        <v>83</v>
      </c>
      <c r="AV166" s="13" t="s">
        <v>83</v>
      </c>
      <c r="AW166" s="13" t="s">
        <v>31</v>
      </c>
      <c r="AX166" s="13" t="s">
        <v>79</v>
      </c>
      <c r="AY166" s="185" t="s">
        <v>150</v>
      </c>
    </row>
    <row r="167" s="2" customFormat="1" ht="22.2" customHeight="1">
      <c r="A167" s="35"/>
      <c r="B167" s="163"/>
      <c r="C167" s="164" t="s">
        <v>199</v>
      </c>
      <c r="D167" s="164" t="s">
        <v>152</v>
      </c>
      <c r="E167" s="165" t="s">
        <v>216</v>
      </c>
      <c r="F167" s="166" t="s">
        <v>217</v>
      </c>
      <c r="G167" s="167" t="s">
        <v>185</v>
      </c>
      <c r="H167" s="168">
        <v>16.399999999999999</v>
      </c>
      <c r="I167" s="169"/>
      <c r="J167" s="170">
        <f>ROUND(I167*H167,2)</f>
        <v>0</v>
      </c>
      <c r="K167" s="166" t="s">
        <v>156</v>
      </c>
      <c r="L167" s="36"/>
      <c r="M167" s="171" t="s">
        <v>1</v>
      </c>
      <c r="N167" s="172" t="s">
        <v>39</v>
      </c>
      <c r="O167" s="74"/>
      <c r="P167" s="173">
        <f>O167*H167</f>
        <v>0</v>
      </c>
      <c r="Q167" s="173">
        <v>0.036900000000000002</v>
      </c>
      <c r="R167" s="173">
        <f>Q167*H167</f>
        <v>0.60516000000000003</v>
      </c>
      <c r="S167" s="173">
        <v>0</v>
      </c>
      <c r="T167" s="17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75" t="s">
        <v>157</v>
      </c>
      <c r="AT167" s="175" t="s">
        <v>152</v>
      </c>
      <c r="AU167" s="175" t="s">
        <v>83</v>
      </c>
      <c r="AY167" s="16" t="s">
        <v>150</v>
      </c>
      <c r="BE167" s="176">
        <f>IF(N167="základní",J167,0)</f>
        <v>0</v>
      </c>
      <c r="BF167" s="176">
        <f>IF(N167="snížená",J167,0)</f>
        <v>0</v>
      </c>
      <c r="BG167" s="176">
        <f>IF(N167="zákl. přenesená",J167,0)</f>
        <v>0</v>
      </c>
      <c r="BH167" s="176">
        <f>IF(N167="sníž. přenesená",J167,0)</f>
        <v>0</v>
      </c>
      <c r="BI167" s="176">
        <f>IF(N167="nulová",J167,0)</f>
        <v>0</v>
      </c>
      <c r="BJ167" s="16" t="s">
        <v>79</v>
      </c>
      <c r="BK167" s="176">
        <f>ROUND(I167*H167,2)</f>
        <v>0</v>
      </c>
      <c r="BL167" s="16" t="s">
        <v>157</v>
      </c>
      <c r="BM167" s="175" t="s">
        <v>218</v>
      </c>
    </row>
    <row r="168" s="2" customFormat="1">
      <c r="A168" s="35"/>
      <c r="B168" s="36"/>
      <c r="C168" s="35"/>
      <c r="D168" s="177" t="s">
        <v>159</v>
      </c>
      <c r="E168" s="35"/>
      <c r="F168" s="178" t="s">
        <v>219</v>
      </c>
      <c r="G168" s="35"/>
      <c r="H168" s="35"/>
      <c r="I168" s="179"/>
      <c r="J168" s="35"/>
      <c r="K168" s="35"/>
      <c r="L168" s="36"/>
      <c r="M168" s="180"/>
      <c r="N168" s="181"/>
      <c r="O168" s="74"/>
      <c r="P168" s="74"/>
      <c r="Q168" s="74"/>
      <c r="R168" s="74"/>
      <c r="S168" s="74"/>
      <c r="T168" s="7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6" t="s">
        <v>159</v>
      </c>
      <c r="AU168" s="16" t="s">
        <v>83</v>
      </c>
    </row>
    <row r="169" s="2" customFormat="1">
      <c r="A169" s="35"/>
      <c r="B169" s="36"/>
      <c r="C169" s="35"/>
      <c r="D169" s="182" t="s">
        <v>161</v>
      </c>
      <c r="E169" s="35"/>
      <c r="F169" s="183" t="s">
        <v>220</v>
      </c>
      <c r="G169" s="35"/>
      <c r="H169" s="35"/>
      <c r="I169" s="179"/>
      <c r="J169" s="35"/>
      <c r="K169" s="35"/>
      <c r="L169" s="36"/>
      <c r="M169" s="180"/>
      <c r="N169" s="181"/>
      <c r="O169" s="74"/>
      <c r="P169" s="74"/>
      <c r="Q169" s="74"/>
      <c r="R169" s="74"/>
      <c r="S169" s="74"/>
      <c r="T169" s="7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6" t="s">
        <v>161</v>
      </c>
      <c r="AU169" s="16" t="s">
        <v>83</v>
      </c>
    </row>
    <row r="170" s="13" customFormat="1">
      <c r="A170" s="13"/>
      <c r="B170" s="184"/>
      <c r="C170" s="13"/>
      <c r="D170" s="177" t="s">
        <v>163</v>
      </c>
      <c r="E170" s="185" t="s">
        <v>1</v>
      </c>
      <c r="F170" s="186" t="s">
        <v>221</v>
      </c>
      <c r="G170" s="13"/>
      <c r="H170" s="187">
        <v>16.399999999999999</v>
      </c>
      <c r="I170" s="188"/>
      <c r="J170" s="13"/>
      <c r="K170" s="13"/>
      <c r="L170" s="184"/>
      <c r="M170" s="189"/>
      <c r="N170" s="190"/>
      <c r="O170" s="190"/>
      <c r="P170" s="190"/>
      <c r="Q170" s="190"/>
      <c r="R170" s="190"/>
      <c r="S170" s="190"/>
      <c r="T170" s="19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5" t="s">
        <v>163</v>
      </c>
      <c r="AU170" s="185" t="s">
        <v>83</v>
      </c>
      <c r="AV170" s="13" t="s">
        <v>83</v>
      </c>
      <c r="AW170" s="13" t="s">
        <v>31</v>
      </c>
      <c r="AX170" s="13" t="s">
        <v>79</v>
      </c>
      <c r="AY170" s="185" t="s">
        <v>150</v>
      </c>
    </row>
    <row r="171" s="2" customFormat="1" ht="22.2" customHeight="1">
      <c r="A171" s="35"/>
      <c r="B171" s="163"/>
      <c r="C171" s="164" t="s">
        <v>222</v>
      </c>
      <c r="D171" s="164" t="s">
        <v>152</v>
      </c>
      <c r="E171" s="165" t="s">
        <v>223</v>
      </c>
      <c r="F171" s="166" t="s">
        <v>224</v>
      </c>
      <c r="G171" s="167" t="s">
        <v>225</v>
      </c>
      <c r="H171" s="168">
        <v>49.829999999999998</v>
      </c>
      <c r="I171" s="169"/>
      <c r="J171" s="170">
        <f>ROUND(I171*H171,2)</f>
        <v>0</v>
      </c>
      <c r="K171" s="166" t="s">
        <v>156</v>
      </c>
      <c r="L171" s="36"/>
      <c r="M171" s="171" t="s">
        <v>1</v>
      </c>
      <c r="N171" s="172" t="s">
        <v>39</v>
      </c>
      <c r="O171" s="74"/>
      <c r="P171" s="173">
        <f>O171*H171</f>
        <v>0</v>
      </c>
      <c r="Q171" s="173">
        <v>0</v>
      </c>
      <c r="R171" s="173">
        <f>Q171*H171</f>
        <v>0</v>
      </c>
      <c r="S171" s="173">
        <v>0</v>
      </c>
      <c r="T171" s="17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75" t="s">
        <v>157</v>
      </c>
      <c r="AT171" s="175" t="s">
        <v>152</v>
      </c>
      <c r="AU171" s="175" t="s">
        <v>83</v>
      </c>
      <c r="AY171" s="16" t="s">
        <v>150</v>
      </c>
      <c r="BE171" s="176">
        <f>IF(N171="základní",J171,0)</f>
        <v>0</v>
      </c>
      <c r="BF171" s="176">
        <f>IF(N171="snížená",J171,0)</f>
        <v>0</v>
      </c>
      <c r="BG171" s="176">
        <f>IF(N171="zákl. přenesená",J171,0)</f>
        <v>0</v>
      </c>
      <c r="BH171" s="176">
        <f>IF(N171="sníž. přenesená",J171,0)</f>
        <v>0</v>
      </c>
      <c r="BI171" s="176">
        <f>IF(N171="nulová",J171,0)</f>
        <v>0</v>
      </c>
      <c r="BJ171" s="16" t="s">
        <v>79</v>
      </c>
      <c r="BK171" s="176">
        <f>ROUND(I171*H171,2)</f>
        <v>0</v>
      </c>
      <c r="BL171" s="16" t="s">
        <v>157</v>
      </c>
      <c r="BM171" s="175" t="s">
        <v>226</v>
      </c>
    </row>
    <row r="172" s="2" customFormat="1">
      <c r="A172" s="35"/>
      <c r="B172" s="36"/>
      <c r="C172" s="35"/>
      <c r="D172" s="177" t="s">
        <v>159</v>
      </c>
      <c r="E172" s="35"/>
      <c r="F172" s="178" t="s">
        <v>227</v>
      </c>
      <c r="G172" s="35"/>
      <c r="H172" s="35"/>
      <c r="I172" s="179"/>
      <c r="J172" s="35"/>
      <c r="K172" s="35"/>
      <c r="L172" s="36"/>
      <c r="M172" s="180"/>
      <c r="N172" s="181"/>
      <c r="O172" s="74"/>
      <c r="P172" s="74"/>
      <c r="Q172" s="74"/>
      <c r="R172" s="74"/>
      <c r="S172" s="74"/>
      <c r="T172" s="7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6" t="s">
        <v>159</v>
      </c>
      <c r="AU172" s="16" t="s">
        <v>83</v>
      </c>
    </row>
    <row r="173" s="2" customFormat="1">
      <c r="A173" s="35"/>
      <c r="B173" s="36"/>
      <c r="C173" s="35"/>
      <c r="D173" s="182" t="s">
        <v>161</v>
      </c>
      <c r="E173" s="35"/>
      <c r="F173" s="183" t="s">
        <v>228</v>
      </c>
      <c r="G173" s="35"/>
      <c r="H173" s="35"/>
      <c r="I173" s="179"/>
      <c r="J173" s="35"/>
      <c r="K173" s="35"/>
      <c r="L173" s="36"/>
      <c r="M173" s="180"/>
      <c r="N173" s="181"/>
      <c r="O173" s="74"/>
      <c r="P173" s="74"/>
      <c r="Q173" s="74"/>
      <c r="R173" s="74"/>
      <c r="S173" s="74"/>
      <c r="T173" s="7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6" t="s">
        <v>161</v>
      </c>
      <c r="AU173" s="16" t="s">
        <v>83</v>
      </c>
    </row>
    <row r="174" s="13" customFormat="1">
      <c r="A174" s="13"/>
      <c r="B174" s="184"/>
      <c r="C174" s="13"/>
      <c r="D174" s="177" t="s">
        <v>163</v>
      </c>
      <c r="E174" s="185" t="s">
        <v>1</v>
      </c>
      <c r="F174" s="186" t="s">
        <v>93</v>
      </c>
      <c r="G174" s="13"/>
      <c r="H174" s="187">
        <v>49.829999999999998</v>
      </c>
      <c r="I174" s="188"/>
      <c r="J174" s="13"/>
      <c r="K174" s="13"/>
      <c r="L174" s="184"/>
      <c r="M174" s="189"/>
      <c r="N174" s="190"/>
      <c r="O174" s="190"/>
      <c r="P174" s="190"/>
      <c r="Q174" s="190"/>
      <c r="R174" s="190"/>
      <c r="S174" s="190"/>
      <c r="T174" s="19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5" t="s">
        <v>163</v>
      </c>
      <c r="AU174" s="185" t="s">
        <v>83</v>
      </c>
      <c r="AV174" s="13" t="s">
        <v>83</v>
      </c>
      <c r="AW174" s="13" t="s">
        <v>31</v>
      </c>
      <c r="AX174" s="13" t="s">
        <v>79</v>
      </c>
      <c r="AY174" s="185" t="s">
        <v>150</v>
      </c>
    </row>
    <row r="175" s="2" customFormat="1" ht="22.2" customHeight="1">
      <c r="A175" s="35"/>
      <c r="B175" s="163"/>
      <c r="C175" s="164" t="s">
        <v>229</v>
      </c>
      <c r="D175" s="164" t="s">
        <v>152</v>
      </c>
      <c r="E175" s="165" t="s">
        <v>230</v>
      </c>
      <c r="F175" s="166" t="s">
        <v>231</v>
      </c>
      <c r="G175" s="167" t="s">
        <v>225</v>
      </c>
      <c r="H175" s="168">
        <v>6.75</v>
      </c>
      <c r="I175" s="169"/>
      <c r="J175" s="170">
        <f>ROUND(I175*H175,2)</f>
        <v>0</v>
      </c>
      <c r="K175" s="166" t="s">
        <v>156</v>
      </c>
      <c r="L175" s="36"/>
      <c r="M175" s="171" t="s">
        <v>1</v>
      </c>
      <c r="N175" s="172" t="s">
        <v>39</v>
      </c>
      <c r="O175" s="74"/>
      <c r="P175" s="173">
        <f>O175*H175</f>
        <v>0</v>
      </c>
      <c r="Q175" s="173">
        <v>0</v>
      </c>
      <c r="R175" s="173">
        <f>Q175*H175</f>
        <v>0</v>
      </c>
      <c r="S175" s="173">
        <v>2.5</v>
      </c>
      <c r="T175" s="174">
        <f>S175*H175</f>
        <v>16.875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75" t="s">
        <v>157</v>
      </c>
      <c r="AT175" s="175" t="s">
        <v>152</v>
      </c>
      <c r="AU175" s="175" t="s">
        <v>83</v>
      </c>
      <c r="AY175" s="16" t="s">
        <v>150</v>
      </c>
      <c r="BE175" s="176">
        <f>IF(N175="základní",J175,0)</f>
        <v>0</v>
      </c>
      <c r="BF175" s="176">
        <f>IF(N175="snížená",J175,0)</f>
        <v>0</v>
      </c>
      <c r="BG175" s="176">
        <f>IF(N175="zákl. přenesená",J175,0)</f>
        <v>0</v>
      </c>
      <c r="BH175" s="176">
        <f>IF(N175="sníž. přenesená",J175,0)</f>
        <v>0</v>
      </c>
      <c r="BI175" s="176">
        <f>IF(N175="nulová",J175,0)</f>
        <v>0</v>
      </c>
      <c r="BJ175" s="16" t="s">
        <v>79</v>
      </c>
      <c r="BK175" s="176">
        <f>ROUND(I175*H175,2)</f>
        <v>0</v>
      </c>
      <c r="BL175" s="16" t="s">
        <v>157</v>
      </c>
      <c r="BM175" s="175" t="s">
        <v>232</v>
      </c>
    </row>
    <row r="176" s="2" customFormat="1">
      <c r="A176" s="35"/>
      <c r="B176" s="36"/>
      <c r="C176" s="35"/>
      <c r="D176" s="177" t="s">
        <v>159</v>
      </c>
      <c r="E176" s="35"/>
      <c r="F176" s="178" t="s">
        <v>233</v>
      </c>
      <c r="G176" s="35"/>
      <c r="H176" s="35"/>
      <c r="I176" s="179"/>
      <c r="J176" s="35"/>
      <c r="K176" s="35"/>
      <c r="L176" s="36"/>
      <c r="M176" s="180"/>
      <c r="N176" s="181"/>
      <c r="O176" s="74"/>
      <c r="P176" s="74"/>
      <c r="Q176" s="74"/>
      <c r="R176" s="74"/>
      <c r="S176" s="74"/>
      <c r="T176" s="7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6" t="s">
        <v>159</v>
      </c>
      <c r="AU176" s="16" t="s">
        <v>83</v>
      </c>
    </row>
    <row r="177" s="2" customFormat="1">
      <c r="A177" s="35"/>
      <c r="B177" s="36"/>
      <c r="C177" s="35"/>
      <c r="D177" s="182" t="s">
        <v>161</v>
      </c>
      <c r="E177" s="35"/>
      <c r="F177" s="183" t="s">
        <v>234</v>
      </c>
      <c r="G177" s="35"/>
      <c r="H177" s="35"/>
      <c r="I177" s="179"/>
      <c r="J177" s="35"/>
      <c r="K177" s="35"/>
      <c r="L177" s="36"/>
      <c r="M177" s="180"/>
      <c r="N177" s="181"/>
      <c r="O177" s="74"/>
      <c r="P177" s="74"/>
      <c r="Q177" s="74"/>
      <c r="R177" s="74"/>
      <c r="S177" s="74"/>
      <c r="T177" s="7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6" t="s">
        <v>161</v>
      </c>
      <c r="AU177" s="16" t="s">
        <v>83</v>
      </c>
    </row>
    <row r="178" s="13" customFormat="1">
      <c r="A178" s="13"/>
      <c r="B178" s="184"/>
      <c r="C178" s="13"/>
      <c r="D178" s="177" t="s">
        <v>163</v>
      </c>
      <c r="E178" s="185" t="s">
        <v>1</v>
      </c>
      <c r="F178" s="186" t="s">
        <v>235</v>
      </c>
      <c r="G178" s="13"/>
      <c r="H178" s="187">
        <v>6.75</v>
      </c>
      <c r="I178" s="188"/>
      <c r="J178" s="13"/>
      <c r="K178" s="13"/>
      <c r="L178" s="184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5" t="s">
        <v>163</v>
      </c>
      <c r="AU178" s="185" t="s">
        <v>83</v>
      </c>
      <c r="AV178" s="13" t="s">
        <v>83</v>
      </c>
      <c r="AW178" s="13" t="s">
        <v>31</v>
      </c>
      <c r="AX178" s="13" t="s">
        <v>79</v>
      </c>
      <c r="AY178" s="185" t="s">
        <v>150</v>
      </c>
    </row>
    <row r="179" s="2" customFormat="1" ht="22.2" customHeight="1">
      <c r="A179" s="35"/>
      <c r="B179" s="163"/>
      <c r="C179" s="164" t="s">
        <v>8</v>
      </c>
      <c r="D179" s="164" t="s">
        <v>152</v>
      </c>
      <c r="E179" s="165" t="s">
        <v>236</v>
      </c>
      <c r="F179" s="166" t="s">
        <v>237</v>
      </c>
      <c r="G179" s="167" t="s">
        <v>225</v>
      </c>
      <c r="H179" s="168">
        <v>49.829999999999998</v>
      </c>
      <c r="I179" s="169"/>
      <c r="J179" s="170">
        <f>ROUND(I179*H179,2)</f>
        <v>0</v>
      </c>
      <c r="K179" s="166" t="s">
        <v>156</v>
      </c>
      <c r="L179" s="36"/>
      <c r="M179" s="171" t="s">
        <v>1</v>
      </c>
      <c r="N179" s="172" t="s">
        <v>39</v>
      </c>
      <c r="O179" s="74"/>
      <c r="P179" s="173">
        <f>O179*H179</f>
        <v>0</v>
      </c>
      <c r="Q179" s="173">
        <v>0</v>
      </c>
      <c r="R179" s="173">
        <f>Q179*H179</f>
        <v>0</v>
      </c>
      <c r="S179" s="173">
        <v>0</v>
      </c>
      <c r="T179" s="17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75" t="s">
        <v>157</v>
      </c>
      <c r="AT179" s="175" t="s">
        <v>152</v>
      </c>
      <c r="AU179" s="175" t="s">
        <v>83</v>
      </c>
      <c r="AY179" s="16" t="s">
        <v>150</v>
      </c>
      <c r="BE179" s="176">
        <f>IF(N179="základní",J179,0)</f>
        <v>0</v>
      </c>
      <c r="BF179" s="176">
        <f>IF(N179="snížená",J179,0)</f>
        <v>0</v>
      </c>
      <c r="BG179" s="176">
        <f>IF(N179="zákl. přenesená",J179,0)</f>
        <v>0</v>
      </c>
      <c r="BH179" s="176">
        <f>IF(N179="sníž. přenesená",J179,0)</f>
        <v>0</v>
      </c>
      <c r="BI179" s="176">
        <f>IF(N179="nulová",J179,0)</f>
        <v>0</v>
      </c>
      <c r="BJ179" s="16" t="s">
        <v>79</v>
      </c>
      <c r="BK179" s="176">
        <f>ROUND(I179*H179,2)</f>
        <v>0</v>
      </c>
      <c r="BL179" s="16" t="s">
        <v>157</v>
      </c>
      <c r="BM179" s="175" t="s">
        <v>238</v>
      </c>
    </row>
    <row r="180" s="2" customFormat="1">
      <c r="A180" s="35"/>
      <c r="B180" s="36"/>
      <c r="C180" s="35"/>
      <c r="D180" s="177" t="s">
        <v>159</v>
      </c>
      <c r="E180" s="35"/>
      <c r="F180" s="178" t="s">
        <v>239</v>
      </c>
      <c r="G180" s="35"/>
      <c r="H180" s="35"/>
      <c r="I180" s="179"/>
      <c r="J180" s="35"/>
      <c r="K180" s="35"/>
      <c r="L180" s="36"/>
      <c r="M180" s="180"/>
      <c r="N180" s="181"/>
      <c r="O180" s="74"/>
      <c r="P180" s="74"/>
      <c r="Q180" s="74"/>
      <c r="R180" s="74"/>
      <c r="S180" s="74"/>
      <c r="T180" s="7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6" t="s">
        <v>159</v>
      </c>
      <c r="AU180" s="16" t="s">
        <v>83</v>
      </c>
    </row>
    <row r="181" s="2" customFormat="1">
      <c r="A181" s="35"/>
      <c r="B181" s="36"/>
      <c r="C181" s="35"/>
      <c r="D181" s="182" t="s">
        <v>161</v>
      </c>
      <c r="E181" s="35"/>
      <c r="F181" s="183" t="s">
        <v>240</v>
      </c>
      <c r="G181" s="35"/>
      <c r="H181" s="35"/>
      <c r="I181" s="179"/>
      <c r="J181" s="35"/>
      <c r="K181" s="35"/>
      <c r="L181" s="36"/>
      <c r="M181" s="180"/>
      <c r="N181" s="181"/>
      <c r="O181" s="74"/>
      <c r="P181" s="74"/>
      <c r="Q181" s="74"/>
      <c r="R181" s="74"/>
      <c r="S181" s="74"/>
      <c r="T181" s="7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6" t="s">
        <v>161</v>
      </c>
      <c r="AU181" s="16" t="s">
        <v>83</v>
      </c>
    </row>
    <row r="182" s="2" customFormat="1">
      <c r="A182" s="35"/>
      <c r="B182" s="36"/>
      <c r="C182" s="35"/>
      <c r="D182" s="177" t="s">
        <v>189</v>
      </c>
      <c r="E182" s="35"/>
      <c r="F182" s="192" t="s">
        <v>241</v>
      </c>
      <c r="G182" s="35"/>
      <c r="H182" s="35"/>
      <c r="I182" s="179"/>
      <c r="J182" s="35"/>
      <c r="K182" s="35"/>
      <c r="L182" s="36"/>
      <c r="M182" s="180"/>
      <c r="N182" s="181"/>
      <c r="O182" s="74"/>
      <c r="P182" s="74"/>
      <c r="Q182" s="74"/>
      <c r="R182" s="74"/>
      <c r="S182" s="74"/>
      <c r="T182" s="7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6" t="s">
        <v>189</v>
      </c>
      <c r="AU182" s="16" t="s">
        <v>83</v>
      </c>
    </row>
    <row r="183" s="13" customFormat="1">
      <c r="A183" s="13"/>
      <c r="B183" s="184"/>
      <c r="C183" s="13"/>
      <c r="D183" s="177" t="s">
        <v>163</v>
      </c>
      <c r="E183" s="185" t="s">
        <v>87</v>
      </c>
      <c r="F183" s="186" t="s">
        <v>242</v>
      </c>
      <c r="G183" s="13"/>
      <c r="H183" s="187">
        <v>24.914999999999999</v>
      </c>
      <c r="I183" s="188"/>
      <c r="J183" s="13"/>
      <c r="K183" s="13"/>
      <c r="L183" s="184"/>
      <c r="M183" s="189"/>
      <c r="N183" s="190"/>
      <c r="O183" s="190"/>
      <c r="P183" s="190"/>
      <c r="Q183" s="190"/>
      <c r="R183" s="190"/>
      <c r="S183" s="190"/>
      <c r="T183" s="19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5" t="s">
        <v>163</v>
      </c>
      <c r="AU183" s="185" t="s">
        <v>83</v>
      </c>
      <c r="AV183" s="13" t="s">
        <v>83</v>
      </c>
      <c r="AW183" s="13" t="s">
        <v>31</v>
      </c>
      <c r="AX183" s="13" t="s">
        <v>74</v>
      </c>
      <c r="AY183" s="185" t="s">
        <v>150</v>
      </c>
    </row>
    <row r="184" s="13" customFormat="1">
      <c r="A184" s="13"/>
      <c r="B184" s="184"/>
      <c r="C184" s="13"/>
      <c r="D184" s="177" t="s">
        <v>163</v>
      </c>
      <c r="E184" s="185" t="s">
        <v>93</v>
      </c>
      <c r="F184" s="186" t="s">
        <v>243</v>
      </c>
      <c r="G184" s="13"/>
      <c r="H184" s="187">
        <v>49.829999999999998</v>
      </c>
      <c r="I184" s="188"/>
      <c r="J184" s="13"/>
      <c r="K184" s="13"/>
      <c r="L184" s="184"/>
      <c r="M184" s="189"/>
      <c r="N184" s="190"/>
      <c r="O184" s="190"/>
      <c r="P184" s="190"/>
      <c r="Q184" s="190"/>
      <c r="R184" s="190"/>
      <c r="S184" s="190"/>
      <c r="T184" s="19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5" t="s">
        <v>163</v>
      </c>
      <c r="AU184" s="185" t="s">
        <v>83</v>
      </c>
      <c r="AV184" s="13" t="s">
        <v>83</v>
      </c>
      <c r="AW184" s="13" t="s">
        <v>31</v>
      </c>
      <c r="AX184" s="13" t="s">
        <v>79</v>
      </c>
      <c r="AY184" s="185" t="s">
        <v>150</v>
      </c>
    </row>
    <row r="185" s="2" customFormat="1" ht="14.4" customHeight="1">
      <c r="A185" s="35"/>
      <c r="B185" s="163"/>
      <c r="C185" s="164" t="s">
        <v>244</v>
      </c>
      <c r="D185" s="164" t="s">
        <v>152</v>
      </c>
      <c r="E185" s="165" t="s">
        <v>245</v>
      </c>
      <c r="F185" s="166" t="s">
        <v>246</v>
      </c>
      <c r="G185" s="167" t="s">
        <v>155</v>
      </c>
      <c r="H185" s="168">
        <v>85.359999999999999</v>
      </c>
      <c r="I185" s="169"/>
      <c r="J185" s="170">
        <f>ROUND(I185*H185,2)</f>
        <v>0</v>
      </c>
      <c r="K185" s="166" t="s">
        <v>156</v>
      </c>
      <c r="L185" s="36"/>
      <c r="M185" s="171" t="s">
        <v>1</v>
      </c>
      <c r="N185" s="172" t="s">
        <v>39</v>
      </c>
      <c r="O185" s="74"/>
      <c r="P185" s="173">
        <f>O185*H185</f>
        <v>0</v>
      </c>
      <c r="Q185" s="173">
        <v>0.0044400000000000004</v>
      </c>
      <c r="R185" s="173">
        <f>Q185*H185</f>
        <v>0.37899840000000001</v>
      </c>
      <c r="S185" s="173">
        <v>0</v>
      </c>
      <c r="T185" s="17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5" t="s">
        <v>157</v>
      </c>
      <c r="AT185" s="175" t="s">
        <v>152</v>
      </c>
      <c r="AU185" s="175" t="s">
        <v>83</v>
      </c>
      <c r="AY185" s="16" t="s">
        <v>150</v>
      </c>
      <c r="BE185" s="176">
        <f>IF(N185="základní",J185,0)</f>
        <v>0</v>
      </c>
      <c r="BF185" s="176">
        <f>IF(N185="snížená",J185,0)</f>
        <v>0</v>
      </c>
      <c r="BG185" s="176">
        <f>IF(N185="zákl. přenesená",J185,0)</f>
        <v>0</v>
      </c>
      <c r="BH185" s="176">
        <f>IF(N185="sníž. přenesená",J185,0)</f>
        <v>0</v>
      </c>
      <c r="BI185" s="176">
        <f>IF(N185="nulová",J185,0)</f>
        <v>0</v>
      </c>
      <c r="BJ185" s="16" t="s">
        <v>79</v>
      </c>
      <c r="BK185" s="176">
        <f>ROUND(I185*H185,2)</f>
        <v>0</v>
      </c>
      <c r="BL185" s="16" t="s">
        <v>157</v>
      </c>
      <c r="BM185" s="175" t="s">
        <v>247</v>
      </c>
    </row>
    <row r="186" s="2" customFormat="1">
      <c r="A186" s="35"/>
      <c r="B186" s="36"/>
      <c r="C186" s="35"/>
      <c r="D186" s="177" t="s">
        <v>159</v>
      </c>
      <c r="E186" s="35"/>
      <c r="F186" s="178" t="s">
        <v>248</v>
      </c>
      <c r="G186" s="35"/>
      <c r="H186" s="35"/>
      <c r="I186" s="179"/>
      <c r="J186" s="35"/>
      <c r="K186" s="35"/>
      <c r="L186" s="36"/>
      <c r="M186" s="180"/>
      <c r="N186" s="181"/>
      <c r="O186" s="74"/>
      <c r="P186" s="74"/>
      <c r="Q186" s="74"/>
      <c r="R186" s="74"/>
      <c r="S186" s="74"/>
      <c r="T186" s="7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6" t="s">
        <v>159</v>
      </c>
      <c r="AU186" s="16" t="s">
        <v>83</v>
      </c>
    </row>
    <row r="187" s="2" customFormat="1">
      <c r="A187" s="35"/>
      <c r="B187" s="36"/>
      <c r="C187" s="35"/>
      <c r="D187" s="182" t="s">
        <v>161</v>
      </c>
      <c r="E187" s="35"/>
      <c r="F187" s="183" t="s">
        <v>249</v>
      </c>
      <c r="G187" s="35"/>
      <c r="H187" s="35"/>
      <c r="I187" s="179"/>
      <c r="J187" s="35"/>
      <c r="K187" s="35"/>
      <c r="L187" s="36"/>
      <c r="M187" s="180"/>
      <c r="N187" s="181"/>
      <c r="O187" s="74"/>
      <c r="P187" s="74"/>
      <c r="Q187" s="74"/>
      <c r="R187" s="74"/>
      <c r="S187" s="74"/>
      <c r="T187" s="7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6" t="s">
        <v>161</v>
      </c>
      <c r="AU187" s="16" t="s">
        <v>83</v>
      </c>
    </row>
    <row r="188" s="13" customFormat="1">
      <c r="A188" s="13"/>
      <c r="B188" s="184"/>
      <c r="C188" s="13"/>
      <c r="D188" s="177" t="s">
        <v>163</v>
      </c>
      <c r="E188" s="185" t="s">
        <v>95</v>
      </c>
      <c r="F188" s="186" t="s">
        <v>250</v>
      </c>
      <c r="G188" s="13"/>
      <c r="H188" s="187">
        <v>85.359999999999999</v>
      </c>
      <c r="I188" s="188"/>
      <c r="J188" s="13"/>
      <c r="K188" s="13"/>
      <c r="L188" s="184"/>
      <c r="M188" s="189"/>
      <c r="N188" s="190"/>
      <c r="O188" s="190"/>
      <c r="P188" s="190"/>
      <c r="Q188" s="190"/>
      <c r="R188" s="190"/>
      <c r="S188" s="190"/>
      <c r="T188" s="19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5" t="s">
        <v>163</v>
      </c>
      <c r="AU188" s="185" t="s">
        <v>83</v>
      </c>
      <c r="AV188" s="13" t="s">
        <v>83</v>
      </c>
      <c r="AW188" s="13" t="s">
        <v>31</v>
      </c>
      <c r="AX188" s="13" t="s">
        <v>79</v>
      </c>
      <c r="AY188" s="185" t="s">
        <v>150</v>
      </c>
    </row>
    <row r="189" s="2" customFormat="1" ht="14.4" customHeight="1">
      <c r="A189" s="35"/>
      <c r="B189" s="163"/>
      <c r="C189" s="164" t="s">
        <v>251</v>
      </c>
      <c r="D189" s="164" t="s">
        <v>152</v>
      </c>
      <c r="E189" s="165" t="s">
        <v>252</v>
      </c>
      <c r="F189" s="166" t="s">
        <v>253</v>
      </c>
      <c r="G189" s="167" t="s">
        <v>155</v>
      </c>
      <c r="H189" s="168">
        <v>85.359999999999999</v>
      </c>
      <c r="I189" s="169"/>
      <c r="J189" s="170">
        <f>ROUND(I189*H189,2)</f>
        <v>0</v>
      </c>
      <c r="K189" s="166" t="s">
        <v>156</v>
      </c>
      <c r="L189" s="36"/>
      <c r="M189" s="171" t="s">
        <v>1</v>
      </c>
      <c r="N189" s="172" t="s">
        <v>39</v>
      </c>
      <c r="O189" s="74"/>
      <c r="P189" s="173">
        <f>O189*H189</f>
        <v>0</v>
      </c>
      <c r="Q189" s="173">
        <v>0</v>
      </c>
      <c r="R189" s="173">
        <f>Q189*H189</f>
        <v>0</v>
      </c>
      <c r="S189" s="173">
        <v>0</v>
      </c>
      <c r="T189" s="17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75" t="s">
        <v>157</v>
      </c>
      <c r="AT189" s="175" t="s">
        <v>152</v>
      </c>
      <c r="AU189" s="175" t="s">
        <v>83</v>
      </c>
      <c r="AY189" s="16" t="s">
        <v>150</v>
      </c>
      <c r="BE189" s="176">
        <f>IF(N189="základní",J189,0)</f>
        <v>0</v>
      </c>
      <c r="BF189" s="176">
        <f>IF(N189="snížená",J189,0)</f>
        <v>0</v>
      </c>
      <c r="BG189" s="176">
        <f>IF(N189="zákl. přenesená",J189,0)</f>
        <v>0</v>
      </c>
      <c r="BH189" s="176">
        <f>IF(N189="sníž. přenesená",J189,0)</f>
        <v>0</v>
      </c>
      <c r="BI189" s="176">
        <f>IF(N189="nulová",J189,0)</f>
        <v>0</v>
      </c>
      <c r="BJ189" s="16" t="s">
        <v>79</v>
      </c>
      <c r="BK189" s="176">
        <f>ROUND(I189*H189,2)</f>
        <v>0</v>
      </c>
      <c r="BL189" s="16" t="s">
        <v>157</v>
      </c>
      <c r="BM189" s="175" t="s">
        <v>254</v>
      </c>
    </row>
    <row r="190" s="2" customFormat="1">
      <c r="A190" s="35"/>
      <c r="B190" s="36"/>
      <c r="C190" s="35"/>
      <c r="D190" s="177" t="s">
        <v>159</v>
      </c>
      <c r="E190" s="35"/>
      <c r="F190" s="178" t="s">
        <v>255</v>
      </c>
      <c r="G190" s="35"/>
      <c r="H190" s="35"/>
      <c r="I190" s="179"/>
      <c r="J190" s="35"/>
      <c r="K190" s="35"/>
      <c r="L190" s="36"/>
      <c r="M190" s="180"/>
      <c r="N190" s="181"/>
      <c r="O190" s="74"/>
      <c r="P190" s="74"/>
      <c r="Q190" s="74"/>
      <c r="R190" s="74"/>
      <c r="S190" s="74"/>
      <c r="T190" s="7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6" t="s">
        <v>159</v>
      </c>
      <c r="AU190" s="16" t="s">
        <v>83</v>
      </c>
    </row>
    <row r="191" s="2" customFormat="1">
      <c r="A191" s="35"/>
      <c r="B191" s="36"/>
      <c r="C191" s="35"/>
      <c r="D191" s="182" t="s">
        <v>161</v>
      </c>
      <c r="E191" s="35"/>
      <c r="F191" s="183" t="s">
        <v>256</v>
      </c>
      <c r="G191" s="35"/>
      <c r="H191" s="35"/>
      <c r="I191" s="179"/>
      <c r="J191" s="35"/>
      <c r="K191" s="35"/>
      <c r="L191" s="36"/>
      <c r="M191" s="180"/>
      <c r="N191" s="181"/>
      <c r="O191" s="74"/>
      <c r="P191" s="74"/>
      <c r="Q191" s="74"/>
      <c r="R191" s="74"/>
      <c r="S191" s="74"/>
      <c r="T191" s="7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6" t="s">
        <v>161</v>
      </c>
      <c r="AU191" s="16" t="s">
        <v>83</v>
      </c>
    </row>
    <row r="192" s="13" customFormat="1">
      <c r="A192" s="13"/>
      <c r="B192" s="184"/>
      <c r="C192" s="13"/>
      <c r="D192" s="177" t="s">
        <v>163</v>
      </c>
      <c r="E192" s="185" t="s">
        <v>1</v>
      </c>
      <c r="F192" s="186" t="s">
        <v>95</v>
      </c>
      <c r="G192" s="13"/>
      <c r="H192" s="187">
        <v>85.359999999999999</v>
      </c>
      <c r="I192" s="188"/>
      <c r="J192" s="13"/>
      <c r="K192" s="13"/>
      <c r="L192" s="184"/>
      <c r="M192" s="189"/>
      <c r="N192" s="190"/>
      <c r="O192" s="190"/>
      <c r="P192" s="190"/>
      <c r="Q192" s="190"/>
      <c r="R192" s="190"/>
      <c r="S192" s="190"/>
      <c r="T192" s="19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5" t="s">
        <v>163</v>
      </c>
      <c r="AU192" s="185" t="s">
        <v>83</v>
      </c>
      <c r="AV192" s="13" t="s">
        <v>83</v>
      </c>
      <c r="AW192" s="13" t="s">
        <v>31</v>
      </c>
      <c r="AX192" s="13" t="s">
        <v>79</v>
      </c>
      <c r="AY192" s="185" t="s">
        <v>150</v>
      </c>
    </row>
    <row r="193" s="2" customFormat="1" ht="19.8" customHeight="1">
      <c r="A193" s="35"/>
      <c r="B193" s="163"/>
      <c r="C193" s="164" t="s">
        <v>257</v>
      </c>
      <c r="D193" s="164" t="s">
        <v>152</v>
      </c>
      <c r="E193" s="165" t="s">
        <v>258</v>
      </c>
      <c r="F193" s="166" t="s">
        <v>259</v>
      </c>
      <c r="G193" s="167" t="s">
        <v>225</v>
      </c>
      <c r="H193" s="168">
        <v>85.359999999999999</v>
      </c>
      <c r="I193" s="169"/>
      <c r="J193" s="170">
        <f>ROUND(I193*H193,2)</f>
        <v>0</v>
      </c>
      <c r="K193" s="166" t="s">
        <v>156</v>
      </c>
      <c r="L193" s="36"/>
      <c r="M193" s="171" t="s">
        <v>1</v>
      </c>
      <c r="N193" s="172" t="s">
        <v>39</v>
      </c>
      <c r="O193" s="74"/>
      <c r="P193" s="173">
        <f>O193*H193</f>
        <v>0</v>
      </c>
      <c r="Q193" s="173">
        <v>0.0027200000000000002</v>
      </c>
      <c r="R193" s="173">
        <f>Q193*H193</f>
        <v>0.2321792</v>
      </c>
      <c r="S193" s="173">
        <v>0</v>
      </c>
      <c r="T193" s="17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75" t="s">
        <v>157</v>
      </c>
      <c r="AT193" s="175" t="s">
        <v>152</v>
      </c>
      <c r="AU193" s="175" t="s">
        <v>83</v>
      </c>
      <c r="AY193" s="16" t="s">
        <v>150</v>
      </c>
      <c r="BE193" s="176">
        <f>IF(N193="základní",J193,0)</f>
        <v>0</v>
      </c>
      <c r="BF193" s="176">
        <f>IF(N193="snížená",J193,0)</f>
        <v>0</v>
      </c>
      <c r="BG193" s="176">
        <f>IF(N193="zákl. přenesená",J193,0)</f>
        <v>0</v>
      </c>
      <c r="BH193" s="176">
        <f>IF(N193="sníž. přenesená",J193,0)</f>
        <v>0</v>
      </c>
      <c r="BI193" s="176">
        <f>IF(N193="nulová",J193,0)</f>
        <v>0</v>
      </c>
      <c r="BJ193" s="16" t="s">
        <v>79</v>
      </c>
      <c r="BK193" s="176">
        <f>ROUND(I193*H193,2)</f>
        <v>0</v>
      </c>
      <c r="BL193" s="16" t="s">
        <v>157</v>
      </c>
      <c r="BM193" s="175" t="s">
        <v>260</v>
      </c>
    </row>
    <row r="194" s="2" customFormat="1">
      <c r="A194" s="35"/>
      <c r="B194" s="36"/>
      <c r="C194" s="35"/>
      <c r="D194" s="177" t="s">
        <v>159</v>
      </c>
      <c r="E194" s="35"/>
      <c r="F194" s="178" t="s">
        <v>261</v>
      </c>
      <c r="G194" s="35"/>
      <c r="H194" s="35"/>
      <c r="I194" s="179"/>
      <c r="J194" s="35"/>
      <c r="K194" s="35"/>
      <c r="L194" s="36"/>
      <c r="M194" s="180"/>
      <c r="N194" s="181"/>
      <c r="O194" s="74"/>
      <c r="P194" s="74"/>
      <c r="Q194" s="74"/>
      <c r="R194" s="74"/>
      <c r="S194" s="74"/>
      <c r="T194" s="7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6" t="s">
        <v>159</v>
      </c>
      <c r="AU194" s="16" t="s">
        <v>83</v>
      </c>
    </row>
    <row r="195" s="2" customFormat="1">
      <c r="A195" s="35"/>
      <c r="B195" s="36"/>
      <c r="C195" s="35"/>
      <c r="D195" s="182" t="s">
        <v>161</v>
      </c>
      <c r="E195" s="35"/>
      <c r="F195" s="183" t="s">
        <v>262</v>
      </c>
      <c r="G195" s="35"/>
      <c r="H195" s="35"/>
      <c r="I195" s="179"/>
      <c r="J195" s="35"/>
      <c r="K195" s="35"/>
      <c r="L195" s="36"/>
      <c r="M195" s="180"/>
      <c r="N195" s="181"/>
      <c r="O195" s="74"/>
      <c r="P195" s="74"/>
      <c r="Q195" s="74"/>
      <c r="R195" s="74"/>
      <c r="S195" s="74"/>
      <c r="T195" s="7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6" t="s">
        <v>161</v>
      </c>
      <c r="AU195" s="16" t="s">
        <v>83</v>
      </c>
    </row>
    <row r="196" s="13" customFormat="1">
      <c r="A196" s="13"/>
      <c r="B196" s="184"/>
      <c r="C196" s="13"/>
      <c r="D196" s="177" t="s">
        <v>163</v>
      </c>
      <c r="E196" s="185" t="s">
        <v>1</v>
      </c>
      <c r="F196" s="186" t="s">
        <v>95</v>
      </c>
      <c r="G196" s="13"/>
      <c r="H196" s="187">
        <v>85.359999999999999</v>
      </c>
      <c r="I196" s="188"/>
      <c r="J196" s="13"/>
      <c r="K196" s="13"/>
      <c r="L196" s="184"/>
      <c r="M196" s="189"/>
      <c r="N196" s="190"/>
      <c r="O196" s="190"/>
      <c r="P196" s="190"/>
      <c r="Q196" s="190"/>
      <c r="R196" s="190"/>
      <c r="S196" s="190"/>
      <c r="T196" s="19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5" t="s">
        <v>163</v>
      </c>
      <c r="AU196" s="185" t="s">
        <v>83</v>
      </c>
      <c r="AV196" s="13" t="s">
        <v>83</v>
      </c>
      <c r="AW196" s="13" t="s">
        <v>31</v>
      </c>
      <c r="AX196" s="13" t="s">
        <v>79</v>
      </c>
      <c r="AY196" s="185" t="s">
        <v>150</v>
      </c>
    </row>
    <row r="197" s="2" customFormat="1" ht="19.8" customHeight="1">
      <c r="A197" s="35"/>
      <c r="B197" s="163"/>
      <c r="C197" s="164" t="s">
        <v>263</v>
      </c>
      <c r="D197" s="164" t="s">
        <v>152</v>
      </c>
      <c r="E197" s="165" t="s">
        <v>264</v>
      </c>
      <c r="F197" s="166" t="s">
        <v>265</v>
      </c>
      <c r="G197" s="167" t="s">
        <v>225</v>
      </c>
      <c r="H197" s="168">
        <v>85.359999999999999</v>
      </c>
      <c r="I197" s="169"/>
      <c r="J197" s="170">
        <f>ROUND(I197*H197,2)</f>
        <v>0</v>
      </c>
      <c r="K197" s="166" t="s">
        <v>156</v>
      </c>
      <c r="L197" s="36"/>
      <c r="M197" s="171" t="s">
        <v>1</v>
      </c>
      <c r="N197" s="172" t="s">
        <v>39</v>
      </c>
      <c r="O197" s="74"/>
      <c r="P197" s="173">
        <f>O197*H197</f>
        <v>0</v>
      </c>
      <c r="Q197" s="173">
        <v>0</v>
      </c>
      <c r="R197" s="173">
        <f>Q197*H197</f>
        <v>0</v>
      </c>
      <c r="S197" s="173">
        <v>0</v>
      </c>
      <c r="T197" s="17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75" t="s">
        <v>157</v>
      </c>
      <c r="AT197" s="175" t="s">
        <v>152</v>
      </c>
      <c r="AU197" s="175" t="s">
        <v>83</v>
      </c>
      <c r="AY197" s="16" t="s">
        <v>150</v>
      </c>
      <c r="BE197" s="176">
        <f>IF(N197="základní",J197,0)</f>
        <v>0</v>
      </c>
      <c r="BF197" s="176">
        <f>IF(N197="snížená",J197,0)</f>
        <v>0</v>
      </c>
      <c r="BG197" s="176">
        <f>IF(N197="zákl. přenesená",J197,0)</f>
        <v>0</v>
      </c>
      <c r="BH197" s="176">
        <f>IF(N197="sníž. přenesená",J197,0)</f>
        <v>0</v>
      </c>
      <c r="BI197" s="176">
        <f>IF(N197="nulová",J197,0)</f>
        <v>0</v>
      </c>
      <c r="BJ197" s="16" t="s">
        <v>79</v>
      </c>
      <c r="BK197" s="176">
        <f>ROUND(I197*H197,2)</f>
        <v>0</v>
      </c>
      <c r="BL197" s="16" t="s">
        <v>157</v>
      </c>
      <c r="BM197" s="175" t="s">
        <v>266</v>
      </c>
    </row>
    <row r="198" s="2" customFormat="1">
      <c r="A198" s="35"/>
      <c r="B198" s="36"/>
      <c r="C198" s="35"/>
      <c r="D198" s="177" t="s">
        <v>159</v>
      </c>
      <c r="E198" s="35"/>
      <c r="F198" s="178" t="s">
        <v>267</v>
      </c>
      <c r="G198" s="35"/>
      <c r="H198" s="35"/>
      <c r="I198" s="179"/>
      <c r="J198" s="35"/>
      <c r="K198" s="35"/>
      <c r="L198" s="36"/>
      <c r="M198" s="180"/>
      <c r="N198" s="181"/>
      <c r="O198" s="74"/>
      <c r="P198" s="74"/>
      <c r="Q198" s="74"/>
      <c r="R198" s="74"/>
      <c r="S198" s="74"/>
      <c r="T198" s="7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6" t="s">
        <v>159</v>
      </c>
      <c r="AU198" s="16" t="s">
        <v>83</v>
      </c>
    </row>
    <row r="199" s="2" customFormat="1">
      <c r="A199" s="35"/>
      <c r="B199" s="36"/>
      <c r="C199" s="35"/>
      <c r="D199" s="182" t="s">
        <v>161</v>
      </c>
      <c r="E199" s="35"/>
      <c r="F199" s="183" t="s">
        <v>268</v>
      </c>
      <c r="G199" s="35"/>
      <c r="H199" s="35"/>
      <c r="I199" s="179"/>
      <c r="J199" s="35"/>
      <c r="K199" s="35"/>
      <c r="L199" s="36"/>
      <c r="M199" s="180"/>
      <c r="N199" s="181"/>
      <c r="O199" s="74"/>
      <c r="P199" s="74"/>
      <c r="Q199" s="74"/>
      <c r="R199" s="74"/>
      <c r="S199" s="74"/>
      <c r="T199" s="7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6" t="s">
        <v>161</v>
      </c>
      <c r="AU199" s="16" t="s">
        <v>83</v>
      </c>
    </row>
    <row r="200" s="13" customFormat="1">
      <c r="A200" s="13"/>
      <c r="B200" s="184"/>
      <c r="C200" s="13"/>
      <c r="D200" s="177" t="s">
        <v>163</v>
      </c>
      <c r="E200" s="185" t="s">
        <v>1</v>
      </c>
      <c r="F200" s="186" t="s">
        <v>95</v>
      </c>
      <c r="G200" s="13"/>
      <c r="H200" s="187">
        <v>85.359999999999999</v>
      </c>
      <c r="I200" s="188"/>
      <c r="J200" s="13"/>
      <c r="K200" s="13"/>
      <c r="L200" s="184"/>
      <c r="M200" s="189"/>
      <c r="N200" s="190"/>
      <c r="O200" s="190"/>
      <c r="P200" s="190"/>
      <c r="Q200" s="190"/>
      <c r="R200" s="190"/>
      <c r="S200" s="190"/>
      <c r="T200" s="19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5" t="s">
        <v>163</v>
      </c>
      <c r="AU200" s="185" t="s">
        <v>83</v>
      </c>
      <c r="AV200" s="13" t="s">
        <v>83</v>
      </c>
      <c r="AW200" s="13" t="s">
        <v>31</v>
      </c>
      <c r="AX200" s="13" t="s">
        <v>79</v>
      </c>
      <c r="AY200" s="185" t="s">
        <v>150</v>
      </c>
    </row>
    <row r="201" s="2" customFormat="1" ht="19.8" customHeight="1">
      <c r="A201" s="35"/>
      <c r="B201" s="163"/>
      <c r="C201" s="164" t="s">
        <v>269</v>
      </c>
      <c r="D201" s="164" t="s">
        <v>152</v>
      </c>
      <c r="E201" s="165" t="s">
        <v>270</v>
      </c>
      <c r="F201" s="166" t="s">
        <v>271</v>
      </c>
      <c r="G201" s="167" t="s">
        <v>225</v>
      </c>
      <c r="H201" s="168">
        <v>85.359999999999999</v>
      </c>
      <c r="I201" s="169"/>
      <c r="J201" s="170">
        <f>ROUND(I201*H201,2)</f>
        <v>0</v>
      </c>
      <c r="K201" s="166" t="s">
        <v>156</v>
      </c>
      <c r="L201" s="36"/>
      <c r="M201" s="171" t="s">
        <v>1</v>
      </c>
      <c r="N201" s="172" t="s">
        <v>39</v>
      </c>
      <c r="O201" s="74"/>
      <c r="P201" s="173">
        <f>O201*H201</f>
        <v>0</v>
      </c>
      <c r="Q201" s="173">
        <v>0</v>
      </c>
      <c r="R201" s="173">
        <f>Q201*H201</f>
        <v>0</v>
      </c>
      <c r="S201" s="173">
        <v>0</v>
      </c>
      <c r="T201" s="17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75" t="s">
        <v>157</v>
      </c>
      <c r="AT201" s="175" t="s">
        <v>152</v>
      </c>
      <c r="AU201" s="175" t="s">
        <v>83</v>
      </c>
      <c r="AY201" s="16" t="s">
        <v>150</v>
      </c>
      <c r="BE201" s="176">
        <f>IF(N201="základní",J201,0)</f>
        <v>0</v>
      </c>
      <c r="BF201" s="176">
        <f>IF(N201="snížená",J201,0)</f>
        <v>0</v>
      </c>
      <c r="BG201" s="176">
        <f>IF(N201="zákl. přenesená",J201,0)</f>
        <v>0</v>
      </c>
      <c r="BH201" s="176">
        <f>IF(N201="sníž. přenesená",J201,0)</f>
        <v>0</v>
      </c>
      <c r="BI201" s="176">
        <f>IF(N201="nulová",J201,0)</f>
        <v>0</v>
      </c>
      <c r="BJ201" s="16" t="s">
        <v>79</v>
      </c>
      <c r="BK201" s="176">
        <f>ROUND(I201*H201,2)</f>
        <v>0</v>
      </c>
      <c r="BL201" s="16" t="s">
        <v>157</v>
      </c>
      <c r="BM201" s="175" t="s">
        <v>272</v>
      </c>
    </row>
    <row r="202" s="2" customFormat="1">
      <c r="A202" s="35"/>
      <c r="B202" s="36"/>
      <c r="C202" s="35"/>
      <c r="D202" s="177" t="s">
        <v>159</v>
      </c>
      <c r="E202" s="35"/>
      <c r="F202" s="178" t="s">
        <v>273</v>
      </c>
      <c r="G202" s="35"/>
      <c r="H202" s="35"/>
      <c r="I202" s="179"/>
      <c r="J202" s="35"/>
      <c r="K202" s="35"/>
      <c r="L202" s="36"/>
      <c r="M202" s="180"/>
      <c r="N202" s="181"/>
      <c r="O202" s="74"/>
      <c r="P202" s="74"/>
      <c r="Q202" s="74"/>
      <c r="R202" s="74"/>
      <c r="S202" s="74"/>
      <c r="T202" s="7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6" t="s">
        <v>159</v>
      </c>
      <c r="AU202" s="16" t="s">
        <v>83</v>
      </c>
    </row>
    <row r="203" s="2" customFormat="1">
      <c r="A203" s="35"/>
      <c r="B203" s="36"/>
      <c r="C203" s="35"/>
      <c r="D203" s="182" t="s">
        <v>161</v>
      </c>
      <c r="E203" s="35"/>
      <c r="F203" s="183" t="s">
        <v>274</v>
      </c>
      <c r="G203" s="35"/>
      <c r="H203" s="35"/>
      <c r="I203" s="179"/>
      <c r="J203" s="35"/>
      <c r="K203" s="35"/>
      <c r="L203" s="36"/>
      <c r="M203" s="180"/>
      <c r="N203" s="181"/>
      <c r="O203" s="74"/>
      <c r="P203" s="74"/>
      <c r="Q203" s="74"/>
      <c r="R203" s="74"/>
      <c r="S203" s="74"/>
      <c r="T203" s="7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6" t="s">
        <v>161</v>
      </c>
      <c r="AU203" s="16" t="s">
        <v>83</v>
      </c>
    </row>
    <row r="204" s="13" customFormat="1">
      <c r="A204" s="13"/>
      <c r="B204" s="184"/>
      <c r="C204" s="13"/>
      <c r="D204" s="177" t="s">
        <v>163</v>
      </c>
      <c r="E204" s="185" t="s">
        <v>1</v>
      </c>
      <c r="F204" s="186" t="s">
        <v>95</v>
      </c>
      <c r="G204" s="13"/>
      <c r="H204" s="187">
        <v>85.359999999999999</v>
      </c>
      <c r="I204" s="188"/>
      <c r="J204" s="13"/>
      <c r="K204" s="13"/>
      <c r="L204" s="184"/>
      <c r="M204" s="189"/>
      <c r="N204" s="190"/>
      <c r="O204" s="190"/>
      <c r="P204" s="190"/>
      <c r="Q204" s="190"/>
      <c r="R204" s="190"/>
      <c r="S204" s="190"/>
      <c r="T204" s="19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5" t="s">
        <v>163</v>
      </c>
      <c r="AU204" s="185" t="s">
        <v>83</v>
      </c>
      <c r="AV204" s="13" t="s">
        <v>83</v>
      </c>
      <c r="AW204" s="13" t="s">
        <v>31</v>
      </c>
      <c r="AX204" s="13" t="s">
        <v>79</v>
      </c>
      <c r="AY204" s="185" t="s">
        <v>150</v>
      </c>
    </row>
    <row r="205" s="2" customFormat="1" ht="14.4" customHeight="1">
      <c r="A205" s="35"/>
      <c r="B205" s="163"/>
      <c r="C205" s="164" t="s">
        <v>275</v>
      </c>
      <c r="D205" s="164" t="s">
        <v>152</v>
      </c>
      <c r="E205" s="165" t="s">
        <v>276</v>
      </c>
      <c r="F205" s="166" t="s">
        <v>277</v>
      </c>
      <c r="G205" s="167" t="s">
        <v>185</v>
      </c>
      <c r="H205" s="168">
        <v>168</v>
      </c>
      <c r="I205" s="169"/>
      <c r="J205" s="170">
        <f>ROUND(I205*H205,2)</f>
        <v>0</v>
      </c>
      <c r="K205" s="166" t="s">
        <v>156</v>
      </c>
      <c r="L205" s="36"/>
      <c r="M205" s="171" t="s">
        <v>1</v>
      </c>
      <c r="N205" s="172" t="s">
        <v>39</v>
      </c>
      <c r="O205" s="74"/>
      <c r="P205" s="173">
        <f>O205*H205</f>
        <v>0</v>
      </c>
      <c r="Q205" s="173">
        <v>0.0010200000000000001</v>
      </c>
      <c r="R205" s="173">
        <f>Q205*H205</f>
        <v>0.17136000000000001</v>
      </c>
      <c r="S205" s="173">
        <v>0</v>
      </c>
      <c r="T205" s="17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75" t="s">
        <v>157</v>
      </c>
      <c r="AT205" s="175" t="s">
        <v>152</v>
      </c>
      <c r="AU205" s="175" t="s">
        <v>83</v>
      </c>
      <c r="AY205" s="16" t="s">
        <v>150</v>
      </c>
      <c r="BE205" s="176">
        <f>IF(N205="základní",J205,0)</f>
        <v>0</v>
      </c>
      <c r="BF205" s="176">
        <f>IF(N205="snížená",J205,0)</f>
        <v>0</v>
      </c>
      <c r="BG205" s="176">
        <f>IF(N205="zákl. přenesená",J205,0)</f>
        <v>0</v>
      </c>
      <c r="BH205" s="176">
        <f>IF(N205="sníž. přenesená",J205,0)</f>
        <v>0</v>
      </c>
      <c r="BI205" s="176">
        <f>IF(N205="nulová",J205,0)</f>
        <v>0</v>
      </c>
      <c r="BJ205" s="16" t="s">
        <v>79</v>
      </c>
      <c r="BK205" s="176">
        <f>ROUND(I205*H205,2)</f>
        <v>0</v>
      </c>
      <c r="BL205" s="16" t="s">
        <v>157</v>
      </c>
      <c r="BM205" s="175" t="s">
        <v>278</v>
      </c>
    </row>
    <row r="206" s="2" customFormat="1">
      <c r="A206" s="35"/>
      <c r="B206" s="36"/>
      <c r="C206" s="35"/>
      <c r="D206" s="177" t="s">
        <v>159</v>
      </c>
      <c r="E206" s="35"/>
      <c r="F206" s="178" t="s">
        <v>279</v>
      </c>
      <c r="G206" s="35"/>
      <c r="H206" s="35"/>
      <c r="I206" s="179"/>
      <c r="J206" s="35"/>
      <c r="K206" s="35"/>
      <c r="L206" s="36"/>
      <c r="M206" s="180"/>
      <c r="N206" s="181"/>
      <c r="O206" s="74"/>
      <c r="P206" s="74"/>
      <c r="Q206" s="74"/>
      <c r="R206" s="74"/>
      <c r="S206" s="74"/>
      <c r="T206" s="7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6" t="s">
        <v>159</v>
      </c>
      <c r="AU206" s="16" t="s">
        <v>83</v>
      </c>
    </row>
    <row r="207" s="2" customFormat="1">
      <c r="A207" s="35"/>
      <c r="B207" s="36"/>
      <c r="C207" s="35"/>
      <c r="D207" s="182" t="s">
        <v>161</v>
      </c>
      <c r="E207" s="35"/>
      <c r="F207" s="183" t="s">
        <v>280</v>
      </c>
      <c r="G207" s="35"/>
      <c r="H207" s="35"/>
      <c r="I207" s="179"/>
      <c r="J207" s="35"/>
      <c r="K207" s="35"/>
      <c r="L207" s="36"/>
      <c r="M207" s="180"/>
      <c r="N207" s="181"/>
      <c r="O207" s="74"/>
      <c r="P207" s="74"/>
      <c r="Q207" s="74"/>
      <c r="R207" s="74"/>
      <c r="S207" s="74"/>
      <c r="T207" s="7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6" t="s">
        <v>161</v>
      </c>
      <c r="AU207" s="16" t="s">
        <v>83</v>
      </c>
    </row>
    <row r="208" s="13" customFormat="1">
      <c r="A208" s="13"/>
      <c r="B208" s="184"/>
      <c r="C208" s="13"/>
      <c r="D208" s="177" t="s">
        <v>163</v>
      </c>
      <c r="E208" s="185" t="s">
        <v>107</v>
      </c>
      <c r="F208" s="186" t="s">
        <v>281</v>
      </c>
      <c r="G208" s="13"/>
      <c r="H208" s="187">
        <v>168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5" t="s">
        <v>163</v>
      </c>
      <c r="AU208" s="185" t="s">
        <v>83</v>
      </c>
      <c r="AV208" s="13" t="s">
        <v>83</v>
      </c>
      <c r="AW208" s="13" t="s">
        <v>31</v>
      </c>
      <c r="AX208" s="13" t="s">
        <v>79</v>
      </c>
      <c r="AY208" s="185" t="s">
        <v>150</v>
      </c>
    </row>
    <row r="209" s="2" customFormat="1" ht="19.8" customHeight="1">
      <c r="A209" s="35"/>
      <c r="B209" s="163"/>
      <c r="C209" s="193" t="s">
        <v>282</v>
      </c>
      <c r="D209" s="193" t="s">
        <v>283</v>
      </c>
      <c r="E209" s="194" t="s">
        <v>284</v>
      </c>
      <c r="F209" s="195" t="s">
        <v>285</v>
      </c>
      <c r="G209" s="196" t="s">
        <v>286</v>
      </c>
      <c r="H209" s="197">
        <v>1.5329999999999999</v>
      </c>
      <c r="I209" s="198"/>
      <c r="J209" s="199">
        <f>ROUND(I209*H209,2)</f>
        <v>0</v>
      </c>
      <c r="K209" s="195" t="s">
        <v>156</v>
      </c>
      <c r="L209" s="200"/>
      <c r="M209" s="201" t="s">
        <v>1</v>
      </c>
      <c r="N209" s="202" t="s">
        <v>39</v>
      </c>
      <c r="O209" s="74"/>
      <c r="P209" s="173">
        <f>O209*H209</f>
        <v>0</v>
      </c>
      <c r="Q209" s="173">
        <v>1</v>
      </c>
      <c r="R209" s="173">
        <f>Q209*H209</f>
        <v>1.5329999999999999</v>
      </c>
      <c r="S209" s="173">
        <v>0</v>
      </c>
      <c r="T209" s="17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75" t="s">
        <v>208</v>
      </c>
      <c r="AT209" s="175" t="s">
        <v>283</v>
      </c>
      <c r="AU209" s="175" t="s">
        <v>83</v>
      </c>
      <c r="AY209" s="16" t="s">
        <v>150</v>
      </c>
      <c r="BE209" s="176">
        <f>IF(N209="základní",J209,0)</f>
        <v>0</v>
      </c>
      <c r="BF209" s="176">
        <f>IF(N209="snížená",J209,0)</f>
        <v>0</v>
      </c>
      <c r="BG209" s="176">
        <f>IF(N209="zákl. přenesená",J209,0)</f>
        <v>0</v>
      </c>
      <c r="BH209" s="176">
        <f>IF(N209="sníž. přenesená",J209,0)</f>
        <v>0</v>
      </c>
      <c r="BI209" s="176">
        <f>IF(N209="nulová",J209,0)</f>
        <v>0</v>
      </c>
      <c r="BJ209" s="16" t="s">
        <v>79</v>
      </c>
      <c r="BK209" s="176">
        <f>ROUND(I209*H209,2)</f>
        <v>0</v>
      </c>
      <c r="BL209" s="16" t="s">
        <v>157</v>
      </c>
      <c r="BM209" s="175" t="s">
        <v>287</v>
      </c>
    </row>
    <row r="210" s="2" customFormat="1">
      <c r="A210" s="35"/>
      <c r="B210" s="36"/>
      <c r="C210" s="35"/>
      <c r="D210" s="177" t="s">
        <v>159</v>
      </c>
      <c r="E210" s="35"/>
      <c r="F210" s="178" t="s">
        <v>285</v>
      </c>
      <c r="G210" s="35"/>
      <c r="H210" s="35"/>
      <c r="I210" s="179"/>
      <c r="J210" s="35"/>
      <c r="K210" s="35"/>
      <c r="L210" s="36"/>
      <c r="M210" s="180"/>
      <c r="N210" s="181"/>
      <c r="O210" s="74"/>
      <c r="P210" s="74"/>
      <c r="Q210" s="74"/>
      <c r="R210" s="74"/>
      <c r="S210" s="74"/>
      <c r="T210" s="7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6" t="s">
        <v>159</v>
      </c>
      <c r="AU210" s="16" t="s">
        <v>83</v>
      </c>
    </row>
    <row r="211" s="2" customFormat="1">
      <c r="A211" s="35"/>
      <c r="B211" s="36"/>
      <c r="C211" s="35"/>
      <c r="D211" s="177" t="s">
        <v>189</v>
      </c>
      <c r="E211" s="35"/>
      <c r="F211" s="192" t="s">
        <v>288</v>
      </c>
      <c r="G211" s="35"/>
      <c r="H211" s="35"/>
      <c r="I211" s="179"/>
      <c r="J211" s="35"/>
      <c r="K211" s="35"/>
      <c r="L211" s="36"/>
      <c r="M211" s="180"/>
      <c r="N211" s="181"/>
      <c r="O211" s="74"/>
      <c r="P211" s="74"/>
      <c r="Q211" s="74"/>
      <c r="R211" s="74"/>
      <c r="S211" s="74"/>
      <c r="T211" s="7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6" t="s">
        <v>189</v>
      </c>
      <c r="AU211" s="16" t="s">
        <v>83</v>
      </c>
    </row>
    <row r="212" s="13" customFormat="1">
      <c r="A212" s="13"/>
      <c r="B212" s="184"/>
      <c r="C212" s="13"/>
      <c r="D212" s="177" t="s">
        <v>163</v>
      </c>
      <c r="E212" s="185" t="s">
        <v>1</v>
      </c>
      <c r="F212" s="186" t="s">
        <v>289</v>
      </c>
      <c r="G212" s="13"/>
      <c r="H212" s="187">
        <v>1.5329999999999999</v>
      </c>
      <c r="I212" s="188"/>
      <c r="J212" s="13"/>
      <c r="K212" s="13"/>
      <c r="L212" s="184"/>
      <c r="M212" s="189"/>
      <c r="N212" s="190"/>
      <c r="O212" s="190"/>
      <c r="P212" s="190"/>
      <c r="Q212" s="190"/>
      <c r="R212" s="190"/>
      <c r="S212" s="190"/>
      <c r="T212" s="19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5" t="s">
        <v>163</v>
      </c>
      <c r="AU212" s="185" t="s">
        <v>83</v>
      </c>
      <c r="AV212" s="13" t="s">
        <v>83</v>
      </c>
      <c r="AW212" s="13" t="s">
        <v>31</v>
      </c>
      <c r="AX212" s="13" t="s">
        <v>79</v>
      </c>
      <c r="AY212" s="185" t="s">
        <v>150</v>
      </c>
    </row>
    <row r="213" s="2" customFormat="1" ht="14.4" customHeight="1">
      <c r="A213" s="35"/>
      <c r="B213" s="163"/>
      <c r="C213" s="164" t="s">
        <v>290</v>
      </c>
      <c r="D213" s="164" t="s">
        <v>152</v>
      </c>
      <c r="E213" s="165" t="s">
        <v>291</v>
      </c>
      <c r="F213" s="166" t="s">
        <v>292</v>
      </c>
      <c r="G213" s="167" t="s">
        <v>185</v>
      </c>
      <c r="H213" s="168">
        <v>168</v>
      </c>
      <c r="I213" s="169"/>
      <c r="J213" s="170">
        <f>ROUND(I213*H213,2)</f>
        <v>0</v>
      </c>
      <c r="K213" s="166" t="s">
        <v>156</v>
      </c>
      <c r="L213" s="36"/>
      <c r="M213" s="171" t="s">
        <v>1</v>
      </c>
      <c r="N213" s="172" t="s">
        <v>39</v>
      </c>
      <c r="O213" s="74"/>
      <c r="P213" s="173">
        <f>O213*H213</f>
        <v>0</v>
      </c>
      <c r="Q213" s="173">
        <v>0</v>
      </c>
      <c r="R213" s="173">
        <f>Q213*H213</f>
        <v>0</v>
      </c>
      <c r="S213" s="173">
        <v>0</v>
      </c>
      <c r="T213" s="17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75" t="s">
        <v>157</v>
      </c>
      <c r="AT213" s="175" t="s">
        <v>152</v>
      </c>
      <c r="AU213" s="175" t="s">
        <v>83</v>
      </c>
      <c r="AY213" s="16" t="s">
        <v>150</v>
      </c>
      <c r="BE213" s="176">
        <f>IF(N213="základní",J213,0)</f>
        <v>0</v>
      </c>
      <c r="BF213" s="176">
        <f>IF(N213="snížená",J213,0)</f>
        <v>0</v>
      </c>
      <c r="BG213" s="176">
        <f>IF(N213="zákl. přenesená",J213,0)</f>
        <v>0</v>
      </c>
      <c r="BH213" s="176">
        <f>IF(N213="sníž. přenesená",J213,0)</f>
        <v>0</v>
      </c>
      <c r="BI213" s="176">
        <f>IF(N213="nulová",J213,0)</f>
        <v>0</v>
      </c>
      <c r="BJ213" s="16" t="s">
        <v>79</v>
      </c>
      <c r="BK213" s="176">
        <f>ROUND(I213*H213,2)</f>
        <v>0</v>
      </c>
      <c r="BL213" s="16" t="s">
        <v>157</v>
      </c>
      <c r="BM213" s="175" t="s">
        <v>293</v>
      </c>
    </row>
    <row r="214" s="2" customFormat="1">
      <c r="A214" s="35"/>
      <c r="B214" s="36"/>
      <c r="C214" s="35"/>
      <c r="D214" s="177" t="s">
        <v>159</v>
      </c>
      <c r="E214" s="35"/>
      <c r="F214" s="178" t="s">
        <v>294</v>
      </c>
      <c r="G214" s="35"/>
      <c r="H214" s="35"/>
      <c r="I214" s="179"/>
      <c r="J214" s="35"/>
      <c r="K214" s="35"/>
      <c r="L214" s="36"/>
      <c r="M214" s="180"/>
      <c r="N214" s="181"/>
      <c r="O214" s="74"/>
      <c r="P214" s="74"/>
      <c r="Q214" s="74"/>
      <c r="R214" s="74"/>
      <c r="S214" s="74"/>
      <c r="T214" s="7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6" t="s">
        <v>159</v>
      </c>
      <c r="AU214" s="16" t="s">
        <v>83</v>
      </c>
    </row>
    <row r="215" s="2" customFormat="1">
      <c r="A215" s="35"/>
      <c r="B215" s="36"/>
      <c r="C215" s="35"/>
      <c r="D215" s="182" t="s">
        <v>161</v>
      </c>
      <c r="E215" s="35"/>
      <c r="F215" s="183" t="s">
        <v>295</v>
      </c>
      <c r="G215" s="35"/>
      <c r="H215" s="35"/>
      <c r="I215" s="179"/>
      <c r="J215" s="35"/>
      <c r="K215" s="35"/>
      <c r="L215" s="36"/>
      <c r="M215" s="180"/>
      <c r="N215" s="181"/>
      <c r="O215" s="74"/>
      <c r="P215" s="74"/>
      <c r="Q215" s="74"/>
      <c r="R215" s="74"/>
      <c r="S215" s="74"/>
      <c r="T215" s="7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6" t="s">
        <v>161</v>
      </c>
      <c r="AU215" s="16" t="s">
        <v>83</v>
      </c>
    </row>
    <row r="216" s="13" customFormat="1">
      <c r="A216" s="13"/>
      <c r="B216" s="184"/>
      <c r="C216" s="13"/>
      <c r="D216" s="177" t="s">
        <v>163</v>
      </c>
      <c r="E216" s="185" t="s">
        <v>1</v>
      </c>
      <c r="F216" s="186" t="s">
        <v>107</v>
      </c>
      <c r="G216" s="13"/>
      <c r="H216" s="187">
        <v>168</v>
      </c>
      <c r="I216" s="188"/>
      <c r="J216" s="13"/>
      <c r="K216" s="13"/>
      <c r="L216" s="184"/>
      <c r="M216" s="189"/>
      <c r="N216" s="190"/>
      <c r="O216" s="190"/>
      <c r="P216" s="190"/>
      <c r="Q216" s="190"/>
      <c r="R216" s="190"/>
      <c r="S216" s="190"/>
      <c r="T216" s="19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5" t="s">
        <v>163</v>
      </c>
      <c r="AU216" s="185" t="s">
        <v>83</v>
      </c>
      <c r="AV216" s="13" t="s">
        <v>83</v>
      </c>
      <c r="AW216" s="13" t="s">
        <v>31</v>
      </c>
      <c r="AX216" s="13" t="s">
        <v>79</v>
      </c>
      <c r="AY216" s="185" t="s">
        <v>150</v>
      </c>
    </row>
    <row r="217" s="2" customFormat="1" ht="22.2" customHeight="1">
      <c r="A217" s="35"/>
      <c r="B217" s="163"/>
      <c r="C217" s="164" t="s">
        <v>7</v>
      </c>
      <c r="D217" s="164" t="s">
        <v>152</v>
      </c>
      <c r="E217" s="165" t="s">
        <v>296</v>
      </c>
      <c r="F217" s="166" t="s">
        <v>297</v>
      </c>
      <c r="G217" s="167" t="s">
        <v>185</v>
      </c>
      <c r="H217" s="168">
        <v>38.799999999999997</v>
      </c>
      <c r="I217" s="169"/>
      <c r="J217" s="170">
        <f>ROUND(I217*H217,2)</f>
        <v>0</v>
      </c>
      <c r="K217" s="166" t="s">
        <v>156</v>
      </c>
      <c r="L217" s="36"/>
      <c r="M217" s="171" t="s">
        <v>1</v>
      </c>
      <c r="N217" s="172" t="s">
        <v>39</v>
      </c>
      <c r="O217" s="74"/>
      <c r="P217" s="173">
        <f>O217*H217</f>
        <v>0</v>
      </c>
      <c r="Q217" s="173">
        <v>0.15478</v>
      </c>
      <c r="R217" s="173">
        <f>Q217*H217</f>
        <v>6.0054639999999999</v>
      </c>
      <c r="S217" s="173">
        <v>0</v>
      </c>
      <c r="T217" s="17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75" t="s">
        <v>157</v>
      </c>
      <c r="AT217" s="175" t="s">
        <v>152</v>
      </c>
      <c r="AU217" s="175" t="s">
        <v>83</v>
      </c>
      <c r="AY217" s="16" t="s">
        <v>150</v>
      </c>
      <c r="BE217" s="176">
        <f>IF(N217="základní",J217,0)</f>
        <v>0</v>
      </c>
      <c r="BF217" s="176">
        <f>IF(N217="snížená",J217,0)</f>
        <v>0</v>
      </c>
      <c r="BG217" s="176">
        <f>IF(N217="zákl. přenesená",J217,0)</f>
        <v>0</v>
      </c>
      <c r="BH217" s="176">
        <f>IF(N217="sníž. přenesená",J217,0)</f>
        <v>0</v>
      </c>
      <c r="BI217" s="176">
        <f>IF(N217="nulová",J217,0)</f>
        <v>0</v>
      </c>
      <c r="BJ217" s="16" t="s">
        <v>79</v>
      </c>
      <c r="BK217" s="176">
        <f>ROUND(I217*H217,2)</f>
        <v>0</v>
      </c>
      <c r="BL217" s="16" t="s">
        <v>157</v>
      </c>
      <c r="BM217" s="175" t="s">
        <v>298</v>
      </c>
    </row>
    <row r="218" s="2" customFormat="1">
      <c r="A218" s="35"/>
      <c r="B218" s="36"/>
      <c r="C218" s="35"/>
      <c r="D218" s="177" t="s">
        <v>159</v>
      </c>
      <c r="E218" s="35"/>
      <c r="F218" s="178" t="s">
        <v>299</v>
      </c>
      <c r="G218" s="35"/>
      <c r="H218" s="35"/>
      <c r="I218" s="179"/>
      <c r="J218" s="35"/>
      <c r="K218" s="35"/>
      <c r="L218" s="36"/>
      <c r="M218" s="180"/>
      <c r="N218" s="181"/>
      <c r="O218" s="74"/>
      <c r="P218" s="74"/>
      <c r="Q218" s="74"/>
      <c r="R218" s="74"/>
      <c r="S218" s="74"/>
      <c r="T218" s="7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6" t="s">
        <v>159</v>
      </c>
      <c r="AU218" s="16" t="s">
        <v>83</v>
      </c>
    </row>
    <row r="219" s="2" customFormat="1">
      <c r="A219" s="35"/>
      <c r="B219" s="36"/>
      <c r="C219" s="35"/>
      <c r="D219" s="182" t="s">
        <v>161</v>
      </c>
      <c r="E219" s="35"/>
      <c r="F219" s="183" t="s">
        <v>300</v>
      </c>
      <c r="G219" s="35"/>
      <c r="H219" s="35"/>
      <c r="I219" s="179"/>
      <c r="J219" s="35"/>
      <c r="K219" s="35"/>
      <c r="L219" s="36"/>
      <c r="M219" s="180"/>
      <c r="N219" s="181"/>
      <c r="O219" s="74"/>
      <c r="P219" s="74"/>
      <c r="Q219" s="74"/>
      <c r="R219" s="74"/>
      <c r="S219" s="74"/>
      <c r="T219" s="7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6" t="s">
        <v>161</v>
      </c>
      <c r="AU219" s="16" t="s">
        <v>83</v>
      </c>
    </row>
    <row r="220" s="13" customFormat="1">
      <c r="A220" s="13"/>
      <c r="B220" s="184"/>
      <c r="C220" s="13"/>
      <c r="D220" s="177" t="s">
        <v>163</v>
      </c>
      <c r="E220" s="185" t="s">
        <v>109</v>
      </c>
      <c r="F220" s="186" t="s">
        <v>301</v>
      </c>
      <c r="G220" s="13"/>
      <c r="H220" s="187">
        <v>38.799999999999997</v>
      </c>
      <c r="I220" s="188"/>
      <c r="J220" s="13"/>
      <c r="K220" s="13"/>
      <c r="L220" s="184"/>
      <c r="M220" s="189"/>
      <c r="N220" s="190"/>
      <c r="O220" s="190"/>
      <c r="P220" s="190"/>
      <c r="Q220" s="190"/>
      <c r="R220" s="190"/>
      <c r="S220" s="190"/>
      <c r="T220" s="19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5" t="s">
        <v>163</v>
      </c>
      <c r="AU220" s="185" t="s">
        <v>83</v>
      </c>
      <c r="AV220" s="13" t="s">
        <v>83</v>
      </c>
      <c r="AW220" s="13" t="s">
        <v>31</v>
      </c>
      <c r="AX220" s="13" t="s">
        <v>79</v>
      </c>
      <c r="AY220" s="185" t="s">
        <v>150</v>
      </c>
    </row>
    <row r="221" s="2" customFormat="1" ht="22.2" customHeight="1">
      <c r="A221" s="35"/>
      <c r="B221" s="163"/>
      <c r="C221" s="164" t="s">
        <v>302</v>
      </c>
      <c r="D221" s="164" t="s">
        <v>152</v>
      </c>
      <c r="E221" s="165" t="s">
        <v>303</v>
      </c>
      <c r="F221" s="166" t="s">
        <v>304</v>
      </c>
      <c r="G221" s="167" t="s">
        <v>185</v>
      </c>
      <c r="H221" s="168">
        <v>38.799999999999997</v>
      </c>
      <c r="I221" s="169"/>
      <c r="J221" s="170">
        <f>ROUND(I221*H221,2)</f>
        <v>0</v>
      </c>
      <c r="K221" s="166" t="s">
        <v>156</v>
      </c>
      <c r="L221" s="36"/>
      <c r="M221" s="171" t="s">
        <v>1</v>
      </c>
      <c r="N221" s="172" t="s">
        <v>39</v>
      </c>
      <c r="O221" s="74"/>
      <c r="P221" s="173">
        <f>O221*H221</f>
        <v>0</v>
      </c>
      <c r="Q221" s="173">
        <v>0</v>
      </c>
      <c r="R221" s="173">
        <f>Q221*H221</f>
        <v>0</v>
      </c>
      <c r="S221" s="173">
        <v>0</v>
      </c>
      <c r="T221" s="174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75" t="s">
        <v>157</v>
      </c>
      <c r="AT221" s="175" t="s">
        <v>152</v>
      </c>
      <c r="AU221" s="175" t="s">
        <v>83</v>
      </c>
      <c r="AY221" s="16" t="s">
        <v>150</v>
      </c>
      <c r="BE221" s="176">
        <f>IF(N221="základní",J221,0)</f>
        <v>0</v>
      </c>
      <c r="BF221" s="176">
        <f>IF(N221="snížená",J221,0)</f>
        <v>0</v>
      </c>
      <c r="BG221" s="176">
        <f>IF(N221="zákl. přenesená",J221,0)</f>
        <v>0</v>
      </c>
      <c r="BH221" s="176">
        <f>IF(N221="sníž. přenesená",J221,0)</f>
        <v>0</v>
      </c>
      <c r="BI221" s="176">
        <f>IF(N221="nulová",J221,0)</f>
        <v>0</v>
      </c>
      <c r="BJ221" s="16" t="s">
        <v>79</v>
      </c>
      <c r="BK221" s="176">
        <f>ROUND(I221*H221,2)</f>
        <v>0</v>
      </c>
      <c r="BL221" s="16" t="s">
        <v>157</v>
      </c>
      <c r="BM221" s="175" t="s">
        <v>305</v>
      </c>
    </row>
    <row r="222" s="2" customFormat="1">
      <c r="A222" s="35"/>
      <c r="B222" s="36"/>
      <c r="C222" s="35"/>
      <c r="D222" s="177" t="s">
        <v>159</v>
      </c>
      <c r="E222" s="35"/>
      <c r="F222" s="178" t="s">
        <v>306</v>
      </c>
      <c r="G222" s="35"/>
      <c r="H222" s="35"/>
      <c r="I222" s="179"/>
      <c r="J222" s="35"/>
      <c r="K222" s="35"/>
      <c r="L222" s="36"/>
      <c r="M222" s="180"/>
      <c r="N222" s="181"/>
      <c r="O222" s="74"/>
      <c r="P222" s="74"/>
      <c r="Q222" s="74"/>
      <c r="R222" s="74"/>
      <c r="S222" s="74"/>
      <c r="T222" s="7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6" t="s">
        <v>159</v>
      </c>
      <c r="AU222" s="16" t="s">
        <v>83</v>
      </c>
    </row>
    <row r="223" s="2" customFormat="1">
      <c r="A223" s="35"/>
      <c r="B223" s="36"/>
      <c r="C223" s="35"/>
      <c r="D223" s="182" t="s">
        <v>161</v>
      </c>
      <c r="E223" s="35"/>
      <c r="F223" s="183" t="s">
        <v>307</v>
      </c>
      <c r="G223" s="35"/>
      <c r="H223" s="35"/>
      <c r="I223" s="179"/>
      <c r="J223" s="35"/>
      <c r="K223" s="35"/>
      <c r="L223" s="36"/>
      <c r="M223" s="180"/>
      <c r="N223" s="181"/>
      <c r="O223" s="74"/>
      <c r="P223" s="74"/>
      <c r="Q223" s="74"/>
      <c r="R223" s="74"/>
      <c r="S223" s="74"/>
      <c r="T223" s="7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6" t="s">
        <v>161</v>
      </c>
      <c r="AU223" s="16" t="s">
        <v>83</v>
      </c>
    </row>
    <row r="224" s="13" customFormat="1">
      <c r="A224" s="13"/>
      <c r="B224" s="184"/>
      <c r="C224" s="13"/>
      <c r="D224" s="177" t="s">
        <v>163</v>
      </c>
      <c r="E224" s="185" t="s">
        <v>1</v>
      </c>
      <c r="F224" s="186" t="s">
        <v>109</v>
      </c>
      <c r="G224" s="13"/>
      <c r="H224" s="187">
        <v>38.799999999999997</v>
      </c>
      <c r="I224" s="188"/>
      <c r="J224" s="13"/>
      <c r="K224" s="13"/>
      <c r="L224" s="184"/>
      <c r="M224" s="189"/>
      <c r="N224" s="190"/>
      <c r="O224" s="190"/>
      <c r="P224" s="190"/>
      <c r="Q224" s="190"/>
      <c r="R224" s="190"/>
      <c r="S224" s="190"/>
      <c r="T224" s="19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5" t="s">
        <v>163</v>
      </c>
      <c r="AU224" s="185" t="s">
        <v>83</v>
      </c>
      <c r="AV224" s="13" t="s">
        <v>83</v>
      </c>
      <c r="AW224" s="13" t="s">
        <v>31</v>
      </c>
      <c r="AX224" s="13" t="s">
        <v>79</v>
      </c>
      <c r="AY224" s="185" t="s">
        <v>150</v>
      </c>
    </row>
    <row r="225" s="2" customFormat="1" ht="22.2" customHeight="1">
      <c r="A225" s="35"/>
      <c r="B225" s="163"/>
      <c r="C225" s="164" t="s">
        <v>308</v>
      </c>
      <c r="D225" s="164" t="s">
        <v>152</v>
      </c>
      <c r="E225" s="165" t="s">
        <v>309</v>
      </c>
      <c r="F225" s="166" t="s">
        <v>310</v>
      </c>
      <c r="G225" s="167" t="s">
        <v>155</v>
      </c>
      <c r="H225" s="168">
        <v>85.359999999999999</v>
      </c>
      <c r="I225" s="169"/>
      <c r="J225" s="170">
        <f>ROUND(I225*H225,2)</f>
        <v>0</v>
      </c>
      <c r="K225" s="166" t="s">
        <v>156</v>
      </c>
      <c r="L225" s="36"/>
      <c r="M225" s="171" t="s">
        <v>1</v>
      </c>
      <c r="N225" s="172" t="s">
        <v>39</v>
      </c>
      <c r="O225" s="74"/>
      <c r="P225" s="173">
        <f>O225*H225</f>
        <v>0</v>
      </c>
      <c r="Q225" s="173">
        <v>0.0264</v>
      </c>
      <c r="R225" s="173">
        <f>Q225*H225</f>
        <v>2.253504</v>
      </c>
      <c r="S225" s="173">
        <v>0</v>
      </c>
      <c r="T225" s="17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75" t="s">
        <v>157</v>
      </c>
      <c r="AT225" s="175" t="s">
        <v>152</v>
      </c>
      <c r="AU225" s="175" t="s">
        <v>83</v>
      </c>
      <c r="AY225" s="16" t="s">
        <v>150</v>
      </c>
      <c r="BE225" s="176">
        <f>IF(N225="základní",J225,0)</f>
        <v>0</v>
      </c>
      <c r="BF225" s="176">
        <f>IF(N225="snížená",J225,0)</f>
        <v>0</v>
      </c>
      <c r="BG225" s="176">
        <f>IF(N225="zákl. přenesená",J225,0)</f>
        <v>0</v>
      </c>
      <c r="BH225" s="176">
        <f>IF(N225="sníž. přenesená",J225,0)</f>
        <v>0</v>
      </c>
      <c r="BI225" s="176">
        <f>IF(N225="nulová",J225,0)</f>
        <v>0</v>
      </c>
      <c r="BJ225" s="16" t="s">
        <v>79</v>
      </c>
      <c r="BK225" s="176">
        <f>ROUND(I225*H225,2)</f>
        <v>0</v>
      </c>
      <c r="BL225" s="16" t="s">
        <v>157</v>
      </c>
      <c r="BM225" s="175" t="s">
        <v>311</v>
      </c>
    </row>
    <row r="226" s="2" customFormat="1">
      <c r="A226" s="35"/>
      <c r="B226" s="36"/>
      <c r="C226" s="35"/>
      <c r="D226" s="177" t="s">
        <v>159</v>
      </c>
      <c r="E226" s="35"/>
      <c r="F226" s="178" t="s">
        <v>312</v>
      </c>
      <c r="G226" s="35"/>
      <c r="H226" s="35"/>
      <c r="I226" s="179"/>
      <c r="J226" s="35"/>
      <c r="K226" s="35"/>
      <c r="L226" s="36"/>
      <c r="M226" s="180"/>
      <c r="N226" s="181"/>
      <c r="O226" s="74"/>
      <c r="P226" s="74"/>
      <c r="Q226" s="74"/>
      <c r="R226" s="74"/>
      <c r="S226" s="74"/>
      <c r="T226" s="7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6" t="s">
        <v>159</v>
      </c>
      <c r="AU226" s="16" t="s">
        <v>83</v>
      </c>
    </row>
    <row r="227" s="2" customFormat="1">
      <c r="A227" s="35"/>
      <c r="B227" s="36"/>
      <c r="C227" s="35"/>
      <c r="D227" s="182" t="s">
        <v>161</v>
      </c>
      <c r="E227" s="35"/>
      <c r="F227" s="183" t="s">
        <v>313</v>
      </c>
      <c r="G227" s="35"/>
      <c r="H227" s="35"/>
      <c r="I227" s="179"/>
      <c r="J227" s="35"/>
      <c r="K227" s="35"/>
      <c r="L227" s="36"/>
      <c r="M227" s="180"/>
      <c r="N227" s="181"/>
      <c r="O227" s="74"/>
      <c r="P227" s="74"/>
      <c r="Q227" s="74"/>
      <c r="R227" s="74"/>
      <c r="S227" s="74"/>
      <c r="T227" s="7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6" t="s">
        <v>161</v>
      </c>
      <c r="AU227" s="16" t="s">
        <v>83</v>
      </c>
    </row>
    <row r="228" s="13" customFormat="1">
      <c r="A228" s="13"/>
      <c r="B228" s="184"/>
      <c r="C228" s="13"/>
      <c r="D228" s="177" t="s">
        <v>163</v>
      </c>
      <c r="E228" s="185" t="s">
        <v>111</v>
      </c>
      <c r="F228" s="186" t="s">
        <v>250</v>
      </c>
      <c r="G228" s="13"/>
      <c r="H228" s="187">
        <v>85.359999999999999</v>
      </c>
      <c r="I228" s="188"/>
      <c r="J228" s="13"/>
      <c r="K228" s="13"/>
      <c r="L228" s="184"/>
      <c r="M228" s="189"/>
      <c r="N228" s="190"/>
      <c r="O228" s="190"/>
      <c r="P228" s="190"/>
      <c r="Q228" s="190"/>
      <c r="R228" s="190"/>
      <c r="S228" s="190"/>
      <c r="T228" s="19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5" t="s">
        <v>163</v>
      </c>
      <c r="AU228" s="185" t="s">
        <v>83</v>
      </c>
      <c r="AV228" s="13" t="s">
        <v>83</v>
      </c>
      <c r="AW228" s="13" t="s">
        <v>31</v>
      </c>
      <c r="AX228" s="13" t="s">
        <v>79</v>
      </c>
      <c r="AY228" s="185" t="s">
        <v>150</v>
      </c>
    </row>
    <row r="229" s="2" customFormat="1" ht="34.8" customHeight="1">
      <c r="A229" s="35"/>
      <c r="B229" s="163"/>
      <c r="C229" s="164" t="s">
        <v>314</v>
      </c>
      <c r="D229" s="164" t="s">
        <v>152</v>
      </c>
      <c r="E229" s="165" t="s">
        <v>315</v>
      </c>
      <c r="F229" s="166" t="s">
        <v>316</v>
      </c>
      <c r="G229" s="167" t="s">
        <v>225</v>
      </c>
      <c r="H229" s="168">
        <v>22.521000000000001</v>
      </c>
      <c r="I229" s="169"/>
      <c r="J229" s="170">
        <f>ROUND(I229*H229,2)</f>
        <v>0</v>
      </c>
      <c r="K229" s="166" t="s">
        <v>156</v>
      </c>
      <c r="L229" s="36"/>
      <c r="M229" s="171" t="s">
        <v>1</v>
      </c>
      <c r="N229" s="172" t="s">
        <v>39</v>
      </c>
      <c r="O229" s="74"/>
      <c r="P229" s="173">
        <f>O229*H229</f>
        <v>0</v>
      </c>
      <c r="Q229" s="173">
        <v>0</v>
      </c>
      <c r="R229" s="173">
        <f>Q229*H229</f>
        <v>0</v>
      </c>
      <c r="S229" s="173">
        <v>0</v>
      </c>
      <c r="T229" s="17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75" t="s">
        <v>157</v>
      </c>
      <c r="AT229" s="175" t="s">
        <v>152</v>
      </c>
      <c r="AU229" s="175" t="s">
        <v>83</v>
      </c>
      <c r="AY229" s="16" t="s">
        <v>150</v>
      </c>
      <c r="BE229" s="176">
        <f>IF(N229="základní",J229,0)</f>
        <v>0</v>
      </c>
      <c r="BF229" s="176">
        <f>IF(N229="snížená",J229,0)</f>
        <v>0</v>
      </c>
      <c r="BG229" s="176">
        <f>IF(N229="zákl. přenesená",J229,0)</f>
        <v>0</v>
      </c>
      <c r="BH229" s="176">
        <f>IF(N229="sníž. přenesená",J229,0)</f>
        <v>0</v>
      </c>
      <c r="BI229" s="176">
        <f>IF(N229="nulová",J229,0)</f>
        <v>0</v>
      </c>
      <c r="BJ229" s="16" t="s">
        <v>79</v>
      </c>
      <c r="BK229" s="176">
        <f>ROUND(I229*H229,2)</f>
        <v>0</v>
      </c>
      <c r="BL229" s="16" t="s">
        <v>157</v>
      </c>
      <c r="BM229" s="175" t="s">
        <v>317</v>
      </c>
    </row>
    <row r="230" s="2" customFormat="1">
      <c r="A230" s="35"/>
      <c r="B230" s="36"/>
      <c r="C230" s="35"/>
      <c r="D230" s="177" t="s">
        <v>159</v>
      </c>
      <c r="E230" s="35"/>
      <c r="F230" s="178" t="s">
        <v>318</v>
      </c>
      <c r="G230" s="35"/>
      <c r="H230" s="35"/>
      <c r="I230" s="179"/>
      <c r="J230" s="35"/>
      <c r="K230" s="35"/>
      <c r="L230" s="36"/>
      <c r="M230" s="180"/>
      <c r="N230" s="181"/>
      <c r="O230" s="74"/>
      <c r="P230" s="74"/>
      <c r="Q230" s="74"/>
      <c r="R230" s="74"/>
      <c r="S230" s="74"/>
      <c r="T230" s="7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6" t="s">
        <v>159</v>
      </c>
      <c r="AU230" s="16" t="s">
        <v>83</v>
      </c>
    </row>
    <row r="231" s="2" customFormat="1">
      <c r="A231" s="35"/>
      <c r="B231" s="36"/>
      <c r="C231" s="35"/>
      <c r="D231" s="182" t="s">
        <v>161</v>
      </c>
      <c r="E231" s="35"/>
      <c r="F231" s="183" t="s">
        <v>319</v>
      </c>
      <c r="G231" s="35"/>
      <c r="H231" s="35"/>
      <c r="I231" s="179"/>
      <c r="J231" s="35"/>
      <c r="K231" s="35"/>
      <c r="L231" s="36"/>
      <c r="M231" s="180"/>
      <c r="N231" s="181"/>
      <c r="O231" s="74"/>
      <c r="P231" s="74"/>
      <c r="Q231" s="74"/>
      <c r="R231" s="74"/>
      <c r="S231" s="74"/>
      <c r="T231" s="7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6" t="s">
        <v>161</v>
      </c>
      <c r="AU231" s="16" t="s">
        <v>83</v>
      </c>
    </row>
    <row r="232" s="13" customFormat="1">
      <c r="A232" s="13"/>
      <c r="B232" s="184"/>
      <c r="C232" s="13"/>
      <c r="D232" s="177" t="s">
        <v>163</v>
      </c>
      <c r="E232" s="185" t="s">
        <v>99</v>
      </c>
      <c r="F232" s="186" t="s">
        <v>320</v>
      </c>
      <c r="G232" s="13"/>
      <c r="H232" s="187">
        <v>22.521000000000001</v>
      </c>
      <c r="I232" s="188"/>
      <c r="J232" s="13"/>
      <c r="K232" s="13"/>
      <c r="L232" s="184"/>
      <c r="M232" s="189"/>
      <c r="N232" s="190"/>
      <c r="O232" s="190"/>
      <c r="P232" s="190"/>
      <c r="Q232" s="190"/>
      <c r="R232" s="190"/>
      <c r="S232" s="190"/>
      <c r="T232" s="19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5" t="s">
        <v>163</v>
      </c>
      <c r="AU232" s="185" t="s">
        <v>83</v>
      </c>
      <c r="AV232" s="13" t="s">
        <v>83</v>
      </c>
      <c r="AW232" s="13" t="s">
        <v>31</v>
      </c>
      <c r="AX232" s="13" t="s">
        <v>79</v>
      </c>
      <c r="AY232" s="185" t="s">
        <v>150</v>
      </c>
    </row>
    <row r="233" s="2" customFormat="1" ht="34.8" customHeight="1">
      <c r="A233" s="35"/>
      <c r="B233" s="163"/>
      <c r="C233" s="164" t="s">
        <v>321</v>
      </c>
      <c r="D233" s="164" t="s">
        <v>152</v>
      </c>
      <c r="E233" s="165" t="s">
        <v>322</v>
      </c>
      <c r="F233" s="166" t="s">
        <v>323</v>
      </c>
      <c r="G233" s="167" t="s">
        <v>225</v>
      </c>
      <c r="H233" s="168">
        <v>112.605</v>
      </c>
      <c r="I233" s="169"/>
      <c r="J233" s="170">
        <f>ROUND(I233*H233,2)</f>
        <v>0</v>
      </c>
      <c r="K233" s="166" t="s">
        <v>156</v>
      </c>
      <c r="L233" s="36"/>
      <c r="M233" s="171" t="s">
        <v>1</v>
      </c>
      <c r="N233" s="172" t="s">
        <v>39</v>
      </c>
      <c r="O233" s="74"/>
      <c r="P233" s="173">
        <f>O233*H233</f>
        <v>0</v>
      </c>
      <c r="Q233" s="173">
        <v>0</v>
      </c>
      <c r="R233" s="173">
        <f>Q233*H233</f>
        <v>0</v>
      </c>
      <c r="S233" s="173">
        <v>0</v>
      </c>
      <c r="T233" s="17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75" t="s">
        <v>157</v>
      </c>
      <c r="AT233" s="175" t="s">
        <v>152</v>
      </c>
      <c r="AU233" s="175" t="s">
        <v>83</v>
      </c>
      <c r="AY233" s="16" t="s">
        <v>150</v>
      </c>
      <c r="BE233" s="176">
        <f>IF(N233="základní",J233,0)</f>
        <v>0</v>
      </c>
      <c r="BF233" s="176">
        <f>IF(N233="snížená",J233,0)</f>
        <v>0</v>
      </c>
      <c r="BG233" s="176">
        <f>IF(N233="zákl. přenesená",J233,0)</f>
        <v>0</v>
      </c>
      <c r="BH233" s="176">
        <f>IF(N233="sníž. přenesená",J233,0)</f>
        <v>0</v>
      </c>
      <c r="BI233" s="176">
        <f>IF(N233="nulová",J233,0)</f>
        <v>0</v>
      </c>
      <c r="BJ233" s="16" t="s">
        <v>79</v>
      </c>
      <c r="BK233" s="176">
        <f>ROUND(I233*H233,2)</f>
        <v>0</v>
      </c>
      <c r="BL233" s="16" t="s">
        <v>157</v>
      </c>
      <c r="BM233" s="175" t="s">
        <v>324</v>
      </c>
    </row>
    <row r="234" s="2" customFormat="1">
      <c r="A234" s="35"/>
      <c r="B234" s="36"/>
      <c r="C234" s="35"/>
      <c r="D234" s="177" t="s">
        <v>159</v>
      </c>
      <c r="E234" s="35"/>
      <c r="F234" s="178" t="s">
        <v>325</v>
      </c>
      <c r="G234" s="35"/>
      <c r="H234" s="35"/>
      <c r="I234" s="179"/>
      <c r="J234" s="35"/>
      <c r="K234" s="35"/>
      <c r="L234" s="36"/>
      <c r="M234" s="180"/>
      <c r="N234" s="181"/>
      <c r="O234" s="74"/>
      <c r="P234" s="74"/>
      <c r="Q234" s="74"/>
      <c r="R234" s="74"/>
      <c r="S234" s="74"/>
      <c r="T234" s="7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6" t="s">
        <v>159</v>
      </c>
      <c r="AU234" s="16" t="s">
        <v>83</v>
      </c>
    </row>
    <row r="235" s="2" customFormat="1">
      <c r="A235" s="35"/>
      <c r="B235" s="36"/>
      <c r="C235" s="35"/>
      <c r="D235" s="182" t="s">
        <v>161</v>
      </c>
      <c r="E235" s="35"/>
      <c r="F235" s="183" t="s">
        <v>326</v>
      </c>
      <c r="G235" s="35"/>
      <c r="H235" s="35"/>
      <c r="I235" s="179"/>
      <c r="J235" s="35"/>
      <c r="K235" s="35"/>
      <c r="L235" s="36"/>
      <c r="M235" s="180"/>
      <c r="N235" s="181"/>
      <c r="O235" s="74"/>
      <c r="P235" s="74"/>
      <c r="Q235" s="74"/>
      <c r="R235" s="74"/>
      <c r="S235" s="74"/>
      <c r="T235" s="7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6" t="s">
        <v>161</v>
      </c>
      <c r="AU235" s="16" t="s">
        <v>83</v>
      </c>
    </row>
    <row r="236" s="13" customFormat="1">
      <c r="A236" s="13"/>
      <c r="B236" s="184"/>
      <c r="C236" s="13"/>
      <c r="D236" s="177" t="s">
        <v>163</v>
      </c>
      <c r="E236" s="185" t="s">
        <v>1</v>
      </c>
      <c r="F236" s="186" t="s">
        <v>99</v>
      </c>
      <c r="G236" s="13"/>
      <c r="H236" s="187">
        <v>22.521000000000001</v>
      </c>
      <c r="I236" s="188"/>
      <c r="J236" s="13"/>
      <c r="K236" s="13"/>
      <c r="L236" s="184"/>
      <c r="M236" s="189"/>
      <c r="N236" s="190"/>
      <c r="O236" s="190"/>
      <c r="P236" s="190"/>
      <c r="Q236" s="190"/>
      <c r="R236" s="190"/>
      <c r="S236" s="190"/>
      <c r="T236" s="19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5" t="s">
        <v>163</v>
      </c>
      <c r="AU236" s="185" t="s">
        <v>83</v>
      </c>
      <c r="AV236" s="13" t="s">
        <v>83</v>
      </c>
      <c r="AW236" s="13" t="s">
        <v>31</v>
      </c>
      <c r="AX236" s="13" t="s">
        <v>79</v>
      </c>
      <c r="AY236" s="185" t="s">
        <v>150</v>
      </c>
    </row>
    <row r="237" s="13" customFormat="1">
      <c r="A237" s="13"/>
      <c r="B237" s="184"/>
      <c r="C237" s="13"/>
      <c r="D237" s="177" t="s">
        <v>163</v>
      </c>
      <c r="E237" s="13"/>
      <c r="F237" s="186" t="s">
        <v>327</v>
      </c>
      <c r="G237" s="13"/>
      <c r="H237" s="187">
        <v>112.605</v>
      </c>
      <c r="I237" s="188"/>
      <c r="J237" s="13"/>
      <c r="K237" s="13"/>
      <c r="L237" s="184"/>
      <c r="M237" s="189"/>
      <c r="N237" s="190"/>
      <c r="O237" s="190"/>
      <c r="P237" s="190"/>
      <c r="Q237" s="190"/>
      <c r="R237" s="190"/>
      <c r="S237" s="190"/>
      <c r="T237" s="19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5" t="s">
        <v>163</v>
      </c>
      <c r="AU237" s="185" t="s">
        <v>83</v>
      </c>
      <c r="AV237" s="13" t="s">
        <v>83</v>
      </c>
      <c r="AW237" s="13" t="s">
        <v>3</v>
      </c>
      <c r="AX237" s="13" t="s">
        <v>79</v>
      </c>
      <c r="AY237" s="185" t="s">
        <v>150</v>
      </c>
    </row>
    <row r="238" s="2" customFormat="1" ht="30" customHeight="1">
      <c r="A238" s="35"/>
      <c r="B238" s="163"/>
      <c r="C238" s="164" t="s">
        <v>328</v>
      </c>
      <c r="D238" s="164" t="s">
        <v>152</v>
      </c>
      <c r="E238" s="165" t="s">
        <v>329</v>
      </c>
      <c r="F238" s="166" t="s">
        <v>330</v>
      </c>
      <c r="G238" s="167" t="s">
        <v>286</v>
      </c>
      <c r="H238" s="168">
        <v>40.537999999999997</v>
      </c>
      <c r="I238" s="169"/>
      <c r="J238" s="170">
        <f>ROUND(I238*H238,2)</f>
        <v>0</v>
      </c>
      <c r="K238" s="166" t="s">
        <v>156</v>
      </c>
      <c r="L238" s="36"/>
      <c r="M238" s="171" t="s">
        <v>1</v>
      </c>
      <c r="N238" s="172" t="s">
        <v>39</v>
      </c>
      <c r="O238" s="74"/>
      <c r="P238" s="173">
        <f>O238*H238</f>
        <v>0</v>
      </c>
      <c r="Q238" s="173">
        <v>0</v>
      </c>
      <c r="R238" s="173">
        <f>Q238*H238</f>
        <v>0</v>
      </c>
      <c r="S238" s="173">
        <v>0</v>
      </c>
      <c r="T238" s="17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75" t="s">
        <v>157</v>
      </c>
      <c r="AT238" s="175" t="s">
        <v>152</v>
      </c>
      <c r="AU238" s="175" t="s">
        <v>83</v>
      </c>
      <c r="AY238" s="16" t="s">
        <v>150</v>
      </c>
      <c r="BE238" s="176">
        <f>IF(N238="základní",J238,0)</f>
        <v>0</v>
      </c>
      <c r="BF238" s="176">
        <f>IF(N238="snížená",J238,0)</f>
        <v>0</v>
      </c>
      <c r="BG238" s="176">
        <f>IF(N238="zákl. přenesená",J238,0)</f>
        <v>0</v>
      </c>
      <c r="BH238" s="176">
        <f>IF(N238="sníž. přenesená",J238,0)</f>
        <v>0</v>
      </c>
      <c r="BI238" s="176">
        <f>IF(N238="nulová",J238,0)</f>
        <v>0</v>
      </c>
      <c r="BJ238" s="16" t="s">
        <v>79</v>
      </c>
      <c r="BK238" s="176">
        <f>ROUND(I238*H238,2)</f>
        <v>0</v>
      </c>
      <c r="BL238" s="16" t="s">
        <v>157</v>
      </c>
      <c r="BM238" s="175" t="s">
        <v>331</v>
      </c>
    </row>
    <row r="239" s="2" customFormat="1">
      <c r="A239" s="35"/>
      <c r="B239" s="36"/>
      <c r="C239" s="35"/>
      <c r="D239" s="177" t="s">
        <v>159</v>
      </c>
      <c r="E239" s="35"/>
      <c r="F239" s="178" t="s">
        <v>332</v>
      </c>
      <c r="G239" s="35"/>
      <c r="H239" s="35"/>
      <c r="I239" s="179"/>
      <c r="J239" s="35"/>
      <c r="K239" s="35"/>
      <c r="L239" s="36"/>
      <c r="M239" s="180"/>
      <c r="N239" s="181"/>
      <c r="O239" s="74"/>
      <c r="P239" s="74"/>
      <c r="Q239" s="74"/>
      <c r="R239" s="74"/>
      <c r="S239" s="74"/>
      <c r="T239" s="7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6" t="s">
        <v>159</v>
      </c>
      <c r="AU239" s="16" t="s">
        <v>83</v>
      </c>
    </row>
    <row r="240" s="2" customFormat="1">
      <c r="A240" s="35"/>
      <c r="B240" s="36"/>
      <c r="C240" s="35"/>
      <c r="D240" s="182" t="s">
        <v>161</v>
      </c>
      <c r="E240" s="35"/>
      <c r="F240" s="183" t="s">
        <v>333</v>
      </c>
      <c r="G240" s="35"/>
      <c r="H240" s="35"/>
      <c r="I240" s="179"/>
      <c r="J240" s="35"/>
      <c r="K240" s="35"/>
      <c r="L240" s="36"/>
      <c r="M240" s="180"/>
      <c r="N240" s="181"/>
      <c r="O240" s="74"/>
      <c r="P240" s="74"/>
      <c r="Q240" s="74"/>
      <c r="R240" s="74"/>
      <c r="S240" s="74"/>
      <c r="T240" s="7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6" t="s">
        <v>161</v>
      </c>
      <c r="AU240" s="16" t="s">
        <v>83</v>
      </c>
    </row>
    <row r="241" s="13" customFormat="1">
      <c r="A241" s="13"/>
      <c r="B241" s="184"/>
      <c r="C241" s="13"/>
      <c r="D241" s="177" t="s">
        <v>163</v>
      </c>
      <c r="E241" s="185" t="s">
        <v>1</v>
      </c>
      <c r="F241" s="186" t="s">
        <v>334</v>
      </c>
      <c r="G241" s="13"/>
      <c r="H241" s="187">
        <v>40.537999999999997</v>
      </c>
      <c r="I241" s="188"/>
      <c r="J241" s="13"/>
      <c r="K241" s="13"/>
      <c r="L241" s="184"/>
      <c r="M241" s="189"/>
      <c r="N241" s="190"/>
      <c r="O241" s="190"/>
      <c r="P241" s="190"/>
      <c r="Q241" s="190"/>
      <c r="R241" s="190"/>
      <c r="S241" s="190"/>
      <c r="T241" s="19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5" t="s">
        <v>163</v>
      </c>
      <c r="AU241" s="185" t="s">
        <v>83</v>
      </c>
      <c r="AV241" s="13" t="s">
        <v>83</v>
      </c>
      <c r="AW241" s="13" t="s">
        <v>31</v>
      </c>
      <c r="AX241" s="13" t="s">
        <v>79</v>
      </c>
      <c r="AY241" s="185" t="s">
        <v>150</v>
      </c>
    </row>
    <row r="242" s="2" customFormat="1" ht="14.4" customHeight="1">
      <c r="A242" s="35"/>
      <c r="B242" s="163"/>
      <c r="C242" s="164" t="s">
        <v>335</v>
      </c>
      <c r="D242" s="164" t="s">
        <v>152</v>
      </c>
      <c r="E242" s="165" t="s">
        <v>336</v>
      </c>
      <c r="F242" s="166" t="s">
        <v>337</v>
      </c>
      <c r="G242" s="167" t="s">
        <v>225</v>
      </c>
      <c r="H242" s="168">
        <v>22.521000000000001</v>
      </c>
      <c r="I242" s="169"/>
      <c r="J242" s="170">
        <f>ROUND(I242*H242,2)</f>
        <v>0</v>
      </c>
      <c r="K242" s="166" t="s">
        <v>156</v>
      </c>
      <c r="L242" s="36"/>
      <c r="M242" s="171" t="s">
        <v>1</v>
      </c>
      <c r="N242" s="172" t="s">
        <v>39</v>
      </c>
      <c r="O242" s="74"/>
      <c r="P242" s="173">
        <f>O242*H242</f>
        <v>0</v>
      </c>
      <c r="Q242" s="173">
        <v>0</v>
      </c>
      <c r="R242" s="173">
        <f>Q242*H242</f>
        <v>0</v>
      </c>
      <c r="S242" s="173">
        <v>0</v>
      </c>
      <c r="T242" s="17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75" t="s">
        <v>157</v>
      </c>
      <c r="AT242" s="175" t="s">
        <v>152</v>
      </c>
      <c r="AU242" s="175" t="s">
        <v>83</v>
      </c>
      <c r="AY242" s="16" t="s">
        <v>150</v>
      </c>
      <c r="BE242" s="176">
        <f>IF(N242="základní",J242,0)</f>
        <v>0</v>
      </c>
      <c r="BF242" s="176">
        <f>IF(N242="snížená",J242,0)</f>
        <v>0</v>
      </c>
      <c r="BG242" s="176">
        <f>IF(N242="zákl. přenesená",J242,0)</f>
        <v>0</v>
      </c>
      <c r="BH242" s="176">
        <f>IF(N242="sníž. přenesená",J242,0)</f>
        <v>0</v>
      </c>
      <c r="BI242" s="176">
        <f>IF(N242="nulová",J242,0)</f>
        <v>0</v>
      </c>
      <c r="BJ242" s="16" t="s">
        <v>79</v>
      </c>
      <c r="BK242" s="176">
        <f>ROUND(I242*H242,2)</f>
        <v>0</v>
      </c>
      <c r="BL242" s="16" t="s">
        <v>157</v>
      </c>
      <c r="BM242" s="175" t="s">
        <v>338</v>
      </c>
    </row>
    <row r="243" s="2" customFormat="1">
      <c r="A243" s="35"/>
      <c r="B243" s="36"/>
      <c r="C243" s="35"/>
      <c r="D243" s="177" t="s">
        <v>159</v>
      </c>
      <c r="E243" s="35"/>
      <c r="F243" s="178" t="s">
        <v>339</v>
      </c>
      <c r="G243" s="35"/>
      <c r="H243" s="35"/>
      <c r="I243" s="179"/>
      <c r="J243" s="35"/>
      <c r="K243" s="35"/>
      <c r="L243" s="36"/>
      <c r="M243" s="180"/>
      <c r="N243" s="181"/>
      <c r="O243" s="74"/>
      <c r="P243" s="74"/>
      <c r="Q243" s="74"/>
      <c r="R243" s="74"/>
      <c r="S243" s="74"/>
      <c r="T243" s="7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6" t="s">
        <v>159</v>
      </c>
      <c r="AU243" s="16" t="s">
        <v>83</v>
      </c>
    </row>
    <row r="244" s="2" customFormat="1">
      <c r="A244" s="35"/>
      <c r="B244" s="36"/>
      <c r="C244" s="35"/>
      <c r="D244" s="182" t="s">
        <v>161</v>
      </c>
      <c r="E244" s="35"/>
      <c r="F244" s="183" t="s">
        <v>340</v>
      </c>
      <c r="G244" s="35"/>
      <c r="H244" s="35"/>
      <c r="I244" s="179"/>
      <c r="J244" s="35"/>
      <c r="K244" s="35"/>
      <c r="L244" s="36"/>
      <c r="M244" s="180"/>
      <c r="N244" s="181"/>
      <c r="O244" s="74"/>
      <c r="P244" s="74"/>
      <c r="Q244" s="74"/>
      <c r="R244" s="74"/>
      <c r="S244" s="74"/>
      <c r="T244" s="7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6" t="s">
        <v>161</v>
      </c>
      <c r="AU244" s="16" t="s">
        <v>83</v>
      </c>
    </row>
    <row r="245" s="13" customFormat="1">
      <c r="A245" s="13"/>
      <c r="B245" s="184"/>
      <c r="C245" s="13"/>
      <c r="D245" s="177" t="s">
        <v>163</v>
      </c>
      <c r="E245" s="185" t="s">
        <v>1</v>
      </c>
      <c r="F245" s="186" t="s">
        <v>99</v>
      </c>
      <c r="G245" s="13"/>
      <c r="H245" s="187">
        <v>22.521000000000001</v>
      </c>
      <c r="I245" s="188"/>
      <c r="J245" s="13"/>
      <c r="K245" s="13"/>
      <c r="L245" s="184"/>
      <c r="M245" s="189"/>
      <c r="N245" s="190"/>
      <c r="O245" s="190"/>
      <c r="P245" s="190"/>
      <c r="Q245" s="190"/>
      <c r="R245" s="190"/>
      <c r="S245" s="190"/>
      <c r="T245" s="19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5" t="s">
        <v>163</v>
      </c>
      <c r="AU245" s="185" t="s">
        <v>83</v>
      </c>
      <c r="AV245" s="13" t="s">
        <v>83</v>
      </c>
      <c r="AW245" s="13" t="s">
        <v>31</v>
      </c>
      <c r="AX245" s="13" t="s">
        <v>79</v>
      </c>
      <c r="AY245" s="185" t="s">
        <v>150</v>
      </c>
    </row>
    <row r="246" s="2" customFormat="1" ht="22.2" customHeight="1">
      <c r="A246" s="35"/>
      <c r="B246" s="163"/>
      <c r="C246" s="164" t="s">
        <v>341</v>
      </c>
      <c r="D246" s="164" t="s">
        <v>152</v>
      </c>
      <c r="E246" s="165" t="s">
        <v>342</v>
      </c>
      <c r="F246" s="166" t="s">
        <v>343</v>
      </c>
      <c r="G246" s="167" t="s">
        <v>225</v>
      </c>
      <c r="H246" s="168">
        <v>30.276</v>
      </c>
      <c r="I246" s="169"/>
      <c r="J246" s="170">
        <f>ROUND(I246*H246,2)</f>
        <v>0</v>
      </c>
      <c r="K246" s="166" t="s">
        <v>156</v>
      </c>
      <c r="L246" s="36"/>
      <c r="M246" s="171" t="s">
        <v>1</v>
      </c>
      <c r="N246" s="172" t="s">
        <v>39</v>
      </c>
      <c r="O246" s="74"/>
      <c r="P246" s="173">
        <f>O246*H246</f>
        <v>0</v>
      </c>
      <c r="Q246" s="173">
        <v>0</v>
      </c>
      <c r="R246" s="173">
        <f>Q246*H246</f>
        <v>0</v>
      </c>
      <c r="S246" s="173">
        <v>0</v>
      </c>
      <c r="T246" s="17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75" t="s">
        <v>157</v>
      </c>
      <c r="AT246" s="175" t="s">
        <v>152</v>
      </c>
      <c r="AU246" s="175" t="s">
        <v>83</v>
      </c>
      <c r="AY246" s="16" t="s">
        <v>150</v>
      </c>
      <c r="BE246" s="176">
        <f>IF(N246="základní",J246,0)</f>
        <v>0</v>
      </c>
      <c r="BF246" s="176">
        <f>IF(N246="snížená",J246,0)</f>
        <v>0</v>
      </c>
      <c r="BG246" s="176">
        <f>IF(N246="zákl. přenesená",J246,0)</f>
        <v>0</v>
      </c>
      <c r="BH246" s="176">
        <f>IF(N246="sníž. přenesená",J246,0)</f>
        <v>0</v>
      </c>
      <c r="BI246" s="176">
        <f>IF(N246="nulová",J246,0)</f>
        <v>0</v>
      </c>
      <c r="BJ246" s="16" t="s">
        <v>79</v>
      </c>
      <c r="BK246" s="176">
        <f>ROUND(I246*H246,2)</f>
        <v>0</v>
      </c>
      <c r="BL246" s="16" t="s">
        <v>157</v>
      </c>
      <c r="BM246" s="175" t="s">
        <v>344</v>
      </c>
    </row>
    <row r="247" s="2" customFormat="1">
      <c r="A247" s="35"/>
      <c r="B247" s="36"/>
      <c r="C247" s="35"/>
      <c r="D247" s="177" t="s">
        <v>159</v>
      </c>
      <c r="E247" s="35"/>
      <c r="F247" s="178" t="s">
        <v>345</v>
      </c>
      <c r="G247" s="35"/>
      <c r="H247" s="35"/>
      <c r="I247" s="179"/>
      <c r="J247" s="35"/>
      <c r="K247" s="35"/>
      <c r="L247" s="36"/>
      <c r="M247" s="180"/>
      <c r="N247" s="181"/>
      <c r="O247" s="74"/>
      <c r="P247" s="74"/>
      <c r="Q247" s="74"/>
      <c r="R247" s="74"/>
      <c r="S247" s="74"/>
      <c r="T247" s="7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6" t="s">
        <v>159</v>
      </c>
      <c r="AU247" s="16" t="s">
        <v>83</v>
      </c>
    </row>
    <row r="248" s="2" customFormat="1">
      <c r="A248" s="35"/>
      <c r="B248" s="36"/>
      <c r="C248" s="35"/>
      <c r="D248" s="182" t="s">
        <v>161</v>
      </c>
      <c r="E248" s="35"/>
      <c r="F248" s="183" t="s">
        <v>346</v>
      </c>
      <c r="G248" s="35"/>
      <c r="H248" s="35"/>
      <c r="I248" s="179"/>
      <c r="J248" s="35"/>
      <c r="K248" s="35"/>
      <c r="L248" s="36"/>
      <c r="M248" s="180"/>
      <c r="N248" s="181"/>
      <c r="O248" s="74"/>
      <c r="P248" s="74"/>
      <c r="Q248" s="74"/>
      <c r="R248" s="74"/>
      <c r="S248" s="74"/>
      <c r="T248" s="7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6" t="s">
        <v>161</v>
      </c>
      <c r="AU248" s="16" t="s">
        <v>83</v>
      </c>
    </row>
    <row r="249" s="13" customFormat="1">
      <c r="A249" s="13"/>
      <c r="B249" s="184"/>
      <c r="C249" s="13"/>
      <c r="D249" s="177" t="s">
        <v>163</v>
      </c>
      <c r="E249" s="185" t="s">
        <v>97</v>
      </c>
      <c r="F249" s="186" t="s">
        <v>347</v>
      </c>
      <c r="G249" s="13"/>
      <c r="H249" s="187">
        <v>30.276</v>
      </c>
      <c r="I249" s="188"/>
      <c r="J249" s="13"/>
      <c r="K249" s="13"/>
      <c r="L249" s="184"/>
      <c r="M249" s="189"/>
      <c r="N249" s="190"/>
      <c r="O249" s="190"/>
      <c r="P249" s="190"/>
      <c r="Q249" s="190"/>
      <c r="R249" s="190"/>
      <c r="S249" s="190"/>
      <c r="T249" s="19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5" t="s">
        <v>163</v>
      </c>
      <c r="AU249" s="185" t="s">
        <v>83</v>
      </c>
      <c r="AV249" s="13" t="s">
        <v>83</v>
      </c>
      <c r="AW249" s="13" t="s">
        <v>31</v>
      </c>
      <c r="AX249" s="13" t="s">
        <v>79</v>
      </c>
      <c r="AY249" s="185" t="s">
        <v>150</v>
      </c>
    </row>
    <row r="250" s="2" customFormat="1" ht="22.2" customHeight="1">
      <c r="A250" s="35"/>
      <c r="B250" s="163"/>
      <c r="C250" s="164" t="s">
        <v>348</v>
      </c>
      <c r="D250" s="164" t="s">
        <v>152</v>
      </c>
      <c r="E250" s="165" t="s">
        <v>349</v>
      </c>
      <c r="F250" s="166" t="s">
        <v>350</v>
      </c>
      <c r="G250" s="167" t="s">
        <v>155</v>
      </c>
      <c r="H250" s="168">
        <v>24.600000000000001</v>
      </c>
      <c r="I250" s="169"/>
      <c r="J250" s="170">
        <f>ROUND(I250*H250,2)</f>
        <v>0</v>
      </c>
      <c r="K250" s="166" t="s">
        <v>156</v>
      </c>
      <c r="L250" s="36"/>
      <c r="M250" s="171" t="s">
        <v>1</v>
      </c>
      <c r="N250" s="172" t="s">
        <v>39</v>
      </c>
      <c r="O250" s="74"/>
      <c r="P250" s="173">
        <f>O250*H250</f>
        <v>0</v>
      </c>
      <c r="Q250" s="173">
        <v>0</v>
      </c>
      <c r="R250" s="173">
        <f>Q250*H250</f>
        <v>0</v>
      </c>
      <c r="S250" s="173">
        <v>0</v>
      </c>
      <c r="T250" s="174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75" t="s">
        <v>157</v>
      </c>
      <c r="AT250" s="175" t="s">
        <v>152</v>
      </c>
      <c r="AU250" s="175" t="s">
        <v>83</v>
      </c>
      <c r="AY250" s="16" t="s">
        <v>150</v>
      </c>
      <c r="BE250" s="176">
        <f>IF(N250="základní",J250,0)</f>
        <v>0</v>
      </c>
      <c r="BF250" s="176">
        <f>IF(N250="snížená",J250,0)</f>
        <v>0</v>
      </c>
      <c r="BG250" s="176">
        <f>IF(N250="zákl. přenesená",J250,0)</f>
        <v>0</v>
      </c>
      <c r="BH250" s="176">
        <f>IF(N250="sníž. přenesená",J250,0)</f>
        <v>0</v>
      </c>
      <c r="BI250" s="176">
        <f>IF(N250="nulová",J250,0)</f>
        <v>0</v>
      </c>
      <c r="BJ250" s="16" t="s">
        <v>79</v>
      </c>
      <c r="BK250" s="176">
        <f>ROUND(I250*H250,2)</f>
        <v>0</v>
      </c>
      <c r="BL250" s="16" t="s">
        <v>157</v>
      </c>
      <c r="BM250" s="175" t="s">
        <v>351</v>
      </c>
    </row>
    <row r="251" s="2" customFormat="1">
      <c r="A251" s="35"/>
      <c r="B251" s="36"/>
      <c r="C251" s="35"/>
      <c r="D251" s="177" t="s">
        <v>159</v>
      </c>
      <c r="E251" s="35"/>
      <c r="F251" s="178" t="s">
        <v>352</v>
      </c>
      <c r="G251" s="35"/>
      <c r="H251" s="35"/>
      <c r="I251" s="179"/>
      <c r="J251" s="35"/>
      <c r="K251" s="35"/>
      <c r="L251" s="36"/>
      <c r="M251" s="180"/>
      <c r="N251" s="181"/>
      <c r="O251" s="74"/>
      <c r="P251" s="74"/>
      <c r="Q251" s="74"/>
      <c r="R251" s="74"/>
      <c r="S251" s="74"/>
      <c r="T251" s="7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6" t="s">
        <v>159</v>
      </c>
      <c r="AU251" s="16" t="s">
        <v>83</v>
      </c>
    </row>
    <row r="252" s="2" customFormat="1">
      <c r="A252" s="35"/>
      <c r="B252" s="36"/>
      <c r="C252" s="35"/>
      <c r="D252" s="182" t="s">
        <v>161</v>
      </c>
      <c r="E252" s="35"/>
      <c r="F252" s="183" t="s">
        <v>353</v>
      </c>
      <c r="G252" s="35"/>
      <c r="H252" s="35"/>
      <c r="I252" s="179"/>
      <c r="J252" s="35"/>
      <c r="K252" s="35"/>
      <c r="L252" s="36"/>
      <c r="M252" s="180"/>
      <c r="N252" s="181"/>
      <c r="O252" s="74"/>
      <c r="P252" s="74"/>
      <c r="Q252" s="74"/>
      <c r="R252" s="74"/>
      <c r="S252" s="74"/>
      <c r="T252" s="7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6" t="s">
        <v>161</v>
      </c>
      <c r="AU252" s="16" t="s">
        <v>83</v>
      </c>
    </row>
    <row r="253" s="13" customFormat="1">
      <c r="A253" s="13"/>
      <c r="B253" s="184"/>
      <c r="C253" s="13"/>
      <c r="D253" s="177" t="s">
        <v>163</v>
      </c>
      <c r="E253" s="185" t="s">
        <v>1</v>
      </c>
      <c r="F253" s="186" t="s">
        <v>354</v>
      </c>
      <c r="G253" s="13"/>
      <c r="H253" s="187">
        <v>24.600000000000001</v>
      </c>
      <c r="I253" s="188"/>
      <c r="J253" s="13"/>
      <c r="K253" s="13"/>
      <c r="L253" s="184"/>
      <c r="M253" s="189"/>
      <c r="N253" s="190"/>
      <c r="O253" s="190"/>
      <c r="P253" s="190"/>
      <c r="Q253" s="190"/>
      <c r="R253" s="190"/>
      <c r="S253" s="190"/>
      <c r="T253" s="19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5" t="s">
        <v>163</v>
      </c>
      <c r="AU253" s="185" t="s">
        <v>83</v>
      </c>
      <c r="AV253" s="13" t="s">
        <v>83</v>
      </c>
      <c r="AW253" s="13" t="s">
        <v>31</v>
      </c>
      <c r="AX253" s="13" t="s">
        <v>79</v>
      </c>
      <c r="AY253" s="185" t="s">
        <v>150</v>
      </c>
    </row>
    <row r="254" s="12" customFormat="1" ht="22.8" customHeight="1">
      <c r="A254" s="12"/>
      <c r="B254" s="150"/>
      <c r="C254" s="12"/>
      <c r="D254" s="151" t="s">
        <v>73</v>
      </c>
      <c r="E254" s="161" t="s">
        <v>83</v>
      </c>
      <c r="F254" s="161" t="s">
        <v>355</v>
      </c>
      <c r="G254" s="12"/>
      <c r="H254" s="12"/>
      <c r="I254" s="153"/>
      <c r="J254" s="162">
        <f>BK254</f>
        <v>0</v>
      </c>
      <c r="K254" s="12"/>
      <c r="L254" s="150"/>
      <c r="M254" s="155"/>
      <c r="N254" s="156"/>
      <c r="O254" s="156"/>
      <c r="P254" s="157">
        <f>SUM(P255:P282)</f>
        <v>0</v>
      </c>
      <c r="Q254" s="156"/>
      <c r="R254" s="157">
        <f>SUM(R255:R282)</f>
        <v>64.80009797999999</v>
      </c>
      <c r="S254" s="156"/>
      <c r="T254" s="158">
        <f>SUM(T255:T282)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1" t="s">
        <v>79</v>
      </c>
      <c r="AT254" s="159" t="s">
        <v>73</v>
      </c>
      <c r="AU254" s="159" t="s">
        <v>79</v>
      </c>
      <c r="AY254" s="151" t="s">
        <v>150</v>
      </c>
      <c r="BK254" s="160">
        <f>SUM(BK255:BK282)</f>
        <v>0</v>
      </c>
    </row>
    <row r="255" s="2" customFormat="1" ht="22.2" customHeight="1">
      <c r="A255" s="35"/>
      <c r="B255" s="163"/>
      <c r="C255" s="164" t="s">
        <v>356</v>
      </c>
      <c r="D255" s="164" t="s">
        <v>152</v>
      </c>
      <c r="E255" s="165" t="s">
        <v>357</v>
      </c>
      <c r="F255" s="166" t="s">
        <v>358</v>
      </c>
      <c r="G255" s="167" t="s">
        <v>185</v>
      </c>
      <c r="H255" s="168">
        <v>168</v>
      </c>
      <c r="I255" s="169"/>
      <c r="J255" s="170">
        <f>ROUND(I255*H255,2)</f>
        <v>0</v>
      </c>
      <c r="K255" s="166" t="s">
        <v>156</v>
      </c>
      <c r="L255" s="36"/>
      <c r="M255" s="171" t="s">
        <v>1</v>
      </c>
      <c r="N255" s="172" t="s">
        <v>39</v>
      </c>
      <c r="O255" s="74"/>
      <c r="P255" s="173">
        <f>O255*H255</f>
        <v>0</v>
      </c>
      <c r="Q255" s="173">
        <v>0.00021000000000000001</v>
      </c>
      <c r="R255" s="173">
        <f>Q255*H255</f>
        <v>0.035279999999999999</v>
      </c>
      <c r="S255" s="173">
        <v>0</v>
      </c>
      <c r="T255" s="17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75" t="s">
        <v>157</v>
      </c>
      <c r="AT255" s="175" t="s">
        <v>152</v>
      </c>
      <c r="AU255" s="175" t="s">
        <v>83</v>
      </c>
      <c r="AY255" s="16" t="s">
        <v>150</v>
      </c>
      <c r="BE255" s="176">
        <f>IF(N255="základní",J255,0)</f>
        <v>0</v>
      </c>
      <c r="BF255" s="176">
        <f>IF(N255="snížená",J255,0)</f>
        <v>0</v>
      </c>
      <c r="BG255" s="176">
        <f>IF(N255="zákl. přenesená",J255,0)</f>
        <v>0</v>
      </c>
      <c r="BH255" s="176">
        <f>IF(N255="sníž. přenesená",J255,0)</f>
        <v>0</v>
      </c>
      <c r="BI255" s="176">
        <f>IF(N255="nulová",J255,0)</f>
        <v>0</v>
      </c>
      <c r="BJ255" s="16" t="s">
        <v>79</v>
      </c>
      <c r="BK255" s="176">
        <f>ROUND(I255*H255,2)</f>
        <v>0</v>
      </c>
      <c r="BL255" s="16" t="s">
        <v>157</v>
      </c>
      <c r="BM255" s="175" t="s">
        <v>359</v>
      </c>
    </row>
    <row r="256" s="2" customFormat="1">
      <c r="A256" s="35"/>
      <c r="B256" s="36"/>
      <c r="C256" s="35"/>
      <c r="D256" s="177" t="s">
        <v>159</v>
      </c>
      <c r="E256" s="35"/>
      <c r="F256" s="178" t="s">
        <v>360</v>
      </c>
      <c r="G256" s="35"/>
      <c r="H256" s="35"/>
      <c r="I256" s="179"/>
      <c r="J256" s="35"/>
      <c r="K256" s="35"/>
      <c r="L256" s="36"/>
      <c r="M256" s="180"/>
      <c r="N256" s="181"/>
      <c r="O256" s="74"/>
      <c r="P256" s="74"/>
      <c r="Q256" s="74"/>
      <c r="R256" s="74"/>
      <c r="S256" s="74"/>
      <c r="T256" s="7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6" t="s">
        <v>159</v>
      </c>
      <c r="AU256" s="16" t="s">
        <v>83</v>
      </c>
    </row>
    <row r="257" s="2" customFormat="1">
      <c r="A257" s="35"/>
      <c r="B257" s="36"/>
      <c r="C257" s="35"/>
      <c r="D257" s="182" t="s">
        <v>161</v>
      </c>
      <c r="E257" s="35"/>
      <c r="F257" s="183" t="s">
        <v>361</v>
      </c>
      <c r="G257" s="35"/>
      <c r="H257" s="35"/>
      <c r="I257" s="179"/>
      <c r="J257" s="35"/>
      <c r="K257" s="35"/>
      <c r="L257" s="36"/>
      <c r="M257" s="180"/>
      <c r="N257" s="181"/>
      <c r="O257" s="74"/>
      <c r="P257" s="74"/>
      <c r="Q257" s="74"/>
      <c r="R257" s="74"/>
      <c r="S257" s="74"/>
      <c r="T257" s="7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6" t="s">
        <v>161</v>
      </c>
      <c r="AU257" s="16" t="s">
        <v>83</v>
      </c>
    </row>
    <row r="258" s="13" customFormat="1">
      <c r="A258" s="13"/>
      <c r="B258" s="184"/>
      <c r="C258" s="13"/>
      <c r="D258" s="177" t="s">
        <v>163</v>
      </c>
      <c r="E258" s="185" t="s">
        <v>1</v>
      </c>
      <c r="F258" s="186" t="s">
        <v>107</v>
      </c>
      <c r="G258" s="13"/>
      <c r="H258" s="187">
        <v>168</v>
      </c>
      <c r="I258" s="188"/>
      <c r="J258" s="13"/>
      <c r="K258" s="13"/>
      <c r="L258" s="184"/>
      <c r="M258" s="189"/>
      <c r="N258" s="190"/>
      <c r="O258" s="190"/>
      <c r="P258" s="190"/>
      <c r="Q258" s="190"/>
      <c r="R258" s="190"/>
      <c r="S258" s="190"/>
      <c r="T258" s="19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5" t="s">
        <v>163</v>
      </c>
      <c r="AU258" s="185" t="s">
        <v>83</v>
      </c>
      <c r="AV258" s="13" t="s">
        <v>83</v>
      </c>
      <c r="AW258" s="13" t="s">
        <v>31</v>
      </c>
      <c r="AX258" s="13" t="s">
        <v>79</v>
      </c>
      <c r="AY258" s="185" t="s">
        <v>150</v>
      </c>
    </row>
    <row r="259" s="2" customFormat="1" ht="22.2" customHeight="1">
      <c r="A259" s="35"/>
      <c r="B259" s="163"/>
      <c r="C259" s="164" t="s">
        <v>362</v>
      </c>
      <c r="D259" s="164" t="s">
        <v>152</v>
      </c>
      <c r="E259" s="165" t="s">
        <v>363</v>
      </c>
      <c r="F259" s="166" t="s">
        <v>364</v>
      </c>
      <c r="G259" s="167" t="s">
        <v>225</v>
      </c>
      <c r="H259" s="168">
        <v>21.600000000000001</v>
      </c>
      <c r="I259" s="169"/>
      <c r="J259" s="170">
        <f>ROUND(I259*H259,2)</f>
        <v>0</v>
      </c>
      <c r="K259" s="166" t="s">
        <v>156</v>
      </c>
      <c r="L259" s="36"/>
      <c r="M259" s="171" t="s">
        <v>1</v>
      </c>
      <c r="N259" s="172" t="s">
        <v>39</v>
      </c>
      <c r="O259" s="74"/>
      <c r="P259" s="173">
        <f>O259*H259</f>
        <v>0</v>
      </c>
      <c r="Q259" s="173">
        <v>2.5018699999999998</v>
      </c>
      <c r="R259" s="173">
        <f>Q259*H259</f>
        <v>54.040391999999997</v>
      </c>
      <c r="S259" s="173">
        <v>0</v>
      </c>
      <c r="T259" s="174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75" t="s">
        <v>157</v>
      </c>
      <c r="AT259" s="175" t="s">
        <v>152</v>
      </c>
      <c r="AU259" s="175" t="s">
        <v>83</v>
      </c>
      <c r="AY259" s="16" t="s">
        <v>150</v>
      </c>
      <c r="BE259" s="176">
        <f>IF(N259="základní",J259,0)</f>
        <v>0</v>
      </c>
      <c r="BF259" s="176">
        <f>IF(N259="snížená",J259,0)</f>
        <v>0</v>
      </c>
      <c r="BG259" s="176">
        <f>IF(N259="zákl. přenesená",J259,0)</f>
        <v>0</v>
      </c>
      <c r="BH259" s="176">
        <f>IF(N259="sníž. přenesená",J259,0)</f>
        <v>0</v>
      </c>
      <c r="BI259" s="176">
        <f>IF(N259="nulová",J259,0)</f>
        <v>0</v>
      </c>
      <c r="BJ259" s="16" t="s">
        <v>79</v>
      </c>
      <c r="BK259" s="176">
        <f>ROUND(I259*H259,2)</f>
        <v>0</v>
      </c>
      <c r="BL259" s="16" t="s">
        <v>157</v>
      </c>
      <c r="BM259" s="175" t="s">
        <v>365</v>
      </c>
    </row>
    <row r="260" s="2" customFormat="1">
      <c r="A260" s="35"/>
      <c r="B260" s="36"/>
      <c r="C260" s="35"/>
      <c r="D260" s="177" t="s">
        <v>159</v>
      </c>
      <c r="E260" s="35"/>
      <c r="F260" s="178" t="s">
        <v>366</v>
      </c>
      <c r="G260" s="35"/>
      <c r="H260" s="35"/>
      <c r="I260" s="179"/>
      <c r="J260" s="35"/>
      <c r="K260" s="35"/>
      <c r="L260" s="36"/>
      <c r="M260" s="180"/>
      <c r="N260" s="181"/>
      <c r="O260" s="74"/>
      <c r="P260" s="74"/>
      <c r="Q260" s="74"/>
      <c r="R260" s="74"/>
      <c r="S260" s="74"/>
      <c r="T260" s="7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6" t="s">
        <v>159</v>
      </c>
      <c r="AU260" s="16" t="s">
        <v>83</v>
      </c>
    </row>
    <row r="261" s="2" customFormat="1">
      <c r="A261" s="35"/>
      <c r="B261" s="36"/>
      <c r="C261" s="35"/>
      <c r="D261" s="182" t="s">
        <v>161</v>
      </c>
      <c r="E261" s="35"/>
      <c r="F261" s="183" t="s">
        <v>367</v>
      </c>
      <c r="G261" s="35"/>
      <c r="H261" s="35"/>
      <c r="I261" s="179"/>
      <c r="J261" s="35"/>
      <c r="K261" s="35"/>
      <c r="L261" s="36"/>
      <c r="M261" s="180"/>
      <c r="N261" s="181"/>
      <c r="O261" s="74"/>
      <c r="P261" s="74"/>
      <c r="Q261" s="74"/>
      <c r="R261" s="74"/>
      <c r="S261" s="74"/>
      <c r="T261" s="7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6" t="s">
        <v>161</v>
      </c>
      <c r="AU261" s="16" t="s">
        <v>83</v>
      </c>
    </row>
    <row r="262" s="13" customFormat="1">
      <c r="A262" s="13"/>
      <c r="B262" s="184"/>
      <c r="C262" s="13"/>
      <c r="D262" s="177" t="s">
        <v>163</v>
      </c>
      <c r="E262" s="185" t="s">
        <v>89</v>
      </c>
      <c r="F262" s="186" t="s">
        <v>368</v>
      </c>
      <c r="G262" s="13"/>
      <c r="H262" s="187">
        <v>21.600000000000001</v>
      </c>
      <c r="I262" s="188"/>
      <c r="J262" s="13"/>
      <c r="K262" s="13"/>
      <c r="L262" s="184"/>
      <c r="M262" s="189"/>
      <c r="N262" s="190"/>
      <c r="O262" s="190"/>
      <c r="P262" s="190"/>
      <c r="Q262" s="190"/>
      <c r="R262" s="190"/>
      <c r="S262" s="190"/>
      <c r="T262" s="19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5" t="s">
        <v>163</v>
      </c>
      <c r="AU262" s="185" t="s">
        <v>83</v>
      </c>
      <c r="AV262" s="13" t="s">
        <v>83</v>
      </c>
      <c r="AW262" s="13" t="s">
        <v>31</v>
      </c>
      <c r="AX262" s="13" t="s">
        <v>79</v>
      </c>
      <c r="AY262" s="185" t="s">
        <v>150</v>
      </c>
    </row>
    <row r="263" s="2" customFormat="1" ht="14.4" customHeight="1">
      <c r="A263" s="35"/>
      <c r="B263" s="163"/>
      <c r="C263" s="164" t="s">
        <v>369</v>
      </c>
      <c r="D263" s="164" t="s">
        <v>152</v>
      </c>
      <c r="E263" s="165" t="s">
        <v>370</v>
      </c>
      <c r="F263" s="166" t="s">
        <v>371</v>
      </c>
      <c r="G263" s="167" t="s">
        <v>155</v>
      </c>
      <c r="H263" s="168">
        <v>43.200000000000003</v>
      </c>
      <c r="I263" s="169"/>
      <c r="J263" s="170">
        <f>ROUND(I263*H263,2)</f>
        <v>0</v>
      </c>
      <c r="K263" s="166" t="s">
        <v>156</v>
      </c>
      <c r="L263" s="36"/>
      <c r="M263" s="171" t="s">
        <v>1</v>
      </c>
      <c r="N263" s="172" t="s">
        <v>39</v>
      </c>
      <c r="O263" s="74"/>
      <c r="P263" s="173">
        <f>O263*H263</f>
        <v>0</v>
      </c>
      <c r="Q263" s="173">
        <v>0.00264</v>
      </c>
      <c r="R263" s="173">
        <f>Q263*H263</f>
        <v>0.11404800000000001</v>
      </c>
      <c r="S263" s="173">
        <v>0</v>
      </c>
      <c r="T263" s="174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75" t="s">
        <v>157</v>
      </c>
      <c r="AT263" s="175" t="s">
        <v>152</v>
      </c>
      <c r="AU263" s="175" t="s">
        <v>83</v>
      </c>
      <c r="AY263" s="16" t="s">
        <v>150</v>
      </c>
      <c r="BE263" s="176">
        <f>IF(N263="základní",J263,0)</f>
        <v>0</v>
      </c>
      <c r="BF263" s="176">
        <f>IF(N263="snížená",J263,0)</f>
        <v>0</v>
      </c>
      <c r="BG263" s="176">
        <f>IF(N263="zákl. přenesená",J263,0)</f>
        <v>0</v>
      </c>
      <c r="BH263" s="176">
        <f>IF(N263="sníž. přenesená",J263,0)</f>
        <v>0</v>
      </c>
      <c r="BI263" s="176">
        <f>IF(N263="nulová",J263,0)</f>
        <v>0</v>
      </c>
      <c r="BJ263" s="16" t="s">
        <v>79</v>
      </c>
      <c r="BK263" s="176">
        <f>ROUND(I263*H263,2)</f>
        <v>0</v>
      </c>
      <c r="BL263" s="16" t="s">
        <v>157</v>
      </c>
      <c r="BM263" s="175" t="s">
        <v>372</v>
      </c>
    </row>
    <row r="264" s="2" customFormat="1">
      <c r="A264" s="35"/>
      <c r="B264" s="36"/>
      <c r="C264" s="35"/>
      <c r="D264" s="177" t="s">
        <v>159</v>
      </c>
      <c r="E264" s="35"/>
      <c r="F264" s="178" t="s">
        <v>373</v>
      </c>
      <c r="G264" s="35"/>
      <c r="H264" s="35"/>
      <c r="I264" s="179"/>
      <c r="J264" s="35"/>
      <c r="K264" s="35"/>
      <c r="L264" s="36"/>
      <c r="M264" s="180"/>
      <c r="N264" s="181"/>
      <c r="O264" s="74"/>
      <c r="P264" s="74"/>
      <c r="Q264" s="74"/>
      <c r="R264" s="74"/>
      <c r="S264" s="74"/>
      <c r="T264" s="7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6" t="s">
        <v>159</v>
      </c>
      <c r="AU264" s="16" t="s">
        <v>83</v>
      </c>
    </row>
    <row r="265" s="2" customFormat="1">
      <c r="A265" s="35"/>
      <c r="B265" s="36"/>
      <c r="C265" s="35"/>
      <c r="D265" s="182" t="s">
        <v>161</v>
      </c>
      <c r="E265" s="35"/>
      <c r="F265" s="183" t="s">
        <v>374</v>
      </c>
      <c r="G265" s="35"/>
      <c r="H265" s="35"/>
      <c r="I265" s="179"/>
      <c r="J265" s="35"/>
      <c r="K265" s="35"/>
      <c r="L265" s="36"/>
      <c r="M265" s="180"/>
      <c r="N265" s="181"/>
      <c r="O265" s="74"/>
      <c r="P265" s="74"/>
      <c r="Q265" s="74"/>
      <c r="R265" s="74"/>
      <c r="S265" s="74"/>
      <c r="T265" s="7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6" t="s">
        <v>161</v>
      </c>
      <c r="AU265" s="16" t="s">
        <v>83</v>
      </c>
    </row>
    <row r="266" s="13" customFormat="1">
      <c r="A266" s="13"/>
      <c r="B266" s="184"/>
      <c r="C266" s="13"/>
      <c r="D266" s="177" t="s">
        <v>163</v>
      </c>
      <c r="E266" s="185" t="s">
        <v>101</v>
      </c>
      <c r="F266" s="186" t="s">
        <v>375</v>
      </c>
      <c r="G266" s="13"/>
      <c r="H266" s="187">
        <v>43.200000000000003</v>
      </c>
      <c r="I266" s="188"/>
      <c r="J266" s="13"/>
      <c r="K266" s="13"/>
      <c r="L266" s="184"/>
      <c r="M266" s="189"/>
      <c r="N266" s="190"/>
      <c r="O266" s="190"/>
      <c r="P266" s="190"/>
      <c r="Q266" s="190"/>
      <c r="R266" s="190"/>
      <c r="S266" s="190"/>
      <c r="T266" s="19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5" t="s">
        <v>163</v>
      </c>
      <c r="AU266" s="185" t="s">
        <v>83</v>
      </c>
      <c r="AV266" s="13" t="s">
        <v>83</v>
      </c>
      <c r="AW266" s="13" t="s">
        <v>31</v>
      </c>
      <c r="AX266" s="13" t="s">
        <v>79</v>
      </c>
      <c r="AY266" s="185" t="s">
        <v>150</v>
      </c>
    </row>
    <row r="267" s="2" customFormat="1" ht="14.4" customHeight="1">
      <c r="A267" s="35"/>
      <c r="B267" s="163"/>
      <c r="C267" s="164" t="s">
        <v>376</v>
      </c>
      <c r="D267" s="164" t="s">
        <v>152</v>
      </c>
      <c r="E267" s="165" t="s">
        <v>377</v>
      </c>
      <c r="F267" s="166" t="s">
        <v>378</v>
      </c>
      <c r="G267" s="167" t="s">
        <v>155</v>
      </c>
      <c r="H267" s="168">
        <v>43.200000000000003</v>
      </c>
      <c r="I267" s="169"/>
      <c r="J267" s="170">
        <f>ROUND(I267*H267,2)</f>
        <v>0</v>
      </c>
      <c r="K267" s="166" t="s">
        <v>156</v>
      </c>
      <c r="L267" s="36"/>
      <c r="M267" s="171" t="s">
        <v>1</v>
      </c>
      <c r="N267" s="172" t="s">
        <v>39</v>
      </c>
      <c r="O267" s="74"/>
      <c r="P267" s="173">
        <f>O267*H267</f>
        <v>0</v>
      </c>
      <c r="Q267" s="173">
        <v>0</v>
      </c>
      <c r="R267" s="173">
        <f>Q267*H267</f>
        <v>0</v>
      </c>
      <c r="S267" s="173">
        <v>0</v>
      </c>
      <c r="T267" s="17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75" t="s">
        <v>157</v>
      </c>
      <c r="AT267" s="175" t="s">
        <v>152</v>
      </c>
      <c r="AU267" s="175" t="s">
        <v>83</v>
      </c>
      <c r="AY267" s="16" t="s">
        <v>150</v>
      </c>
      <c r="BE267" s="176">
        <f>IF(N267="základní",J267,0)</f>
        <v>0</v>
      </c>
      <c r="BF267" s="176">
        <f>IF(N267="snížená",J267,0)</f>
        <v>0</v>
      </c>
      <c r="BG267" s="176">
        <f>IF(N267="zákl. přenesená",J267,0)</f>
        <v>0</v>
      </c>
      <c r="BH267" s="176">
        <f>IF(N267="sníž. přenesená",J267,0)</f>
        <v>0</v>
      </c>
      <c r="BI267" s="176">
        <f>IF(N267="nulová",J267,0)</f>
        <v>0</v>
      </c>
      <c r="BJ267" s="16" t="s">
        <v>79</v>
      </c>
      <c r="BK267" s="176">
        <f>ROUND(I267*H267,2)</f>
        <v>0</v>
      </c>
      <c r="BL267" s="16" t="s">
        <v>157</v>
      </c>
      <c r="BM267" s="175" t="s">
        <v>379</v>
      </c>
    </row>
    <row r="268" s="2" customFormat="1">
      <c r="A268" s="35"/>
      <c r="B268" s="36"/>
      <c r="C268" s="35"/>
      <c r="D268" s="177" t="s">
        <v>159</v>
      </c>
      <c r="E268" s="35"/>
      <c r="F268" s="178" t="s">
        <v>380</v>
      </c>
      <c r="G268" s="35"/>
      <c r="H268" s="35"/>
      <c r="I268" s="179"/>
      <c r="J268" s="35"/>
      <c r="K268" s="35"/>
      <c r="L268" s="36"/>
      <c r="M268" s="180"/>
      <c r="N268" s="181"/>
      <c r="O268" s="74"/>
      <c r="P268" s="74"/>
      <c r="Q268" s="74"/>
      <c r="R268" s="74"/>
      <c r="S268" s="74"/>
      <c r="T268" s="7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6" t="s">
        <v>159</v>
      </c>
      <c r="AU268" s="16" t="s">
        <v>83</v>
      </c>
    </row>
    <row r="269" s="2" customFormat="1">
      <c r="A269" s="35"/>
      <c r="B269" s="36"/>
      <c r="C269" s="35"/>
      <c r="D269" s="182" t="s">
        <v>161</v>
      </c>
      <c r="E269" s="35"/>
      <c r="F269" s="183" t="s">
        <v>381</v>
      </c>
      <c r="G269" s="35"/>
      <c r="H269" s="35"/>
      <c r="I269" s="179"/>
      <c r="J269" s="35"/>
      <c r="K269" s="35"/>
      <c r="L269" s="36"/>
      <c r="M269" s="180"/>
      <c r="N269" s="181"/>
      <c r="O269" s="74"/>
      <c r="P269" s="74"/>
      <c r="Q269" s="74"/>
      <c r="R269" s="74"/>
      <c r="S269" s="74"/>
      <c r="T269" s="7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6" t="s">
        <v>161</v>
      </c>
      <c r="AU269" s="16" t="s">
        <v>83</v>
      </c>
    </row>
    <row r="270" s="13" customFormat="1">
      <c r="A270" s="13"/>
      <c r="B270" s="184"/>
      <c r="C270" s="13"/>
      <c r="D270" s="177" t="s">
        <v>163</v>
      </c>
      <c r="E270" s="185" t="s">
        <v>1</v>
      </c>
      <c r="F270" s="186" t="s">
        <v>101</v>
      </c>
      <c r="G270" s="13"/>
      <c r="H270" s="187">
        <v>43.200000000000003</v>
      </c>
      <c r="I270" s="188"/>
      <c r="J270" s="13"/>
      <c r="K270" s="13"/>
      <c r="L270" s="184"/>
      <c r="M270" s="189"/>
      <c r="N270" s="190"/>
      <c r="O270" s="190"/>
      <c r="P270" s="190"/>
      <c r="Q270" s="190"/>
      <c r="R270" s="190"/>
      <c r="S270" s="190"/>
      <c r="T270" s="19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5" t="s">
        <v>163</v>
      </c>
      <c r="AU270" s="185" t="s">
        <v>83</v>
      </c>
      <c r="AV270" s="13" t="s">
        <v>83</v>
      </c>
      <c r="AW270" s="13" t="s">
        <v>31</v>
      </c>
      <c r="AX270" s="13" t="s">
        <v>79</v>
      </c>
      <c r="AY270" s="185" t="s">
        <v>150</v>
      </c>
    </row>
    <row r="271" s="2" customFormat="1" ht="19.8" customHeight="1">
      <c r="A271" s="35"/>
      <c r="B271" s="163"/>
      <c r="C271" s="164" t="s">
        <v>382</v>
      </c>
      <c r="D271" s="164" t="s">
        <v>152</v>
      </c>
      <c r="E271" s="165" t="s">
        <v>383</v>
      </c>
      <c r="F271" s="166" t="s">
        <v>384</v>
      </c>
      <c r="G271" s="167" t="s">
        <v>286</v>
      </c>
      <c r="H271" s="168">
        <v>0.55900000000000005</v>
      </c>
      <c r="I271" s="169"/>
      <c r="J271" s="170">
        <f>ROUND(I271*H271,2)</f>
        <v>0</v>
      </c>
      <c r="K271" s="166" t="s">
        <v>156</v>
      </c>
      <c r="L271" s="36"/>
      <c r="M271" s="171" t="s">
        <v>1</v>
      </c>
      <c r="N271" s="172" t="s">
        <v>39</v>
      </c>
      <c r="O271" s="74"/>
      <c r="P271" s="173">
        <f>O271*H271</f>
        <v>0</v>
      </c>
      <c r="Q271" s="173">
        <v>1.0606199999999999</v>
      </c>
      <c r="R271" s="173">
        <f>Q271*H271</f>
        <v>0.59288658000000005</v>
      </c>
      <c r="S271" s="173">
        <v>0</v>
      </c>
      <c r="T271" s="174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75" t="s">
        <v>157</v>
      </c>
      <c r="AT271" s="175" t="s">
        <v>152</v>
      </c>
      <c r="AU271" s="175" t="s">
        <v>83</v>
      </c>
      <c r="AY271" s="16" t="s">
        <v>150</v>
      </c>
      <c r="BE271" s="176">
        <f>IF(N271="základní",J271,0)</f>
        <v>0</v>
      </c>
      <c r="BF271" s="176">
        <f>IF(N271="snížená",J271,0)</f>
        <v>0</v>
      </c>
      <c r="BG271" s="176">
        <f>IF(N271="zákl. přenesená",J271,0)</f>
        <v>0</v>
      </c>
      <c r="BH271" s="176">
        <f>IF(N271="sníž. přenesená",J271,0)</f>
        <v>0</v>
      </c>
      <c r="BI271" s="176">
        <f>IF(N271="nulová",J271,0)</f>
        <v>0</v>
      </c>
      <c r="BJ271" s="16" t="s">
        <v>79</v>
      </c>
      <c r="BK271" s="176">
        <f>ROUND(I271*H271,2)</f>
        <v>0</v>
      </c>
      <c r="BL271" s="16" t="s">
        <v>157</v>
      </c>
      <c r="BM271" s="175" t="s">
        <v>385</v>
      </c>
    </row>
    <row r="272" s="2" customFormat="1">
      <c r="A272" s="35"/>
      <c r="B272" s="36"/>
      <c r="C272" s="35"/>
      <c r="D272" s="177" t="s">
        <v>159</v>
      </c>
      <c r="E272" s="35"/>
      <c r="F272" s="178" t="s">
        <v>386</v>
      </c>
      <c r="G272" s="35"/>
      <c r="H272" s="35"/>
      <c r="I272" s="179"/>
      <c r="J272" s="35"/>
      <c r="K272" s="35"/>
      <c r="L272" s="36"/>
      <c r="M272" s="180"/>
      <c r="N272" s="181"/>
      <c r="O272" s="74"/>
      <c r="P272" s="74"/>
      <c r="Q272" s="74"/>
      <c r="R272" s="74"/>
      <c r="S272" s="74"/>
      <c r="T272" s="7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6" t="s">
        <v>159</v>
      </c>
      <c r="AU272" s="16" t="s">
        <v>83</v>
      </c>
    </row>
    <row r="273" s="2" customFormat="1">
      <c r="A273" s="35"/>
      <c r="B273" s="36"/>
      <c r="C273" s="35"/>
      <c r="D273" s="182" t="s">
        <v>161</v>
      </c>
      <c r="E273" s="35"/>
      <c r="F273" s="183" t="s">
        <v>387</v>
      </c>
      <c r="G273" s="35"/>
      <c r="H273" s="35"/>
      <c r="I273" s="179"/>
      <c r="J273" s="35"/>
      <c r="K273" s="35"/>
      <c r="L273" s="36"/>
      <c r="M273" s="180"/>
      <c r="N273" s="181"/>
      <c r="O273" s="74"/>
      <c r="P273" s="74"/>
      <c r="Q273" s="74"/>
      <c r="R273" s="74"/>
      <c r="S273" s="74"/>
      <c r="T273" s="7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6" t="s">
        <v>161</v>
      </c>
      <c r="AU273" s="16" t="s">
        <v>83</v>
      </c>
    </row>
    <row r="274" s="13" customFormat="1">
      <c r="A274" s="13"/>
      <c r="B274" s="184"/>
      <c r="C274" s="13"/>
      <c r="D274" s="177" t="s">
        <v>163</v>
      </c>
      <c r="E274" s="185" t="s">
        <v>1</v>
      </c>
      <c r="F274" s="186" t="s">
        <v>388</v>
      </c>
      <c r="G274" s="13"/>
      <c r="H274" s="187">
        <v>0.55900000000000005</v>
      </c>
      <c r="I274" s="188"/>
      <c r="J274" s="13"/>
      <c r="K274" s="13"/>
      <c r="L274" s="184"/>
      <c r="M274" s="189"/>
      <c r="N274" s="190"/>
      <c r="O274" s="190"/>
      <c r="P274" s="190"/>
      <c r="Q274" s="190"/>
      <c r="R274" s="190"/>
      <c r="S274" s="190"/>
      <c r="T274" s="19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5" t="s">
        <v>163</v>
      </c>
      <c r="AU274" s="185" t="s">
        <v>83</v>
      </c>
      <c r="AV274" s="13" t="s">
        <v>83</v>
      </c>
      <c r="AW274" s="13" t="s">
        <v>31</v>
      </c>
      <c r="AX274" s="13" t="s">
        <v>79</v>
      </c>
      <c r="AY274" s="185" t="s">
        <v>150</v>
      </c>
    </row>
    <row r="275" s="2" customFormat="1" ht="19.8" customHeight="1">
      <c r="A275" s="35"/>
      <c r="B275" s="163"/>
      <c r="C275" s="164" t="s">
        <v>389</v>
      </c>
      <c r="D275" s="164" t="s">
        <v>152</v>
      </c>
      <c r="E275" s="165" t="s">
        <v>390</v>
      </c>
      <c r="F275" s="166" t="s">
        <v>391</v>
      </c>
      <c r="G275" s="167" t="s">
        <v>225</v>
      </c>
      <c r="H275" s="168">
        <v>1.26</v>
      </c>
      <c r="I275" s="169"/>
      <c r="J275" s="170">
        <f>ROUND(I275*H275,2)</f>
        <v>0</v>
      </c>
      <c r="K275" s="166" t="s">
        <v>156</v>
      </c>
      <c r="L275" s="36"/>
      <c r="M275" s="171" t="s">
        <v>1</v>
      </c>
      <c r="N275" s="172" t="s">
        <v>39</v>
      </c>
      <c r="O275" s="74"/>
      <c r="P275" s="173">
        <f>O275*H275</f>
        <v>0</v>
      </c>
      <c r="Q275" s="173">
        <v>2.5428899999999999</v>
      </c>
      <c r="R275" s="173">
        <f>Q275*H275</f>
        <v>3.2040413999999999</v>
      </c>
      <c r="S275" s="173">
        <v>0</v>
      </c>
      <c r="T275" s="174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75" t="s">
        <v>157</v>
      </c>
      <c r="AT275" s="175" t="s">
        <v>152</v>
      </c>
      <c r="AU275" s="175" t="s">
        <v>83</v>
      </c>
      <c r="AY275" s="16" t="s">
        <v>150</v>
      </c>
      <c r="BE275" s="176">
        <f>IF(N275="základní",J275,0)</f>
        <v>0</v>
      </c>
      <c r="BF275" s="176">
        <f>IF(N275="snížená",J275,0)</f>
        <v>0</v>
      </c>
      <c r="BG275" s="176">
        <f>IF(N275="zákl. přenesená",J275,0)</f>
        <v>0</v>
      </c>
      <c r="BH275" s="176">
        <f>IF(N275="sníž. přenesená",J275,0)</f>
        <v>0</v>
      </c>
      <c r="BI275" s="176">
        <f>IF(N275="nulová",J275,0)</f>
        <v>0</v>
      </c>
      <c r="BJ275" s="16" t="s">
        <v>79</v>
      </c>
      <c r="BK275" s="176">
        <f>ROUND(I275*H275,2)</f>
        <v>0</v>
      </c>
      <c r="BL275" s="16" t="s">
        <v>157</v>
      </c>
      <c r="BM275" s="175" t="s">
        <v>392</v>
      </c>
    </row>
    <row r="276" s="2" customFormat="1">
      <c r="A276" s="35"/>
      <c r="B276" s="36"/>
      <c r="C276" s="35"/>
      <c r="D276" s="177" t="s">
        <v>159</v>
      </c>
      <c r="E276" s="35"/>
      <c r="F276" s="178" t="s">
        <v>393</v>
      </c>
      <c r="G276" s="35"/>
      <c r="H276" s="35"/>
      <c r="I276" s="179"/>
      <c r="J276" s="35"/>
      <c r="K276" s="35"/>
      <c r="L276" s="36"/>
      <c r="M276" s="180"/>
      <c r="N276" s="181"/>
      <c r="O276" s="74"/>
      <c r="P276" s="74"/>
      <c r="Q276" s="74"/>
      <c r="R276" s="74"/>
      <c r="S276" s="74"/>
      <c r="T276" s="7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6" t="s">
        <v>159</v>
      </c>
      <c r="AU276" s="16" t="s">
        <v>83</v>
      </c>
    </row>
    <row r="277" s="2" customFormat="1">
      <c r="A277" s="35"/>
      <c r="B277" s="36"/>
      <c r="C277" s="35"/>
      <c r="D277" s="182" t="s">
        <v>161</v>
      </c>
      <c r="E277" s="35"/>
      <c r="F277" s="183" t="s">
        <v>394</v>
      </c>
      <c r="G277" s="35"/>
      <c r="H277" s="35"/>
      <c r="I277" s="179"/>
      <c r="J277" s="35"/>
      <c r="K277" s="35"/>
      <c r="L277" s="36"/>
      <c r="M277" s="180"/>
      <c r="N277" s="181"/>
      <c r="O277" s="74"/>
      <c r="P277" s="74"/>
      <c r="Q277" s="74"/>
      <c r="R277" s="74"/>
      <c r="S277" s="74"/>
      <c r="T277" s="7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6" t="s">
        <v>161</v>
      </c>
      <c r="AU277" s="16" t="s">
        <v>83</v>
      </c>
    </row>
    <row r="278" s="13" customFormat="1">
      <c r="A278" s="13"/>
      <c r="B278" s="184"/>
      <c r="C278" s="13"/>
      <c r="D278" s="177" t="s">
        <v>163</v>
      </c>
      <c r="E278" s="185" t="s">
        <v>1</v>
      </c>
      <c r="F278" s="186" t="s">
        <v>395</v>
      </c>
      <c r="G278" s="13"/>
      <c r="H278" s="187">
        <v>1.26</v>
      </c>
      <c r="I278" s="188"/>
      <c r="J278" s="13"/>
      <c r="K278" s="13"/>
      <c r="L278" s="184"/>
      <c r="M278" s="189"/>
      <c r="N278" s="190"/>
      <c r="O278" s="190"/>
      <c r="P278" s="190"/>
      <c r="Q278" s="190"/>
      <c r="R278" s="190"/>
      <c r="S278" s="190"/>
      <c r="T278" s="19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5" t="s">
        <v>163</v>
      </c>
      <c r="AU278" s="185" t="s">
        <v>83</v>
      </c>
      <c r="AV278" s="13" t="s">
        <v>83</v>
      </c>
      <c r="AW278" s="13" t="s">
        <v>31</v>
      </c>
      <c r="AX278" s="13" t="s">
        <v>79</v>
      </c>
      <c r="AY278" s="185" t="s">
        <v>150</v>
      </c>
    </row>
    <row r="279" s="2" customFormat="1" ht="22.2" customHeight="1">
      <c r="A279" s="35"/>
      <c r="B279" s="163"/>
      <c r="C279" s="164" t="s">
        <v>396</v>
      </c>
      <c r="D279" s="164" t="s">
        <v>152</v>
      </c>
      <c r="E279" s="165" t="s">
        <v>397</v>
      </c>
      <c r="F279" s="166" t="s">
        <v>398</v>
      </c>
      <c r="G279" s="167" t="s">
        <v>225</v>
      </c>
      <c r="H279" s="168">
        <v>3.528</v>
      </c>
      <c r="I279" s="169"/>
      <c r="J279" s="170">
        <f>ROUND(I279*H279,2)</f>
        <v>0</v>
      </c>
      <c r="K279" s="166" t="s">
        <v>156</v>
      </c>
      <c r="L279" s="36"/>
      <c r="M279" s="171" t="s">
        <v>1</v>
      </c>
      <c r="N279" s="172" t="s">
        <v>39</v>
      </c>
      <c r="O279" s="74"/>
      <c r="P279" s="173">
        <f>O279*H279</f>
        <v>0</v>
      </c>
      <c r="Q279" s="173">
        <v>1.9312499999999999</v>
      </c>
      <c r="R279" s="173">
        <f>Q279*H279</f>
        <v>6.8134499999999996</v>
      </c>
      <c r="S279" s="173">
        <v>0</v>
      </c>
      <c r="T279" s="174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75" t="s">
        <v>157</v>
      </c>
      <c r="AT279" s="175" t="s">
        <v>152</v>
      </c>
      <c r="AU279" s="175" t="s">
        <v>83</v>
      </c>
      <c r="AY279" s="16" t="s">
        <v>150</v>
      </c>
      <c r="BE279" s="176">
        <f>IF(N279="základní",J279,0)</f>
        <v>0</v>
      </c>
      <c r="BF279" s="176">
        <f>IF(N279="snížená",J279,0)</f>
        <v>0</v>
      </c>
      <c r="BG279" s="176">
        <f>IF(N279="zákl. přenesená",J279,0)</f>
        <v>0</v>
      </c>
      <c r="BH279" s="176">
        <f>IF(N279="sníž. přenesená",J279,0)</f>
        <v>0</v>
      </c>
      <c r="BI279" s="176">
        <f>IF(N279="nulová",J279,0)</f>
        <v>0</v>
      </c>
      <c r="BJ279" s="16" t="s">
        <v>79</v>
      </c>
      <c r="BK279" s="176">
        <f>ROUND(I279*H279,2)</f>
        <v>0</v>
      </c>
      <c r="BL279" s="16" t="s">
        <v>157</v>
      </c>
      <c r="BM279" s="175" t="s">
        <v>399</v>
      </c>
    </row>
    <row r="280" s="2" customFormat="1">
      <c r="A280" s="35"/>
      <c r="B280" s="36"/>
      <c r="C280" s="35"/>
      <c r="D280" s="177" t="s">
        <v>159</v>
      </c>
      <c r="E280" s="35"/>
      <c r="F280" s="178" t="s">
        <v>400</v>
      </c>
      <c r="G280" s="35"/>
      <c r="H280" s="35"/>
      <c r="I280" s="179"/>
      <c r="J280" s="35"/>
      <c r="K280" s="35"/>
      <c r="L280" s="36"/>
      <c r="M280" s="180"/>
      <c r="N280" s="181"/>
      <c r="O280" s="74"/>
      <c r="P280" s="74"/>
      <c r="Q280" s="74"/>
      <c r="R280" s="74"/>
      <c r="S280" s="74"/>
      <c r="T280" s="7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6" t="s">
        <v>159</v>
      </c>
      <c r="AU280" s="16" t="s">
        <v>83</v>
      </c>
    </row>
    <row r="281" s="2" customFormat="1">
      <c r="A281" s="35"/>
      <c r="B281" s="36"/>
      <c r="C281" s="35"/>
      <c r="D281" s="182" t="s">
        <v>161</v>
      </c>
      <c r="E281" s="35"/>
      <c r="F281" s="183" t="s">
        <v>401</v>
      </c>
      <c r="G281" s="35"/>
      <c r="H281" s="35"/>
      <c r="I281" s="179"/>
      <c r="J281" s="35"/>
      <c r="K281" s="35"/>
      <c r="L281" s="36"/>
      <c r="M281" s="180"/>
      <c r="N281" s="181"/>
      <c r="O281" s="74"/>
      <c r="P281" s="74"/>
      <c r="Q281" s="74"/>
      <c r="R281" s="74"/>
      <c r="S281" s="74"/>
      <c r="T281" s="7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6" t="s">
        <v>161</v>
      </c>
      <c r="AU281" s="16" t="s">
        <v>83</v>
      </c>
    </row>
    <row r="282" s="13" customFormat="1">
      <c r="A282" s="13"/>
      <c r="B282" s="184"/>
      <c r="C282" s="13"/>
      <c r="D282" s="177" t="s">
        <v>163</v>
      </c>
      <c r="E282" s="185" t="s">
        <v>1</v>
      </c>
      <c r="F282" s="186" t="s">
        <v>402</v>
      </c>
      <c r="G282" s="13"/>
      <c r="H282" s="187">
        <v>3.528</v>
      </c>
      <c r="I282" s="188"/>
      <c r="J282" s="13"/>
      <c r="K282" s="13"/>
      <c r="L282" s="184"/>
      <c r="M282" s="189"/>
      <c r="N282" s="190"/>
      <c r="O282" s="190"/>
      <c r="P282" s="190"/>
      <c r="Q282" s="190"/>
      <c r="R282" s="190"/>
      <c r="S282" s="190"/>
      <c r="T282" s="19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5" t="s">
        <v>163</v>
      </c>
      <c r="AU282" s="185" t="s">
        <v>83</v>
      </c>
      <c r="AV282" s="13" t="s">
        <v>83</v>
      </c>
      <c r="AW282" s="13" t="s">
        <v>31</v>
      </c>
      <c r="AX282" s="13" t="s">
        <v>79</v>
      </c>
      <c r="AY282" s="185" t="s">
        <v>150</v>
      </c>
    </row>
    <row r="283" s="12" customFormat="1" ht="22.8" customHeight="1">
      <c r="A283" s="12"/>
      <c r="B283" s="150"/>
      <c r="C283" s="12"/>
      <c r="D283" s="151" t="s">
        <v>73</v>
      </c>
      <c r="E283" s="161" t="s">
        <v>182</v>
      </c>
      <c r="F283" s="161" t="s">
        <v>403</v>
      </c>
      <c r="G283" s="12"/>
      <c r="H283" s="12"/>
      <c r="I283" s="153"/>
      <c r="J283" s="162">
        <f>BK283</f>
        <v>0</v>
      </c>
      <c r="K283" s="12"/>
      <c r="L283" s="150"/>
      <c r="M283" s="155"/>
      <c r="N283" s="156"/>
      <c r="O283" s="156"/>
      <c r="P283" s="157">
        <f>SUM(P284:P299)</f>
        <v>0</v>
      </c>
      <c r="Q283" s="156"/>
      <c r="R283" s="157">
        <f>SUM(R284:R299)</f>
        <v>15.3825225</v>
      </c>
      <c r="S283" s="156"/>
      <c r="T283" s="158">
        <f>SUM(T284:T299)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51" t="s">
        <v>79</v>
      </c>
      <c r="AT283" s="159" t="s">
        <v>73</v>
      </c>
      <c r="AU283" s="159" t="s">
        <v>79</v>
      </c>
      <c r="AY283" s="151" t="s">
        <v>150</v>
      </c>
      <c r="BK283" s="160">
        <f>SUM(BK284:BK299)</f>
        <v>0</v>
      </c>
    </row>
    <row r="284" s="2" customFormat="1" ht="22.2" customHeight="1">
      <c r="A284" s="35"/>
      <c r="B284" s="163"/>
      <c r="C284" s="164" t="s">
        <v>404</v>
      </c>
      <c r="D284" s="164" t="s">
        <v>152</v>
      </c>
      <c r="E284" s="165" t="s">
        <v>405</v>
      </c>
      <c r="F284" s="166" t="s">
        <v>406</v>
      </c>
      <c r="G284" s="167" t="s">
        <v>155</v>
      </c>
      <c r="H284" s="168">
        <v>24.375</v>
      </c>
      <c r="I284" s="169"/>
      <c r="J284" s="170">
        <f>ROUND(I284*H284,2)</f>
        <v>0</v>
      </c>
      <c r="K284" s="166" t="s">
        <v>156</v>
      </c>
      <c r="L284" s="36"/>
      <c r="M284" s="171" t="s">
        <v>1</v>
      </c>
      <c r="N284" s="172" t="s">
        <v>39</v>
      </c>
      <c r="O284" s="74"/>
      <c r="P284" s="173">
        <f>O284*H284</f>
        <v>0</v>
      </c>
      <c r="Q284" s="173">
        <v>0.23000000000000001</v>
      </c>
      <c r="R284" s="173">
        <f>Q284*H284</f>
        <v>5.6062500000000002</v>
      </c>
      <c r="S284" s="173">
        <v>0</v>
      </c>
      <c r="T284" s="174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75" t="s">
        <v>157</v>
      </c>
      <c r="AT284" s="175" t="s">
        <v>152</v>
      </c>
      <c r="AU284" s="175" t="s">
        <v>83</v>
      </c>
      <c r="AY284" s="16" t="s">
        <v>150</v>
      </c>
      <c r="BE284" s="176">
        <f>IF(N284="základní",J284,0)</f>
        <v>0</v>
      </c>
      <c r="BF284" s="176">
        <f>IF(N284="snížená",J284,0)</f>
        <v>0</v>
      </c>
      <c r="BG284" s="176">
        <f>IF(N284="zákl. přenesená",J284,0)</f>
        <v>0</v>
      </c>
      <c r="BH284" s="176">
        <f>IF(N284="sníž. přenesená",J284,0)</f>
        <v>0</v>
      </c>
      <c r="BI284" s="176">
        <f>IF(N284="nulová",J284,0)</f>
        <v>0</v>
      </c>
      <c r="BJ284" s="16" t="s">
        <v>79</v>
      </c>
      <c r="BK284" s="176">
        <f>ROUND(I284*H284,2)</f>
        <v>0</v>
      </c>
      <c r="BL284" s="16" t="s">
        <v>157</v>
      </c>
      <c r="BM284" s="175" t="s">
        <v>407</v>
      </c>
    </row>
    <row r="285" s="2" customFormat="1">
      <c r="A285" s="35"/>
      <c r="B285" s="36"/>
      <c r="C285" s="35"/>
      <c r="D285" s="177" t="s">
        <v>159</v>
      </c>
      <c r="E285" s="35"/>
      <c r="F285" s="178" t="s">
        <v>408</v>
      </c>
      <c r="G285" s="35"/>
      <c r="H285" s="35"/>
      <c r="I285" s="179"/>
      <c r="J285" s="35"/>
      <c r="K285" s="35"/>
      <c r="L285" s="36"/>
      <c r="M285" s="180"/>
      <c r="N285" s="181"/>
      <c r="O285" s="74"/>
      <c r="P285" s="74"/>
      <c r="Q285" s="74"/>
      <c r="R285" s="74"/>
      <c r="S285" s="74"/>
      <c r="T285" s="7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6" t="s">
        <v>159</v>
      </c>
      <c r="AU285" s="16" t="s">
        <v>83</v>
      </c>
    </row>
    <row r="286" s="2" customFormat="1">
      <c r="A286" s="35"/>
      <c r="B286" s="36"/>
      <c r="C286" s="35"/>
      <c r="D286" s="182" t="s">
        <v>161</v>
      </c>
      <c r="E286" s="35"/>
      <c r="F286" s="183" t="s">
        <v>409</v>
      </c>
      <c r="G286" s="35"/>
      <c r="H286" s="35"/>
      <c r="I286" s="179"/>
      <c r="J286" s="35"/>
      <c r="K286" s="35"/>
      <c r="L286" s="36"/>
      <c r="M286" s="180"/>
      <c r="N286" s="181"/>
      <c r="O286" s="74"/>
      <c r="P286" s="74"/>
      <c r="Q286" s="74"/>
      <c r="R286" s="74"/>
      <c r="S286" s="74"/>
      <c r="T286" s="7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6" t="s">
        <v>161</v>
      </c>
      <c r="AU286" s="16" t="s">
        <v>83</v>
      </c>
    </row>
    <row r="287" s="13" customFormat="1">
      <c r="A287" s="13"/>
      <c r="B287" s="184"/>
      <c r="C287" s="13"/>
      <c r="D287" s="177" t="s">
        <v>163</v>
      </c>
      <c r="E287" s="185" t="s">
        <v>1</v>
      </c>
      <c r="F287" s="186" t="s">
        <v>103</v>
      </c>
      <c r="G287" s="13"/>
      <c r="H287" s="187">
        <v>24.375</v>
      </c>
      <c r="I287" s="188"/>
      <c r="J287" s="13"/>
      <c r="K287" s="13"/>
      <c r="L287" s="184"/>
      <c r="M287" s="189"/>
      <c r="N287" s="190"/>
      <c r="O287" s="190"/>
      <c r="P287" s="190"/>
      <c r="Q287" s="190"/>
      <c r="R287" s="190"/>
      <c r="S287" s="190"/>
      <c r="T287" s="19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5" t="s">
        <v>163</v>
      </c>
      <c r="AU287" s="185" t="s">
        <v>83</v>
      </c>
      <c r="AV287" s="13" t="s">
        <v>83</v>
      </c>
      <c r="AW287" s="13" t="s">
        <v>31</v>
      </c>
      <c r="AX287" s="13" t="s">
        <v>79</v>
      </c>
      <c r="AY287" s="185" t="s">
        <v>150</v>
      </c>
    </row>
    <row r="288" s="2" customFormat="1" ht="34.8" customHeight="1">
      <c r="A288" s="35"/>
      <c r="B288" s="163"/>
      <c r="C288" s="164" t="s">
        <v>410</v>
      </c>
      <c r="D288" s="164" t="s">
        <v>152</v>
      </c>
      <c r="E288" s="165" t="s">
        <v>411</v>
      </c>
      <c r="F288" s="166" t="s">
        <v>412</v>
      </c>
      <c r="G288" s="167" t="s">
        <v>155</v>
      </c>
      <c r="H288" s="168">
        <v>24.375</v>
      </c>
      <c r="I288" s="169"/>
      <c r="J288" s="170">
        <f>ROUND(I288*H288,2)</f>
        <v>0</v>
      </c>
      <c r="K288" s="166" t="s">
        <v>156</v>
      </c>
      <c r="L288" s="36"/>
      <c r="M288" s="171" t="s">
        <v>1</v>
      </c>
      <c r="N288" s="172" t="s">
        <v>39</v>
      </c>
      <c r="O288" s="74"/>
      <c r="P288" s="173">
        <f>O288*H288</f>
        <v>0</v>
      </c>
      <c r="Q288" s="173">
        <v>0.25008000000000002</v>
      </c>
      <c r="R288" s="173">
        <f>Q288*H288</f>
        <v>6.0957000000000008</v>
      </c>
      <c r="S288" s="173">
        <v>0</v>
      </c>
      <c r="T288" s="174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75" t="s">
        <v>157</v>
      </c>
      <c r="AT288" s="175" t="s">
        <v>152</v>
      </c>
      <c r="AU288" s="175" t="s">
        <v>83</v>
      </c>
      <c r="AY288" s="16" t="s">
        <v>150</v>
      </c>
      <c r="BE288" s="176">
        <f>IF(N288="základní",J288,0)</f>
        <v>0</v>
      </c>
      <c r="BF288" s="176">
        <f>IF(N288="snížená",J288,0)</f>
        <v>0</v>
      </c>
      <c r="BG288" s="176">
        <f>IF(N288="zákl. přenesená",J288,0)</f>
        <v>0</v>
      </c>
      <c r="BH288" s="176">
        <f>IF(N288="sníž. přenesená",J288,0)</f>
        <v>0</v>
      </c>
      <c r="BI288" s="176">
        <f>IF(N288="nulová",J288,0)</f>
        <v>0</v>
      </c>
      <c r="BJ288" s="16" t="s">
        <v>79</v>
      </c>
      <c r="BK288" s="176">
        <f>ROUND(I288*H288,2)</f>
        <v>0</v>
      </c>
      <c r="BL288" s="16" t="s">
        <v>157</v>
      </c>
      <c r="BM288" s="175" t="s">
        <v>413</v>
      </c>
    </row>
    <row r="289" s="2" customFormat="1">
      <c r="A289" s="35"/>
      <c r="B289" s="36"/>
      <c r="C289" s="35"/>
      <c r="D289" s="177" t="s">
        <v>159</v>
      </c>
      <c r="E289" s="35"/>
      <c r="F289" s="178" t="s">
        <v>414</v>
      </c>
      <c r="G289" s="35"/>
      <c r="H289" s="35"/>
      <c r="I289" s="179"/>
      <c r="J289" s="35"/>
      <c r="K289" s="35"/>
      <c r="L289" s="36"/>
      <c r="M289" s="180"/>
      <c r="N289" s="181"/>
      <c r="O289" s="74"/>
      <c r="P289" s="74"/>
      <c r="Q289" s="74"/>
      <c r="R289" s="74"/>
      <c r="S289" s="74"/>
      <c r="T289" s="7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6" t="s">
        <v>159</v>
      </c>
      <c r="AU289" s="16" t="s">
        <v>83</v>
      </c>
    </row>
    <row r="290" s="2" customFormat="1">
      <c r="A290" s="35"/>
      <c r="B290" s="36"/>
      <c r="C290" s="35"/>
      <c r="D290" s="182" t="s">
        <v>161</v>
      </c>
      <c r="E290" s="35"/>
      <c r="F290" s="183" t="s">
        <v>415</v>
      </c>
      <c r="G290" s="35"/>
      <c r="H290" s="35"/>
      <c r="I290" s="179"/>
      <c r="J290" s="35"/>
      <c r="K290" s="35"/>
      <c r="L290" s="36"/>
      <c r="M290" s="180"/>
      <c r="N290" s="181"/>
      <c r="O290" s="74"/>
      <c r="P290" s="74"/>
      <c r="Q290" s="74"/>
      <c r="R290" s="74"/>
      <c r="S290" s="74"/>
      <c r="T290" s="7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6" t="s">
        <v>161</v>
      </c>
      <c r="AU290" s="16" t="s">
        <v>83</v>
      </c>
    </row>
    <row r="291" s="13" customFormat="1">
      <c r="A291" s="13"/>
      <c r="B291" s="184"/>
      <c r="C291" s="13"/>
      <c r="D291" s="177" t="s">
        <v>163</v>
      </c>
      <c r="E291" s="185" t="s">
        <v>1</v>
      </c>
      <c r="F291" s="186" t="s">
        <v>103</v>
      </c>
      <c r="G291" s="13"/>
      <c r="H291" s="187">
        <v>24.375</v>
      </c>
      <c r="I291" s="188"/>
      <c r="J291" s="13"/>
      <c r="K291" s="13"/>
      <c r="L291" s="184"/>
      <c r="M291" s="189"/>
      <c r="N291" s="190"/>
      <c r="O291" s="190"/>
      <c r="P291" s="190"/>
      <c r="Q291" s="190"/>
      <c r="R291" s="190"/>
      <c r="S291" s="190"/>
      <c r="T291" s="19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5" t="s">
        <v>163</v>
      </c>
      <c r="AU291" s="185" t="s">
        <v>83</v>
      </c>
      <c r="AV291" s="13" t="s">
        <v>83</v>
      </c>
      <c r="AW291" s="13" t="s">
        <v>31</v>
      </c>
      <c r="AX291" s="13" t="s">
        <v>79</v>
      </c>
      <c r="AY291" s="185" t="s">
        <v>150</v>
      </c>
    </row>
    <row r="292" s="2" customFormat="1" ht="30" customHeight="1">
      <c r="A292" s="35"/>
      <c r="B292" s="163"/>
      <c r="C292" s="164" t="s">
        <v>416</v>
      </c>
      <c r="D292" s="164" t="s">
        <v>152</v>
      </c>
      <c r="E292" s="165" t="s">
        <v>417</v>
      </c>
      <c r="F292" s="166" t="s">
        <v>418</v>
      </c>
      <c r="G292" s="167" t="s">
        <v>155</v>
      </c>
      <c r="H292" s="168">
        <v>24.375</v>
      </c>
      <c r="I292" s="169"/>
      <c r="J292" s="170">
        <f>ROUND(I292*H292,2)</f>
        <v>0</v>
      </c>
      <c r="K292" s="166" t="s">
        <v>156</v>
      </c>
      <c r="L292" s="36"/>
      <c r="M292" s="171" t="s">
        <v>1</v>
      </c>
      <c r="N292" s="172" t="s">
        <v>39</v>
      </c>
      <c r="O292" s="74"/>
      <c r="P292" s="173">
        <f>O292*H292</f>
        <v>0</v>
      </c>
      <c r="Q292" s="173">
        <v>0.14688000000000001</v>
      </c>
      <c r="R292" s="173">
        <f>Q292*H292</f>
        <v>3.5802</v>
      </c>
      <c r="S292" s="173">
        <v>0</v>
      </c>
      <c r="T292" s="174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75" t="s">
        <v>157</v>
      </c>
      <c r="AT292" s="175" t="s">
        <v>152</v>
      </c>
      <c r="AU292" s="175" t="s">
        <v>83</v>
      </c>
      <c r="AY292" s="16" t="s">
        <v>150</v>
      </c>
      <c r="BE292" s="176">
        <f>IF(N292="základní",J292,0)</f>
        <v>0</v>
      </c>
      <c r="BF292" s="176">
        <f>IF(N292="snížená",J292,0)</f>
        <v>0</v>
      </c>
      <c r="BG292" s="176">
        <f>IF(N292="zákl. přenesená",J292,0)</f>
        <v>0</v>
      </c>
      <c r="BH292" s="176">
        <f>IF(N292="sníž. přenesená",J292,0)</f>
        <v>0</v>
      </c>
      <c r="BI292" s="176">
        <f>IF(N292="nulová",J292,0)</f>
        <v>0</v>
      </c>
      <c r="BJ292" s="16" t="s">
        <v>79</v>
      </c>
      <c r="BK292" s="176">
        <f>ROUND(I292*H292,2)</f>
        <v>0</v>
      </c>
      <c r="BL292" s="16" t="s">
        <v>157</v>
      </c>
      <c r="BM292" s="175" t="s">
        <v>419</v>
      </c>
    </row>
    <row r="293" s="2" customFormat="1">
      <c r="A293" s="35"/>
      <c r="B293" s="36"/>
      <c r="C293" s="35"/>
      <c r="D293" s="177" t="s">
        <v>159</v>
      </c>
      <c r="E293" s="35"/>
      <c r="F293" s="178" t="s">
        <v>420</v>
      </c>
      <c r="G293" s="35"/>
      <c r="H293" s="35"/>
      <c r="I293" s="179"/>
      <c r="J293" s="35"/>
      <c r="K293" s="35"/>
      <c r="L293" s="36"/>
      <c r="M293" s="180"/>
      <c r="N293" s="181"/>
      <c r="O293" s="74"/>
      <c r="P293" s="74"/>
      <c r="Q293" s="74"/>
      <c r="R293" s="74"/>
      <c r="S293" s="74"/>
      <c r="T293" s="7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6" t="s">
        <v>159</v>
      </c>
      <c r="AU293" s="16" t="s">
        <v>83</v>
      </c>
    </row>
    <row r="294" s="2" customFormat="1">
      <c r="A294" s="35"/>
      <c r="B294" s="36"/>
      <c r="C294" s="35"/>
      <c r="D294" s="182" t="s">
        <v>161</v>
      </c>
      <c r="E294" s="35"/>
      <c r="F294" s="183" t="s">
        <v>421</v>
      </c>
      <c r="G294" s="35"/>
      <c r="H294" s="35"/>
      <c r="I294" s="179"/>
      <c r="J294" s="35"/>
      <c r="K294" s="35"/>
      <c r="L294" s="36"/>
      <c r="M294" s="180"/>
      <c r="N294" s="181"/>
      <c r="O294" s="74"/>
      <c r="P294" s="74"/>
      <c r="Q294" s="74"/>
      <c r="R294" s="74"/>
      <c r="S294" s="74"/>
      <c r="T294" s="7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6" t="s">
        <v>161</v>
      </c>
      <c r="AU294" s="16" t="s">
        <v>83</v>
      </c>
    </row>
    <row r="295" s="13" customFormat="1">
      <c r="A295" s="13"/>
      <c r="B295" s="184"/>
      <c r="C295" s="13"/>
      <c r="D295" s="177" t="s">
        <v>163</v>
      </c>
      <c r="E295" s="185" t="s">
        <v>1</v>
      </c>
      <c r="F295" s="186" t="s">
        <v>103</v>
      </c>
      <c r="G295" s="13"/>
      <c r="H295" s="187">
        <v>24.375</v>
      </c>
      <c r="I295" s="188"/>
      <c r="J295" s="13"/>
      <c r="K295" s="13"/>
      <c r="L295" s="184"/>
      <c r="M295" s="189"/>
      <c r="N295" s="190"/>
      <c r="O295" s="190"/>
      <c r="P295" s="190"/>
      <c r="Q295" s="190"/>
      <c r="R295" s="190"/>
      <c r="S295" s="190"/>
      <c r="T295" s="19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5" t="s">
        <v>163</v>
      </c>
      <c r="AU295" s="185" t="s">
        <v>83</v>
      </c>
      <c r="AV295" s="13" t="s">
        <v>83</v>
      </c>
      <c r="AW295" s="13" t="s">
        <v>31</v>
      </c>
      <c r="AX295" s="13" t="s">
        <v>79</v>
      </c>
      <c r="AY295" s="185" t="s">
        <v>150</v>
      </c>
    </row>
    <row r="296" s="2" customFormat="1" ht="22.2" customHeight="1">
      <c r="A296" s="35"/>
      <c r="B296" s="163"/>
      <c r="C296" s="164" t="s">
        <v>422</v>
      </c>
      <c r="D296" s="164" t="s">
        <v>152</v>
      </c>
      <c r="E296" s="165" t="s">
        <v>423</v>
      </c>
      <c r="F296" s="166" t="s">
        <v>424</v>
      </c>
      <c r="G296" s="167" t="s">
        <v>155</v>
      </c>
      <c r="H296" s="168">
        <v>1.125</v>
      </c>
      <c r="I296" s="169"/>
      <c r="J296" s="170">
        <f>ROUND(I296*H296,2)</f>
        <v>0</v>
      </c>
      <c r="K296" s="166" t="s">
        <v>156</v>
      </c>
      <c r="L296" s="36"/>
      <c r="M296" s="171" t="s">
        <v>1</v>
      </c>
      <c r="N296" s="172" t="s">
        <v>39</v>
      </c>
      <c r="O296" s="74"/>
      <c r="P296" s="173">
        <f>O296*H296</f>
        <v>0</v>
      </c>
      <c r="Q296" s="173">
        <v>0.089219999999999994</v>
      </c>
      <c r="R296" s="173">
        <f>Q296*H296</f>
        <v>0.10037249999999999</v>
      </c>
      <c r="S296" s="173">
        <v>0</v>
      </c>
      <c r="T296" s="174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75" t="s">
        <v>157</v>
      </c>
      <c r="AT296" s="175" t="s">
        <v>152</v>
      </c>
      <c r="AU296" s="175" t="s">
        <v>83</v>
      </c>
      <c r="AY296" s="16" t="s">
        <v>150</v>
      </c>
      <c r="BE296" s="176">
        <f>IF(N296="základní",J296,0)</f>
        <v>0</v>
      </c>
      <c r="BF296" s="176">
        <f>IF(N296="snížená",J296,0)</f>
        <v>0</v>
      </c>
      <c r="BG296" s="176">
        <f>IF(N296="zákl. přenesená",J296,0)</f>
        <v>0</v>
      </c>
      <c r="BH296" s="176">
        <f>IF(N296="sníž. přenesená",J296,0)</f>
        <v>0</v>
      </c>
      <c r="BI296" s="176">
        <f>IF(N296="nulová",J296,0)</f>
        <v>0</v>
      </c>
      <c r="BJ296" s="16" t="s">
        <v>79</v>
      </c>
      <c r="BK296" s="176">
        <f>ROUND(I296*H296,2)</f>
        <v>0</v>
      </c>
      <c r="BL296" s="16" t="s">
        <v>157</v>
      </c>
      <c r="BM296" s="175" t="s">
        <v>425</v>
      </c>
    </row>
    <row r="297" s="2" customFormat="1">
      <c r="A297" s="35"/>
      <c r="B297" s="36"/>
      <c r="C297" s="35"/>
      <c r="D297" s="177" t="s">
        <v>159</v>
      </c>
      <c r="E297" s="35"/>
      <c r="F297" s="178" t="s">
        <v>426</v>
      </c>
      <c r="G297" s="35"/>
      <c r="H297" s="35"/>
      <c r="I297" s="179"/>
      <c r="J297" s="35"/>
      <c r="K297" s="35"/>
      <c r="L297" s="36"/>
      <c r="M297" s="180"/>
      <c r="N297" s="181"/>
      <c r="O297" s="74"/>
      <c r="P297" s="74"/>
      <c r="Q297" s="74"/>
      <c r="R297" s="74"/>
      <c r="S297" s="74"/>
      <c r="T297" s="7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6" t="s">
        <v>159</v>
      </c>
      <c r="AU297" s="16" t="s">
        <v>83</v>
      </c>
    </row>
    <row r="298" s="2" customFormat="1">
      <c r="A298" s="35"/>
      <c r="B298" s="36"/>
      <c r="C298" s="35"/>
      <c r="D298" s="182" t="s">
        <v>161</v>
      </c>
      <c r="E298" s="35"/>
      <c r="F298" s="183" t="s">
        <v>427</v>
      </c>
      <c r="G298" s="35"/>
      <c r="H298" s="35"/>
      <c r="I298" s="179"/>
      <c r="J298" s="35"/>
      <c r="K298" s="35"/>
      <c r="L298" s="36"/>
      <c r="M298" s="180"/>
      <c r="N298" s="181"/>
      <c r="O298" s="74"/>
      <c r="P298" s="74"/>
      <c r="Q298" s="74"/>
      <c r="R298" s="74"/>
      <c r="S298" s="74"/>
      <c r="T298" s="7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6" t="s">
        <v>161</v>
      </c>
      <c r="AU298" s="16" t="s">
        <v>83</v>
      </c>
    </row>
    <row r="299" s="13" customFormat="1">
      <c r="A299" s="13"/>
      <c r="B299" s="184"/>
      <c r="C299" s="13"/>
      <c r="D299" s="177" t="s">
        <v>163</v>
      </c>
      <c r="E299" s="185" t="s">
        <v>1</v>
      </c>
      <c r="F299" s="186" t="s">
        <v>105</v>
      </c>
      <c r="G299" s="13"/>
      <c r="H299" s="187">
        <v>1.125</v>
      </c>
      <c r="I299" s="188"/>
      <c r="J299" s="13"/>
      <c r="K299" s="13"/>
      <c r="L299" s="184"/>
      <c r="M299" s="189"/>
      <c r="N299" s="190"/>
      <c r="O299" s="190"/>
      <c r="P299" s="190"/>
      <c r="Q299" s="190"/>
      <c r="R299" s="190"/>
      <c r="S299" s="190"/>
      <c r="T299" s="19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5" t="s">
        <v>163</v>
      </c>
      <c r="AU299" s="185" t="s">
        <v>83</v>
      </c>
      <c r="AV299" s="13" t="s">
        <v>83</v>
      </c>
      <c r="AW299" s="13" t="s">
        <v>31</v>
      </c>
      <c r="AX299" s="13" t="s">
        <v>79</v>
      </c>
      <c r="AY299" s="185" t="s">
        <v>150</v>
      </c>
    </row>
    <row r="300" s="12" customFormat="1" ht="22.8" customHeight="1">
      <c r="A300" s="12"/>
      <c r="B300" s="150"/>
      <c r="C300" s="12"/>
      <c r="D300" s="151" t="s">
        <v>73</v>
      </c>
      <c r="E300" s="161" t="s">
        <v>192</v>
      </c>
      <c r="F300" s="161" t="s">
        <v>428</v>
      </c>
      <c r="G300" s="12"/>
      <c r="H300" s="12"/>
      <c r="I300" s="153"/>
      <c r="J300" s="162">
        <f>BK300</f>
        <v>0</v>
      </c>
      <c r="K300" s="12"/>
      <c r="L300" s="150"/>
      <c r="M300" s="155"/>
      <c r="N300" s="156"/>
      <c r="O300" s="156"/>
      <c r="P300" s="157">
        <f>SUM(P301:P312)</f>
        <v>0</v>
      </c>
      <c r="Q300" s="156"/>
      <c r="R300" s="157">
        <f>SUM(R301:R312)</f>
        <v>4.06799848</v>
      </c>
      <c r="S300" s="156"/>
      <c r="T300" s="158">
        <f>SUM(T301:T312)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51" t="s">
        <v>79</v>
      </c>
      <c r="AT300" s="159" t="s">
        <v>73</v>
      </c>
      <c r="AU300" s="159" t="s">
        <v>79</v>
      </c>
      <c r="AY300" s="151" t="s">
        <v>150</v>
      </c>
      <c r="BK300" s="160">
        <f>SUM(BK301:BK312)</f>
        <v>0</v>
      </c>
    </row>
    <row r="301" s="2" customFormat="1" ht="14.4" customHeight="1">
      <c r="A301" s="35"/>
      <c r="B301" s="163"/>
      <c r="C301" s="164" t="s">
        <v>429</v>
      </c>
      <c r="D301" s="164" t="s">
        <v>152</v>
      </c>
      <c r="E301" s="165" t="s">
        <v>430</v>
      </c>
      <c r="F301" s="166" t="s">
        <v>431</v>
      </c>
      <c r="G301" s="167" t="s">
        <v>155</v>
      </c>
      <c r="H301" s="168">
        <v>0.56000000000000005</v>
      </c>
      <c r="I301" s="169"/>
      <c r="J301" s="170">
        <f>ROUND(I301*H301,2)</f>
        <v>0</v>
      </c>
      <c r="K301" s="166" t="s">
        <v>156</v>
      </c>
      <c r="L301" s="36"/>
      <c r="M301" s="171" t="s">
        <v>1</v>
      </c>
      <c r="N301" s="172" t="s">
        <v>39</v>
      </c>
      <c r="O301" s="74"/>
      <c r="P301" s="173">
        <f>O301*H301</f>
        <v>0</v>
      </c>
      <c r="Q301" s="173">
        <v>0.016070000000000001</v>
      </c>
      <c r="R301" s="173">
        <f>Q301*H301</f>
        <v>0.0089992000000000006</v>
      </c>
      <c r="S301" s="173">
        <v>0</v>
      </c>
      <c r="T301" s="174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75" t="s">
        <v>157</v>
      </c>
      <c r="AT301" s="175" t="s">
        <v>152</v>
      </c>
      <c r="AU301" s="175" t="s">
        <v>83</v>
      </c>
      <c r="AY301" s="16" t="s">
        <v>150</v>
      </c>
      <c r="BE301" s="176">
        <f>IF(N301="základní",J301,0)</f>
        <v>0</v>
      </c>
      <c r="BF301" s="176">
        <f>IF(N301="snížená",J301,0)</f>
        <v>0</v>
      </c>
      <c r="BG301" s="176">
        <f>IF(N301="zákl. přenesená",J301,0)</f>
        <v>0</v>
      </c>
      <c r="BH301" s="176">
        <f>IF(N301="sníž. přenesená",J301,0)</f>
        <v>0</v>
      </c>
      <c r="BI301" s="176">
        <f>IF(N301="nulová",J301,0)</f>
        <v>0</v>
      </c>
      <c r="BJ301" s="16" t="s">
        <v>79</v>
      </c>
      <c r="BK301" s="176">
        <f>ROUND(I301*H301,2)</f>
        <v>0</v>
      </c>
      <c r="BL301" s="16" t="s">
        <v>157</v>
      </c>
      <c r="BM301" s="175" t="s">
        <v>432</v>
      </c>
    </row>
    <row r="302" s="2" customFormat="1">
      <c r="A302" s="35"/>
      <c r="B302" s="36"/>
      <c r="C302" s="35"/>
      <c r="D302" s="177" t="s">
        <v>159</v>
      </c>
      <c r="E302" s="35"/>
      <c r="F302" s="178" t="s">
        <v>433</v>
      </c>
      <c r="G302" s="35"/>
      <c r="H302" s="35"/>
      <c r="I302" s="179"/>
      <c r="J302" s="35"/>
      <c r="K302" s="35"/>
      <c r="L302" s="36"/>
      <c r="M302" s="180"/>
      <c r="N302" s="181"/>
      <c r="O302" s="74"/>
      <c r="P302" s="74"/>
      <c r="Q302" s="74"/>
      <c r="R302" s="74"/>
      <c r="S302" s="74"/>
      <c r="T302" s="7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6" t="s">
        <v>159</v>
      </c>
      <c r="AU302" s="16" t="s">
        <v>83</v>
      </c>
    </row>
    <row r="303" s="2" customFormat="1">
      <c r="A303" s="35"/>
      <c r="B303" s="36"/>
      <c r="C303" s="35"/>
      <c r="D303" s="182" t="s">
        <v>161</v>
      </c>
      <c r="E303" s="35"/>
      <c r="F303" s="183" t="s">
        <v>434</v>
      </c>
      <c r="G303" s="35"/>
      <c r="H303" s="35"/>
      <c r="I303" s="179"/>
      <c r="J303" s="35"/>
      <c r="K303" s="35"/>
      <c r="L303" s="36"/>
      <c r="M303" s="180"/>
      <c r="N303" s="181"/>
      <c r="O303" s="74"/>
      <c r="P303" s="74"/>
      <c r="Q303" s="74"/>
      <c r="R303" s="74"/>
      <c r="S303" s="74"/>
      <c r="T303" s="7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6" t="s">
        <v>161</v>
      </c>
      <c r="AU303" s="16" t="s">
        <v>83</v>
      </c>
    </row>
    <row r="304" s="13" customFormat="1">
      <c r="A304" s="13"/>
      <c r="B304" s="184"/>
      <c r="C304" s="13"/>
      <c r="D304" s="177" t="s">
        <v>163</v>
      </c>
      <c r="E304" s="185" t="s">
        <v>91</v>
      </c>
      <c r="F304" s="186" t="s">
        <v>435</v>
      </c>
      <c r="G304" s="13"/>
      <c r="H304" s="187">
        <v>0.56000000000000005</v>
      </c>
      <c r="I304" s="188"/>
      <c r="J304" s="13"/>
      <c r="K304" s="13"/>
      <c r="L304" s="184"/>
      <c r="M304" s="189"/>
      <c r="N304" s="190"/>
      <c r="O304" s="190"/>
      <c r="P304" s="190"/>
      <c r="Q304" s="190"/>
      <c r="R304" s="190"/>
      <c r="S304" s="190"/>
      <c r="T304" s="19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5" t="s">
        <v>163</v>
      </c>
      <c r="AU304" s="185" t="s">
        <v>83</v>
      </c>
      <c r="AV304" s="13" t="s">
        <v>83</v>
      </c>
      <c r="AW304" s="13" t="s">
        <v>31</v>
      </c>
      <c r="AX304" s="13" t="s">
        <v>79</v>
      </c>
      <c r="AY304" s="185" t="s">
        <v>150</v>
      </c>
    </row>
    <row r="305" s="2" customFormat="1" ht="14.4" customHeight="1">
      <c r="A305" s="35"/>
      <c r="B305" s="163"/>
      <c r="C305" s="164" t="s">
        <v>436</v>
      </c>
      <c r="D305" s="164" t="s">
        <v>152</v>
      </c>
      <c r="E305" s="165" t="s">
        <v>437</v>
      </c>
      <c r="F305" s="166" t="s">
        <v>438</v>
      </c>
      <c r="G305" s="167" t="s">
        <v>155</v>
      </c>
      <c r="H305" s="168">
        <v>0.56000000000000005</v>
      </c>
      <c r="I305" s="169"/>
      <c r="J305" s="170">
        <f>ROUND(I305*H305,2)</f>
        <v>0</v>
      </c>
      <c r="K305" s="166" t="s">
        <v>156</v>
      </c>
      <c r="L305" s="36"/>
      <c r="M305" s="171" t="s">
        <v>1</v>
      </c>
      <c r="N305" s="172" t="s">
        <v>39</v>
      </c>
      <c r="O305" s="74"/>
      <c r="P305" s="173">
        <f>O305*H305</f>
        <v>0</v>
      </c>
      <c r="Q305" s="173">
        <v>0</v>
      </c>
      <c r="R305" s="173">
        <f>Q305*H305</f>
        <v>0</v>
      </c>
      <c r="S305" s="173">
        <v>0</v>
      </c>
      <c r="T305" s="174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75" t="s">
        <v>157</v>
      </c>
      <c r="AT305" s="175" t="s">
        <v>152</v>
      </c>
      <c r="AU305" s="175" t="s">
        <v>83</v>
      </c>
      <c r="AY305" s="16" t="s">
        <v>150</v>
      </c>
      <c r="BE305" s="176">
        <f>IF(N305="základní",J305,0)</f>
        <v>0</v>
      </c>
      <c r="BF305" s="176">
        <f>IF(N305="snížená",J305,0)</f>
        <v>0</v>
      </c>
      <c r="BG305" s="176">
        <f>IF(N305="zákl. přenesená",J305,0)</f>
        <v>0</v>
      </c>
      <c r="BH305" s="176">
        <f>IF(N305="sníž. přenesená",J305,0)</f>
        <v>0</v>
      </c>
      <c r="BI305" s="176">
        <f>IF(N305="nulová",J305,0)</f>
        <v>0</v>
      </c>
      <c r="BJ305" s="16" t="s">
        <v>79</v>
      </c>
      <c r="BK305" s="176">
        <f>ROUND(I305*H305,2)</f>
        <v>0</v>
      </c>
      <c r="BL305" s="16" t="s">
        <v>157</v>
      </c>
      <c r="BM305" s="175" t="s">
        <v>439</v>
      </c>
    </row>
    <row r="306" s="2" customFormat="1">
      <c r="A306" s="35"/>
      <c r="B306" s="36"/>
      <c r="C306" s="35"/>
      <c r="D306" s="177" t="s">
        <v>159</v>
      </c>
      <c r="E306" s="35"/>
      <c r="F306" s="178" t="s">
        <v>440</v>
      </c>
      <c r="G306" s="35"/>
      <c r="H306" s="35"/>
      <c r="I306" s="179"/>
      <c r="J306" s="35"/>
      <c r="K306" s="35"/>
      <c r="L306" s="36"/>
      <c r="M306" s="180"/>
      <c r="N306" s="181"/>
      <c r="O306" s="74"/>
      <c r="P306" s="74"/>
      <c r="Q306" s="74"/>
      <c r="R306" s="74"/>
      <c r="S306" s="74"/>
      <c r="T306" s="7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6" t="s">
        <v>159</v>
      </c>
      <c r="AU306" s="16" t="s">
        <v>83</v>
      </c>
    </row>
    <row r="307" s="2" customFormat="1">
      <c r="A307" s="35"/>
      <c r="B307" s="36"/>
      <c r="C307" s="35"/>
      <c r="D307" s="182" t="s">
        <v>161</v>
      </c>
      <c r="E307" s="35"/>
      <c r="F307" s="183" t="s">
        <v>441</v>
      </c>
      <c r="G307" s="35"/>
      <c r="H307" s="35"/>
      <c r="I307" s="179"/>
      <c r="J307" s="35"/>
      <c r="K307" s="35"/>
      <c r="L307" s="36"/>
      <c r="M307" s="180"/>
      <c r="N307" s="181"/>
      <c r="O307" s="74"/>
      <c r="P307" s="74"/>
      <c r="Q307" s="74"/>
      <c r="R307" s="74"/>
      <c r="S307" s="74"/>
      <c r="T307" s="7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6" t="s">
        <v>161</v>
      </c>
      <c r="AU307" s="16" t="s">
        <v>83</v>
      </c>
    </row>
    <row r="308" s="13" customFormat="1">
      <c r="A308" s="13"/>
      <c r="B308" s="184"/>
      <c r="C308" s="13"/>
      <c r="D308" s="177" t="s">
        <v>163</v>
      </c>
      <c r="E308" s="185" t="s">
        <v>1</v>
      </c>
      <c r="F308" s="186" t="s">
        <v>91</v>
      </c>
      <c r="G308" s="13"/>
      <c r="H308" s="187">
        <v>0.56000000000000005</v>
      </c>
      <c r="I308" s="188"/>
      <c r="J308" s="13"/>
      <c r="K308" s="13"/>
      <c r="L308" s="184"/>
      <c r="M308" s="189"/>
      <c r="N308" s="190"/>
      <c r="O308" s="190"/>
      <c r="P308" s="190"/>
      <c r="Q308" s="190"/>
      <c r="R308" s="190"/>
      <c r="S308" s="190"/>
      <c r="T308" s="19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5" t="s">
        <v>163</v>
      </c>
      <c r="AU308" s="185" t="s">
        <v>83</v>
      </c>
      <c r="AV308" s="13" t="s">
        <v>83</v>
      </c>
      <c r="AW308" s="13" t="s">
        <v>31</v>
      </c>
      <c r="AX308" s="13" t="s">
        <v>79</v>
      </c>
      <c r="AY308" s="185" t="s">
        <v>150</v>
      </c>
    </row>
    <row r="309" s="2" customFormat="1" ht="30" customHeight="1">
      <c r="A309" s="35"/>
      <c r="B309" s="163"/>
      <c r="C309" s="164" t="s">
        <v>442</v>
      </c>
      <c r="D309" s="164" t="s">
        <v>152</v>
      </c>
      <c r="E309" s="165" t="s">
        <v>443</v>
      </c>
      <c r="F309" s="166" t="s">
        <v>444</v>
      </c>
      <c r="G309" s="167" t="s">
        <v>225</v>
      </c>
      <c r="H309" s="168">
        <v>1.764</v>
      </c>
      <c r="I309" s="169"/>
      <c r="J309" s="170">
        <f>ROUND(I309*H309,2)</f>
        <v>0</v>
      </c>
      <c r="K309" s="166" t="s">
        <v>156</v>
      </c>
      <c r="L309" s="36"/>
      <c r="M309" s="171" t="s">
        <v>1</v>
      </c>
      <c r="N309" s="172" t="s">
        <v>39</v>
      </c>
      <c r="O309" s="74"/>
      <c r="P309" s="173">
        <f>O309*H309</f>
        <v>0</v>
      </c>
      <c r="Q309" s="173">
        <v>2.3010199999999998</v>
      </c>
      <c r="R309" s="173">
        <f>Q309*H309</f>
        <v>4.0589992800000001</v>
      </c>
      <c r="S309" s="173">
        <v>0</v>
      </c>
      <c r="T309" s="174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75" t="s">
        <v>157</v>
      </c>
      <c r="AT309" s="175" t="s">
        <v>152</v>
      </c>
      <c r="AU309" s="175" t="s">
        <v>83</v>
      </c>
      <c r="AY309" s="16" t="s">
        <v>150</v>
      </c>
      <c r="BE309" s="176">
        <f>IF(N309="základní",J309,0)</f>
        <v>0</v>
      </c>
      <c r="BF309" s="176">
        <f>IF(N309="snížená",J309,0)</f>
        <v>0</v>
      </c>
      <c r="BG309" s="176">
        <f>IF(N309="zákl. přenesená",J309,0)</f>
        <v>0</v>
      </c>
      <c r="BH309" s="176">
        <f>IF(N309="sníž. přenesená",J309,0)</f>
        <v>0</v>
      </c>
      <c r="BI309" s="176">
        <f>IF(N309="nulová",J309,0)</f>
        <v>0</v>
      </c>
      <c r="BJ309" s="16" t="s">
        <v>79</v>
      </c>
      <c r="BK309" s="176">
        <f>ROUND(I309*H309,2)</f>
        <v>0</v>
      </c>
      <c r="BL309" s="16" t="s">
        <v>157</v>
      </c>
      <c r="BM309" s="175" t="s">
        <v>445</v>
      </c>
    </row>
    <row r="310" s="2" customFormat="1">
      <c r="A310" s="35"/>
      <c r="B310" s="36"/>
      <c r="C310" s="35"/>
      <c r="D310" s="177" t="s">
        <v>159</v>
      </c>
      <c r="E310" s="35"/>
      <c r="F310" s="178" t="s">
        <v>446</v>
      </c>
      <c r="G310" s="35"/>
      <c r="H310" s="35"/>
      <c r="I310" s="179"/>
      <c r="J310" s="35"/>
      <c r="K310" s="35"/>
      <c r="L310" s="36"/>
      <c r="M310" s="180"/>
      <c r="N310" s="181"/>
      <c r="O310" s="74"/>
      <c r="P310" s="74"/>
      <c r="Q310" s="74"/>
      <c r="R310" s="74"/>
      <c r="S310" s="74"/>
      <c r="T310" s="7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6" t="s">
        <v>159</v>
      </c>
      <c r="AU310" s="16" t="s">
        <v>83</v>
      </c>
    </row>
    <row r="311" s="2" customFormat="1">
      <c r="A311" s="35"/>
      <c r="B311" s="36"/>
      <c r="C311" s="35"/>
      <c r="D311" s="182" t="s">
        <v>161</v>
      </c>
      <c r="E311" s="35"/>
      <c r="F311" s="183" t="s">
        <v>447</v>
      </c>
      <c r="G311" s="35"/>
      <c r="H311" s="35"/>
      <c r="I311" s="179"/>
      <c r="J311" s="35"/>
      <c r="K311" s="35"/>
      <c r="L311" s="36"/>
      <c r="M311" s="180"/>
      <c r="N311" s="181"/>
      <c r="O311" s="74"/>
      <c r="P311" s="74"/>
      <c r="Q311" s="74"/>
      <c r="R311" s="74"/>
      <c r="S311" s="74"/>
      <c r="T311" s="7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6" t="s">
        <v>161</v>
      </c>
      <c r="AU311" s="16" t="s">
        <v>83</v>
      </c>
    </row>
    <row r="312" s="13" customFormat="1">
      <c r="A312" s="13"/>
      <c r="B312" s="184"/>
      <c r="C312" s="13"/>
      <c r="D312" s="177" t="s">
        <v>163</v>
      </c>
      <c r="E312" s="185" t="s">
        <v>1</v>
      </c>
      <c r="F312" s="186" t="s">
        <v>448</v>
      </c>
      <c r="G312" s="13"/>
      <c r="H312" s="187">
        <v>1.764</v>
      </c>
      <c r="I312" s="188"/>
      <c r="J312" s="13"/>
      <c r="K312" s="13"/>
      <c r="L312" s="184"/>
      <c r="M312" s="189"/>
      <c r="N312" s="190"/>
      <c r="O312" s="190"/>
      <c r="P312" s="190"/>
      <c r="Q312" s="190"/>
      <c r="R312" s="190"/>
      <c r="S312" s="190"/>
      <c r="T312" s="19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5" t="s">
        <v>163</v>
      </c>
      <c r="AU312" s="185" t="s">
        <v>83</v>
      </c>
      <c r="AV312" s="13" t="s">
        <v>83</v>
      </c>
      <c r="AW312" s="13" t="s">
        <v>31</v>
      </c>
      <c r="AX312" s="13" t="s">
        <v>79</v>
      </c>
      <c r="AY312" s="185" t="s">
        <v>150</v>
      </c>
    </row>
    <row r="313" s="12" customFormat="1" ht="22.8" customHeight="1">
      <c r="A313" s="12"/>
      <c r="B313" s="150"/>
      <c r="C313" s="12"/>
      <c r="D313" s="151" t="s">
        <v>73</v>
      </c>
      <c r="E313" s="161" t="s">
        <v>199</v>
      </c>
      <c r="F313" s="161" t="s">
        <v>449</v>
      </c>
      <c r="G313" s="12"/>
      <c r="H313" s="12"/>
      <c r="I313" s="153"/>
      <c r="J313" s="162">
        <f>BK313</f>
        <v>0</v>
      </c>
      <c r="K313" s="12"/>
      <c r="L313" s="150"/>
      <c r="M313" s="155"/>
      <c r="N313" s="156"/>
      <c r="O313" s="156"/>
      <c r="P313" s="157">
        <f>SUM(P314:P362)</f>
        <v>0</v>
      </c>
      <c r="Q313" s="156"/>
      <c r="R313" s="157">
        <f>SUM(R314:R362)</f>
        <v>6.7244100000000007</v>
      </c>
      <c r="S313" s="156"/>
      <c r="T313" s="158">
        <f>SUM(T314:T362)</f>
        <v>4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1" t="s">
        <v>79</v>
      </c>
      <c r="AT313" s="159" t="s">
        <v>73</v>
      </c>
      <c r="AU313" s="159" t="s">
        <v>79</v>
      </c>
      <c r="AY313" s="151" t="s">
        <v>150</v>
      </c>
      <c r="BK313" s="160">
        <f>SUM(BK314:BK362)</f>
        <v>0</v>
      </c>
    </row>
    <row r="314" s="2" customFormat="1" ht="22.2" customHeight="1">
      <c r="A314" s="35"/>
      <c r="B314" s="163"/>
      <c r="C314" s="164" t="s">
        <v>450</v>
      </c>
      <c r="D314" s="164" t="s">
        <v>152</v>
      </c>
      <c r="E314" s="165" t="s">
        <v>451</v>
      </c>
      <c r="F314" s="166" t="s">
        <v>452</v>
      </c>
      <c r="G314" s="167" t="s">
        <v>185</v>
      </c>
      <c r="H314" s="168">
        <v>9</v>
      </c>
      <c r="I314" s="169"/>
      <c r="J314" s="170">
        <f>ROUND(I314*H314,2)</f>
        <v>0</v>
      </c>
      <c r="K314" s="166" t="s">
        <v>156</v>
      </c>
      <c r="L314" s="36"/>
      <c r="M314" s="171" t="s">
        <v>1</v>
      </c>
      <c r="N314" s="172" t="s">
        <v>39</v>
      </c>
      <c r="O314" s="74"/>
      <c r="P314" s="173">
        <f>O314*H314</f>
        <v>0</v>
      </c>
      <c r="Q314" s="173">
        <v>0.077160000000000006</v>
      </c>
      <c r="R314" s="173">
        <f>Q314*H314</f>
        <v>0.69444000000000006</v>
      </c>
      <c r="S314" s="173">
        <v>0</v>
      </c>
      <c r="T314" s="174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75" t="s">
        <v>157</v>
      </c>
      <c r="AT314" s="175" t="s">
        <v>152</v>
      </c>
      <c r="AU314" s="175" t="s">
        <v>83</v>
      </c>
      <c r="AY314" s="16" t="s">
        <v>150</v>
      </c>
      <c r="BE314" s="176">
        <f>IF(N314="základní",J314,0)</f>
        <v>0</v>
      </c>
      <c r="BF314" s="176">
        <f>IF(N314="snížená",J314,0)</f>
        <v>0</v>
      </c>
      <c r="BG314" s="176">
        <f>IF(N314="zákl. přenesená",J314,0)</f>
        <v>0</v>
      </c>
      <c r="BH314" s="176">
        <f>IF(N314="sníž. přenesená",J314,0)</f>
        <v>0</v>
      </c>
      <c r="BI314" s="176">
        <f>IF(N314="nulová",J314,0)</f>
        <v>0</v>
      </c>
      <c r="BJ314" s="16" t="s">
        <v>79</v>
      </c>
      <c r="BK314" s="176">
        <f>ROUND(I314*H314,2)</f>
        <v>0</v>
      </c>
      <c r="BL314" s="16" t="s">
        <v>157</v>
      </c>
      <c r="BM314" s="175" t="s">
        <v>453</v>
      </c>
    </row>
    <row r="315" s="2" customFormat="1">
      <c r="A315" s="35"/>
      <c r="B315" s="36"/>
      <c r="C315" s="35"/>
      <c r="D315" s="177" t="s">
        <v>159</v>
      </c>
      <c r="E315" s="35"/>
      <c r="F315" s="178" t="s">
        <v>454</v>
      </c>
      <c r="G315" s="35"/>
      <c r="H315" s="35"/>
      <c r="I315" s="179"/>
      <c r="J315" s="35"/>
      <c r="K315" s="35"/>
      <c r="L315" s="36"/>
      <c r="M315" s="180"/>
      <c r="N315" s="181"/>
      <c r="O315" s="74"/>
      <c r="P315" s="74"/>
      <c r="Q315" s="74"/>
      <c r="R315" s="74"/>
      <c r="S315" s="74"/>
      <c r="T315" s="7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6" t="s">
        <v>159</v>
      </c>
      <c r="AU315" s="16" t="s">
        <v>83</v>
      </c>
    </row>
    <row r="316" s="2" customFormat="1">
      <c r="A316" s="35"/>
      <c r="B316" s="36"/>
      <c r="C316" s="35"/>
      <c r="D316" s="182" t="s">
        <v>161</v>
      </c>
      <c r="E316" s="35"/>
      <c r="F316" s="183" t="s">
        <v>455</v>
      </c>
      <c r="G316" s="35"/>
      <c r="H316" s="35"/>
      <c r="I316" s="179"/>
      <c r="J316" s="35"/>
      <c r="K316" s="35"/>
      <c r="L316" s="36"/>
      <c r="M316" s="180"/>
      <c r="N316" s="181"/>
      <c r="O316" s="74"/>
      <c r="P316" s="74"/>
      <c r="Q316" s="74"/>
      <c r="R316" s="74"/>
      <c r="S316" s="74"/>
      <c r="T316" s="7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6" t="s">
        <v>161</v>
      </c>
      <c r="AU316" s="16" t="s">
        <v>83</v>
      </c>
    </row>
    <row r="317" s="2" customFormat="1">
      <c r="A317" s="35"/>
      <c r="B317" s="36"/>
      <c r="C317" s="35"/>
      <c r="D317" s="177" t="s">
        <v>189</v>
      </c>
      <c r="E317" s="35"/>
      <c r="F317" s="192" t="s">
        <v>456</v>
      </c>
      <c r="G317" s="35"/>
      <c r="H317" s="35"/>
      <c r="I317" s="179"/>
      <c r="J317" s="35"/>
      <c r="K317" s="35"/>
      <c r="L317" s="36"/>
      <c r="M317" s="180"/>
      <c r="N317" s="181"/>
      <c r="O317" s="74"/>
      <c r="P317" s="74"/>
      <c r="Q317" s="74"/>
      <c r="R317" s="74"/>
      <c r="S317" s="74"/>
      <c r="T317" s="7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6" t="s">
        <v>189</v>
      </c>
      <c r="AU317" s="16" t="s">
        <v>83</v>
      </c>
    </row>
    <row r="318" s="13" customFormat="1">
      <c r="A318" s="13"/>
      <c r="B318" s="184"/>
      <c r="C318" s="13"/>
      <c r="D318" s="177" t="s">
        <v>163</v>
      </c>
      <c r="E318" s="185" t="s">
        <v>1</v>
      </c>
      <c r="F318" s="186" t="s">
        <v>199</v>
      </c>
      <c r="G318" s="13"/>
      <c r="H318" s="187">
        <v>9</v>
      </c>
      <c r="I318" s="188"/>
      <c r="J318" s="13"/>
      <c r="K318" s="13"/>
      <c r="L318" s="184"/>
      <c r="M318" s="189"/>
      <c r="N318" s="190"/>
      <c r="O318" s="190"/>
      <c r="P318" s="190"/>
      <c r="Q318" s="190"/>
      <c r="R318" s="190"/>
      <c r="S318" s="190"/>
      <c r="T318" s="19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5" t="s">
        <v>163</v>
      </c>
      <c r="AU318" s="185" t="s">
        <v>83</v>
      </c>
      <c r="AV318" s="13" t="s">
        <v>83</v>
      </c>
      <c r="AW318" s="13" t="s">
        <v>31</v>
      </c>
      <c r="AX318" s="13" t="s">
        <v>79</v>
      </c>
      <c r="AY318" s="185" t="s">
        <v>150</v>
      </c>
    </row>
    <row r="319" s="2" customFormat="1" ht="22.2" customHeight="1">
      <c r="A319" s="35"/>
      <c r="B319" s="163"/>
      <c r="C319" s="164" t="s">
        <v>457</v>
      </c>
      <c r="D319" s="164" t="s">
        <v>152</v>
      </c>
      <c r="E319" s="165" t="s">
        <v>458</v>
      </c>
      <c r="F319" s="166" t="s">
        <v>459</v>
      </c>
      <c r="G319" s="167" t="s">
        <v>185</v>
      </c>
      <c r="H319" s="168">
        <v>9</v>
      </c>
      <c r="I319" s="169"/>
      <c r="J319" s="170">
        <f>ROUND(I319*H319,2)</f>
        <v>0</v>
      </c>
      <c r="K319" s="166" t="s">
        <v>156</v>
      </c>
      <c r="L319" s="36"/>
      <c r="M319" s="171" t="s">
        <v>1</v>
      </c>
      <c r="N319" s="172" t="s">
        <v>39</v>
      </c>
      <c r="O319" s="74"/>
      <c r="P319" s="173">
        <f>O319*H319</f>
        <v>0</v>
      </c>
      <c r="Q319" s="173">
        <v>0.15256</v>
      </c>
      <c r="R319" s="173">
        <f>Q319*H319</f>
        <v>1.37304</v>
      </c>
      <c r="S319" s="173">
        <v>0</v>
      </c>
      <c r="T319" s="174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75" t="s">
        <v>157</v>
      </c>
      <c r="AT319" s="175" t="s">
        <v>152</v>
      </c>
      <c r="AU319" s="175" t="s">
        <v>83</v>
      </c>
      <c r="AY319" s="16" t="s">
        <v>150</v>
      </c>
      <c r="BE319" s="176">
        <f>IF(N319="základní",J319,0)</f>
        <v>0</v>
      </c>
      <c r="BF319" s="176">
        <f>IF(N319="snížená",J319,0)</f>
        <v>0</v>
      </c>
      <c r="BG319" s="176">
        <f>IF(N319="zákl. přenesená",J319,0)</f>
        <v>0</v>
      </c>
      <c r="BH319" s="176">
        <f>IF(N319="sníž. přenesená",J319,0)</f>
        <v>0</v>
      </c>
      <c r="BI319" s="176">
        <f>IF(N319="nulová",J319,0)</f>
        <v>0</v>
      </c>
      <c r="BJ319" s="16" t="s">
        <v>79</v>
      </c>
      <c r="BK319" s="176">
        <f>ROUND(I319*H319,2)</f>
        <v>0</v>
      </c>
      <c r="BL319" s="16" t="s">
        <v>157</v>
      </c>
      <c r="BM319" s="175" t="s">
        <v>460</v>
      </c>
    </row>
    <row r="320" s="2" customFormat="1">
      <c r="A320" s="35"/>
      <c r="B320" s="36"/>
      <c r="C320" s="35"/>
      <c r="D320" s="177" t="s">
        <v>159</v>
      </c>
      <c r="E320" s="35"/>
      <c r="F320" s="178" t="s">
        <v>461</v>
      </c>
      <c r="G320" s="35"/>
      <c r="H320" s="35"/>
      <c r="I320" s="179"/>
      <c r="J320" s="35"/>
      <c r="K320" s="35"/>
      <c r="L320" s="36"/>
      <c r="M320" s="180"/>
      <c r="N320" s="181"/>
      <c r="O320" s="74"/>
      <c r="P320" s="74"/>
      <c r="Q320" s="74"/>
      <c r="R320" s="74"/>
      <c r="S320" s="74"/>
      <c r="T320" s="7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6" t="s">
        <v>159</v>
      </c>
      <c r="AU320" s="16" t="s">
        <v>83</v>
      </c>
    </row>
    <row r="321" s="2" customFormat="1">
      <c r="A321" s="35"/>
      <c r="B321" s="36"/>
      <c r="C321" s="35"/>
      <c r="D321" s="182" t="s">
        <v>161</v>
      </c>
      <c r="E321" s="35"/>
      <c r="F321" s="183" t="s">
        <v>462</v>
      </c>
      <c r="G321" s="35"/>
      <c r="H321" s="35"/>
      <c r="I321" s="179"/>
      <c r="J321" s="35"/>
      <c r="K321" s="35"/>
      <c r="L321" s="36"/>
      <c r="M321" s="180"/>
      <c r="N321" s="181"/>
      <c r="O321" s="74"/>
      <c r="P321" s="74"/>
      <c r="Q321" s="74"/>
      <c r="R321" s="74"/>
      <c r="S321" s="74"/>
      <c r="T321" s="7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6" t="s">
        <v>161</v>
      </c>
      <c r="AU321" s="16" t="s">
        <v>83</v>
      </c>
    </row>
    <row r="322" s="2" customFormat="1">
      <c r="A322" s="35"/>
      <c r="B322" s="36"/>
      <c r="C322" s="35"/>
      <c r="D322" s="177" t="s">
        <v>189</v>
      </c>
      <c r="E322" s="35"/>
      <c r="F322" s="192" t="s">
        <v>463</v>
      </c>
      <c r="G322" s="35"/>
      <c r="H322" s="35"/>
      <c r="I322" s="179"/>
      <c r="J322" s="35"/>
      <c r="K322" s="35"/>
      <c r="L322" s="36"/>
      <c r="M322" s="180"/>
      <c r="N322" s="181"/>
      <c r="O322" s="74"/>
      <c r="P322" s="74"/>
      <c r="Q322" s="74"/>
      <c r="R322" s="74"/>
      <c r="S322" s="74"/>
      <c r="T322" s="7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6" t="s">
        <v>189</v>
      </c>
      <c r="AU322" s="16" t="s">
        <v>83</v>
      </c>
    </row>
    <row r="323" s="2" customFormat="1" ht="30" customHeight="1">
      <c r="A323" s="35"/>
      <c r="B323" s="163"/>
      <c r="C323" s="164" t="s">
        <v>464</v>
      </c>
      <c r="D323" s="164" t="s">
        <v>152</v>
      </c>
      <c r="E323" s="165" t="s">
        <v>465</v>
      </c>
      <c r="F323" s="166" t="s">
        <v>466</v>
      </c>
      <c r="G323" s="167" t="s">
        <v>185</v>
      </c>
      <c r="H323" s="168">
        <v>9</v>
      </c>
      <c r="I323" s="169"/>
      <c r="J323" s="170">
        <f>ROUND(I323*H323,2)</f>
        <v>0</v>
      </c>
      <c r="K323" s="166" t="s">
        <v>156</v>
      </c>
      <c r="L323" s="36"/>
      <c r="M323" s="171" t="s">
        <v>1</v>
      </c>
      <c r="N323" s="172" t="s">
        <v>39</v>
      </c>
      <c r="O323" s="74"/>
      <c r="P323" s="173">
        <f>O323*H323</f>
        <v>0</v>
      </c>
      <c r="Q323" s="173">
        <v>0.00060999999999999997</v>
      </c>
      <c r="R323" s="173">
        <f>Q323*H323</f>
        <v>0.0054900000000000001</v>
      </c>
      <c r="S323" s="173">
        <v>0</v>
      </c>
      <c r="T323" s="174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75" t="s">
        <v>157</v>
      </c>
      <c r="AT323" s="175" t="s">
        <v>152</v>
      </c>
      <c r="AU323" s="175" t="s">
        <v>83</v>
      </c>
      <c r="AY323" s="16" t="s">
        <v>150</v>
      </c>
      <c r="BE323" s="176">
        <f>IF(N323="základní",J323,0)</f>
        <v>0</v>
      </c>
      <c r="BF323" s="176">
        <f>IF(N323="snížená",J323,0)</f>
        <v>0</v>
      </c>
      <c r="BG323" s="176">
        <f>IF(N323="zákl. přenesená",J323,0)</f>
        <v>0</v>
      </c>
      <c r="BH323" s="176">
        <f>IF(N323="sníž. přenesená",J323,0)</f>
        <v>0</v>
      </c>
      <c r="BI323" s="176">
        <f>IF(N323="nulová",J323,0)</f>
        <v>0</v>
      </c>
      <c r="BJ323" s="16" t="s">
        <v>79</v>
      </c>
      <c r="BK323" s="176">
        <f>ROUND(I323*H323,2)</f>
        <v>0</v>
      </c>
      <c r="BL323" s="16" t="s">
        <v>157</v>
      </c>
      <c r="BM323" s="175" t="s">
        <v>467</v>
      </c>
    </row>
    <row r="324" s="2" customFormat="1">
      <c r="A324" s="35"/>
      <c r="B324" s="36"/>
      <c r="C324" s="35"/>
      <c r="D324" s="177" t="s">
        <v>159</v>
      </c>
      <c r="E324" s="35"/>
      <c r="F324" s="178" t="s">
        <v>468</v>
      </c>
      <c r="G324" s="35"/>
      <c r="H324" s="35"/>
      <c r="I324" s="179"/>
      <c r="J324" s="35"/>
      <c r="K324" s="35"/>
      <c r="L324" s="36"/>
      <c r="M324" s="180"/>
      <c r="N324" s="181"/>
      <c r="O324" s="74"/>
      <c r="P324" s="74"/>
      <c r="Q324" s="74"/>
      <c r="R324" s="74"/>
      <c r="S324" s="74"/>
      <c r="T324" s="7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6" t="s">
        <v>159</v>
      </c>
      <c r="AU324" s="16" t="s">
        <v>83</v>
      </c>
    </row>
    <row r="325" s="2" customFormat="1">
      <c r="A325" s="35"/>
      <c r="B325" s="36"/>
      <c r="C325" s="35"/>
      <c r="D325" s="182" t="s">
        <v>161</v>
      </c>
      <c r="E325" s="35"/>
      <c r="F325" s="183" t="s">
        <v>469</v>
      </c>
      <c r="G325" s="35"/>
      <c r="H325" s="35"/>
      <c r="I325" s="179"/>
      <c r="J325" s="35"/>
      <c r="K325" s="35"/>
      <c r="L325" s="36"/>
      <c r="M325" s="180"/>
      <c r="N325" s="181"/>
      <c r="O325" s="74"/>
      <c r="P325" s="74"/>
      <c r="Q325" s="74"/>
      <c r="R325" s="74"/>
      <c r="S325" s="74"/>
      <c r="T325" s="7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6" t="s">
        <v>161</v>
      </c>
      <c r="AU325" s="16" t="s">
        <v>83</v>
      </c>
    </row>
    <row r="326" s="13" customFormat="1">
      <c r="A326" s="13"/>
      <c r="B326" s="184"/>
      <c r="C326" s="13"/>
      <c r="D326" s="177" t="s">
        <v>163</v>
      </c>
      <c r="E326" s="185" t="s">
        <v>1</v>
      </c>
      <c r="F326" s="186" t="s">
        <v>199</v>
      </c>
      <c r="G326" s="13"/>
      <c r="H326" s="187">
        <v>9</v>
      </c>
      <c r="I326" s="188"/>
      <c r="J326" s="13"/>
      <c r="K326" s="13"/>
      <c r="L326" s="184"/>
      <c r="M326" s="189"/>
      <c r="N326" s="190"/>
      <c r="O326" s="190"/>
      <c r="P326" s="190"/>
      <c r="Q326" s="190"/>
      <c r="R326" s="190"/>
      <c r="S326" s="190"/>
      <c r="T326" s="19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5" t="s">
        <v>163</v>
      </c>
      <c r="AU326" s="185" t="s">
        <v>83</v>
      </c>
      <c r="AV326" s="13" t="s">
        <v>83</v>
      </c>
      <c r="AW326" s="13" t="s">
        <v>31</v>
      </c>
      <c r="AX326" s="13" t="s">
        <v>79</v>
      </c>
      <c r="AY326" s="185" t="s">
        <v>150</v>
      </c>
    </row>
    <row r="327" s="2" customFormat="1" ht="14.4" customHeight="1">
      <c r="A327" s="35"/>
      <c r="B327" s="163"/>
      <c r="C327" s="164" t="s">
        <v>470</v>
      </c>
      <c r="D327" s="164" t="s">
        <v>152</v>
      </c>
      <c r="E327" s="165" t="s">
        <v>471</v>
      </c>
      <c r="F327" s="166" t="s">
        <v>472</v>
      </c>
      <c r="G327" s="167" t="s">
        <v>185</v>
      </c>
      <c r="H327" s="168">
        <v>28.949999999999999</v>
      </c>
      <c r="I327" s="169"/>
      <c r="J327" s="170">
        <f>ROUND(I327*H327,2)</f>
        <v>0</v>
      </c>
      <c r="K327" s="166" t="s">
        <v>156</v>
      </c>
      <c r="L327" s="36"/>
      <c r="M327" s="171" t="s">
        <v>1</v>
      </c>
      <c r="N327" s="172" t="s">
        <v>39</v>
      </c>
      <c r="O327" s="74"/>
      <c r="P327" s="173">
        <f>O327*H327</f>
        <v>0</v>
      </c>
      <c r="Q327" s="173">
        <v>0</v>
      </c>
      <c r="R327" s="173">
        <f>Q327*H327</f>
        <v>0</v>
      </c>
      <c r="S327" s="173">
        <v>0</v>
      </c>
      <c r="T327" s="174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75" t="s">
        <v>157</v>
      </c>
      <c r="AT327" s="175" t="s">
        <v>152</v>
      </c>
      <c r="AU327" s="175" t="s">
        <v>83</v>
      </c>
      <c r="AY327" s="16" t="s">
        <v>150</v>
      </c>
      <c r="BE327" s="176">
        <f>IF(N327="základní",J327,0)</f>
        <v>0</v>
      </c>
      <c r="BF327" s="176">
        <f>IF(N327="snížená",J327,0)</f>
        <v>0</v>
      </c>
      <c r="BG327" s="176">
        <f>IF(N327="zákl. přenesená",J327,0)</f>
        <v>0</v>
      </c>
      <c r="BH327" s="176">
        <f>IF(N327="sníž. přenesená",J327,0)</f>
        <v>0</v>
      </c>
      <c r="BI327" s="176">
        <f>IF(N327="nulová",J327,0)</f>
        <v>0</v>
      </c>
      <c r="BJ327" s="16" t="s">
        <v>79</v>
      </c>
      <c r="BK327" s="176">
        <f>ROUND(I327*H327,2)</f>
        <v>0</v>
      </c>
      <c r="BL327" s="16" t="s">
        <v>157</v>
      </c>
      <c r="BM327" s="175" t="s">
        <v>473</v>
      </c>
    </row>
    <row r="328" s="2" customFormat="1">
      <c r="A328" s="35"/>
      <c r="B328" s="36"/>
      <c r="C328" s="35"/>
      <c r="D328" s="177" t="s">
        <v>159</v>
      </c>
      <c r="E328" s="35"/>
      <c r="F328" s="178" t="s">
        <v>474</v>
      </c>
      <c r="G328" s="35"/>
      <c r="H328" s="35"/>
      <c r="I328" s="179"/>
      <c r="J328" s="35"/>
      <c r="K328" s="35"/>
      <c r="L328" s="36"/>
      <c r="M328" s="180"/>
      <c r="N328" s="181"/>
      <c r="O328" s="74"/>
      <c r="P328" s="74"/>
      <c r="Q328" s="74"/>
      <c r="R328" s="74"/>
      <c r="S328" s="74"/>
      <c r="T328" s="7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6" t="s">
        <v>159</v>
      </c>
      <c r="AU328" s="16" t="s">
        <v>83</v>
      </c>
    </row>
    <row r="329" s="2" customFormat="1">
      <c r="A329" s="35"/>
      <c r="B329" s="36"/>
      <c r="C329" s="35"/>
      <c r="D329" s="182" t="s">
        <v>161</v>
      </c>
      <c r="E329" s="35"/>
      <c r="F329" s="183" t="s">
        <v>475</v>
      </c>
      <c r="G329" s="35"/>
      <c r="H329" s="35"/>
      <c r="I329" s="179"/>
      <c r="J329" s="35"/>
      <c r="K329" s="35"/>
      <c r="L329" s="36"/>
      <c r="M329" s="180"/>
      <c r="N329" s="181"/>
      <c r="O329" s="74"/>
      <c r="P329" s="74"/>
      <c r="Q329" s="74"/>
      <c r="R329" s="74"/>
      <c r="S329" s="74"/>
      <c r="T329" s="7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6" t="s">
        <v>161</v>
      </c>
      <c r="AU329" s="16" t="s">
        <v>83</v>
      </c>
    </row>
    <row r="330" s="13" customFormat="1">
      <c r="A330" s="13"/>
      <c r="B330" s="184"/>
      <c r="C330" s="13"/>
      <c r="D330" s="177" t="s">
        <v>163</v>
      </c>
      <c r="E330" s="185" t="s">
        <v>1</v>
      </c>
      <c r="F330" s="186" t="s">
        <v>476</v>
      </c>
      <c r="G330" s="13"/>
      <c r="H330" s="187">
        <v>28.949999999999999</v>
      </c>
      <c r="I330" s="188"/>
      <c r="J330" s="13"/>
      <c r="K330" s="13"/>
      <c r="L330" s="184"/>
      <c r="M330" s="189"/>
      <c r="N330" s="190"/>
      <c r="O330" s="190"/>
      <c r="P330" s="190"/>
      <c r="Q330" s="190"/>
      <c r="R330" s="190"/>
      <c r="S330" s="190"/>
      <c r="T330" s="19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5" t="s">
        <v>163</v>
      </c>
      <c r="AU330" s="185" t="s">
        <v>83</v>
      </c>
      <c r="AV330" s="13" t="s">
        <v>83</v>
      </c>
      <c r="AW330" s="13" t="s">
        <v>31</v>
      </c>
      <c r="AX330" s="13" t="s">
        <v>79</v>
      </c>
      <c r="AY330" s="185" t="s">
        <v>150</v>
      </c>
    </row>
    <row r="331" s="2" customFormat="1" ht="22.2" customHeight="1">
      <c r="A331" s="35"/>
      <c r="B331" s="163"/>
      <c r="C331" s="164" t="s">
        <v>477</v>
      </c>
      <c r="D331" s="164" t="s">
        <v>152</v>
      </c>
      <c r="E331" s="165" t="s">
        <v>478</v>
      </c>
      <c r="F331" s="166" t="s">
        <v>479</v>
      </c>
      <c r="G331" s="167" t="s">
        <v>203</v>
      </c>
      <c r="H331" s="168">
        <v>8</v>
      </c>
      <c r="I331" s="169"/>
      <c r="J331" s="170">
        <f>ROUND(I331*H331,2)</f>
        <v>0</v>
      </c>
      <c r="K331" s="166" t="s">
        <v>156</v>
      </c>
      <c r="L331" s="36"/>
      <c r="M331" s="171" t="s">
        <v>1</v>
      </c>
      <c r="N331" s="172" t="s">
        <v>39</v>
      </c>
      <c r="O331" s="74"/>
      <c r="P331" s="173">
        <f>O331*H331</f>
        <v>0</v>
      </c>
      <c r="Q331" s="173">
        <v>0</v>
      </c>
      <c r="R331" s="173">
        <f>Q331*H331</f>
        <v>0</v>
      </c>
      <c r="S331" s="173">
        <v>0</v>
      </c>
      <c r="T331" s="174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75" t="s">
        <v>157</v>
      </c>
      <c r="AT331" s="175" t="s">
        <v>152</v>
      </c>
      <c r="AU331" s="175" t="s">
        <v>83</v>
      </c>
      <c r="AY331" s="16" t="s">
        <v>150</v>
      </c>
      <c r="BE331" s="176">
        <f>IF(N331="základní",J331,0)</f>
        <v>0</v>
      </c>
      <c r="BF331" s="176">
        <f>IF(N331="snížená",J331,0)</f>
        <v>0</v>
      </c>
      <c r="BG331" s="176">
        <f>IF(N331="zákl. přenesená",J331,0)</f>
        <v>0</v>
      </c>
      <c r="BH331" s="176">
        <f>IF(N331="sníž. přenesená",J331,0)</f>
        <v>0</v>
      </c>
      <c r="BI331" s="176">
        <f>IF(N331="nulová",J331,0)</f>
        <v>0</v>
      </c>
      <c r="BJ331" s="16" t="s">
        <v>79</v>
      </c>
      <c r="BK331" s="176">
        <f>ROUND(I331*H331,2)</f>
        <v>0</v>
      </c>
      <c r="BL331" s="16" t="s">
        <v>157</v>
      </c>
      <c r="BM331" s="175" t="s">
        <v>480</v>
      </c>
    </row>
    <row r="332" s="2" customFormat="1">
      <c r="A332" s="35"/>
      <c r="B332" s="36"/>
      <c r="C332" s="35"/>
      <c r="D332" s="177" t="s">
        <v>159</v>
      </c>
      <c r="E332" s="35"/>
      <c r="F332" s="178" t="s">
        <v>481</v>
      </c>
      <c r="G332" s="35"/>
      <c r="H332" s="35"/>
      <c r="I332" s="179"/>
      <c r="J332" s="35"/>
      <c r="K332" s="35"/>
      <c r="L332" s="36"/>
      <c r="M332" s="180"/>
      <c r="N332" s="181"/>
      <c r="O332" s="74"/>
      <c r="P332" s="74"/>
      <c r="Q332" s="74"/>
      <c r="R332" s="74"/>
      <c r="S332" s="74"/>
      <c r="T332" s="7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6" t="s">
        <v>159</v>
      </c>
      <c r="AU332" s="16" t="s">
        <v>83</v>
      </c>
    </row>
    <row r="333" s="2" customFormat="1">
      <c r="A333" s="35"/>
      <c r="B333" s="36"/>
      <c r="C333" s="35"/>
      <c r="D333" s="182" t="s">
        <v>161</v>
      </c>
      <c r="E333" s="35"/>
      <c r="F333" s="183" t="s">
        <v>482</v>
      </c>
      <c r="G333" s="35"/>
      <c r="H333" s="35"/>
      <c r="I333" s="179"/>
      <c r="J333" s="35"/>
      <c r="K333" s="35"/>
      <c r="L333" s="36"/>
      <c r="M333" s="180"/>
      <c r="N333" s="181"/>
      <c r="O333" s="74"/>
      <c r="P333" s="74"/>
      <c r="Q333" s="74"/>
      <c r="R333" s="74"/>
      <c r="S333" s="74"/>
      <c r="T333" s="7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6" t="s">
        <v>161</v>
      </c>
      <c r="AU333" s="16" t="s">
        <v>83</v>
      </c>
    </row>
    <row r="334" s="2" customFormat="1">
      <c r="A334" s="35"/>
      <c r="B334" s="36"/>
      <c r="C334" s="35"/>
      <c r="D334" s="177" t="s">
        <v>189</v>
      </c>
      <c r="E334" s="35"/>
      <c r="F334" s="192" t="s">
        <v>483</v>
      </c>
      <c r="G334" s="35"/>
      <c r="H334" s="35"/>
      <c r="I334" s="179"/>
      <c r="J334" s="35"/>
      <c r="K334" s="35"/>
      <c r="L334" s="36"/>
      <c r="M334" s="180"/>
      <c r="N334" s="181"/>
      <c r="O334" s="74"/>
      <c r="P334" s="74"/>
      <c r="Q334" s="74"/>
      <c r="R334" s="74"/>
      <c r="S334" s="74"/>
      <c r="T334" s="7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6" t="s">
        <v>189</v>
      </c>
      <c r="AU334" s="16" t="s">
        <v>83</v>
      </c>
    </row>
    <row r="335" s="2" customFormat="1" ht="14.4" customHeight="1">
      <c r="A335" s="35"/>
      <c r="B335" s="163"/>
      <c r="C335" s="164" t="s">
        <v>484</v>
      </c>
      <c r="D335" s="164" t="s">
        <v>152</v>
      </c>
      <c r="E335" s="165" t="s">
        <v>485</v>
      </c>
      <c r="F335" s="166" t="s">
        <v>486</v>
      </c>
      <c r="G335" s="167" t="s">
        <v>487</v>
      </c>
      <c r="H335" s="168">
        <v>30</v>
      </c>
      <c r="I335" s="169"/>
      <c r="J335" s="170">
        <f>ROUND(I335*H335,2)</f>
        <v>0</v>
      </c>
      <c r="K335" s="166" t="s">
        <v>1</v>
      </c>
      <c r="L335" s="36"/>
      <c r="M335" s="171" t="s">
        <v>1</v>
      </c>
      <c r="N335" s="172" t="s">
        <v>39</v>
      </c>
      <c r="O335" s="74"/>
      <c r="P335" s="173">
        <f>O335*H335</f>
        <v>0</v>
      </c>
      <c r="Q335" s="173">
        <v>0</v>
      </c>
      <c r="R335" s="173">
        <f>Q335*H335</f>
        <v>0</v>
      </c>
      <c r="S335" s="173">
        <v>0</v>
      </c>
      <c r="T335" s="174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75" t="s">
        <v>157</v>
      </c>
      <c r="AT335" s="175" t="s">
        <v>152</v>
      </c>
      <c r="AU335" s="175" t="s">
        <v>83</v>
      </c>
      <c r="AY335" s="16" t="s">
        <v>150</v>
      </c>
      <c r="BE335" s="176">
        <f>IF(N335="základní",J335,0)</f>
        <v>0</v>
      </c>
      <c r="BF335" s="176">
        <f>IF(N335="snížená",J335,0)</f>
        <v>0</v>
      </c>
      <c r="BG335" s="176">
        <f>IF(N335="zákl. přenesená",J335,0)</f>
        <v>0</v>
      </c>
      <c r="BH335" s="176">
        <f>IF(N335="sníž. přenesená",J335,0)</f>
        <v>0</v>
      </c>
      <c r="BI335" s="176">
        <f>IF(N335="nulová",J335,0)</f>
        <v>0</v>
      </c>
      <c r="BJ335" s="16" t="s">
        <v>79</v>
      </c>
      <c r="BK335" s="176">
        <f>ROUND(I335*H335,2)</f>
        <v>0</v>
      </c>
      <c r="BL335" s="16" t="s">
        <v>157</v>
      </c>
      <c r="BM335" s="175" t="s">
        <v>488</v>
      </c>
    </row>
    <row r="336" s="2" customFormat="1">
      <c r="A336" s="35"/>
      <c r="B336" s="36"/>
      <c r="C336" s="35"/>
      <c r="D336" s="177" t="s">
        <v>159</v>
      </c>
      <c r="E336" s="35"/>
      <c r="F336" s="178" t="s">
        <v>486</v>
      </c>
      <c r="G336" s="35"/>
      <c r="H336" s="35"/>
      <c r="I336" s="179"/>
      <c r="J336" s="35"/>
      <c r="K336" s="35"/>
      <c r="L336" s="36"/>
      <c r="M336" s="180"/>
      <c r="N336" s="181"/>
      <c r="O336" s="74"/>
      <c r="P336" s="74"/>
      <c r="Q336" s="74"/>
      <c r="R336" s="74"/>
      <c r="S336" s="74"/>
      <c r="T336" s="7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6" t="s">
        <v>159</v>
      </c>
      <c r="AU336" s="16" t="s">
        <v>83</v>
      </c>
    </row>
    <row r="337" s="2" customFormat="1" ht="30" customHeight="1">
      <c r="A337" s="35"/>
      <c r="B337" s="163"/>
      <c r="C337" s="164" t="s">
        <v>489</v>
      </c>
      <c r="D337" s="164" t="s">
        <v>152</v>
      </c>
      <c r="E337" s="165" t="s">
        <v>490</v>
      </c>
      <c r="F337" s="166" t="s">
        <v>491</v>
      </c>
      <c r="G337" s="167" t="s">
        <v>492</v>
      </c>
      <c r="H337" s="168">
        <v>3</v>
      </c>
      <c r="I337" s="169"/>
      <c r="J337" s="170">
        <f>ROUND(I337*H337,2)</f>
        <v>0</v>
      </c>
      <c r="K337" s="166" t="s">
        <v>1</v>
      </c>
      <c r="L337" s="36"/>
      <c r="M337" s="171" t="s">
        <v>1</v>
      </c>
      <c r="N337" s="172" t="s">
        <v>39</v>
      </c>
      <c r="O337" s="74"/>
      <c r="P337" s="173">
        <f>O337*H337</f>
        <v>0</v>
      </c>
      <c r="Q337" s="173">
        <v>0</v>
      </c>
      <c r="R337" s="173">
        <f>Q337*H337</f>
        <v>0</v>
      </c>
      <c r="S337" s="173">
        <v>0</v>
      </c>
      <c r="T337" s="174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75" t="s">
        <v>157</v>
      </c>
      <c r="AT337" s="175" t="s">
        <v>152</v>
      </c>
      <c r="AU337" s="175" t="s">
        <v>83</v>
      </c>
      <c r="AY337" s="16" t="s">
        <v>150</v>
      </c>
      <c r="BE337" s="176">
        <f>IF(N337="základní",J337,0)</f>
        <v>0</v>
      </c>
      <c r="BF337" s="176">
        <f>IF(N337="snížená",J337,0)</f>
        <v>0</v>
      </c>
      <c r="BG337" s="176">
        <f>IF(N337="zákl. přenesená",J337,0)</f>
        <v>0</v>
      </c>
      <c r="BH337" s="176">
        <f>IF(N337="sníž. přenesená",J337,0)</f>
        <v>0</v>
      </c>
      <c r="BI337" s="176">
        <f>IF(N337="nulová",J337,0)</f>
        <v>0</v>
      </c>
      <c r="BJ337" s="16" t="s">
        <v>79</v>
      </c>
      <c r="BK337" s="176">
        <f>ROUND(I337*H337,2)</f>
        <v>0</v>
      </c>
      <c r="BL337" s="16" t="s">
        <v>157</v>
      </c>
      <c r="BM337" s="175" t="s">
        <v>493</v>
      </c>
    </row>
    <row r="338" s="2" customFormat="1">
      <c r="A338" s="35"/>
      <c r="B338" s="36"/>
      <c r="C338" s="35"/>
      <c r="D338" s="177" t="s">
        <v>159</v>
      </c>
      <c r="E338" s="35"/>
      <c r="F338" s="178" t="s">
        <v>491</v>
      </c>
      <c r="G338" s="35"/>
      <c r="H338" s="35"/>
      <c r="I338" s="179"/>
      <c r="J338" s="35"/>
      <c r="K338" s="35"/>
      <c r="L338" s="36"/>
      <c r="M338" s="180"/>
      <c r="N338" s="181"/>
      <c r="O338" s="74"/>
      <c r="P338" s="74"/>
      <c r="Q338" s="74"/>
      <c r="R338" s="74"/>
      <c r="S338" s="74"/>
      <c r="T338" s="7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6" t="s">
        <v>159</v>
      </c>
      <c r="AU338" s="16" t="s">
        <v>83</v>
      </c>
    </row>
    <row r="339" s="2" customFormat="1" ht="22.2" customHeight="1">
      <c r="A339" s="35"/>
      <c r="B339" s="163"/>
      <c r="C339" s="164" t="s">
        <v>494</v>
      </c>
      <c r="D339" s="164" t="s">
        <v>152</v>
      </c>
      <c r="E339" s="165" t="s">
        <v>495</v>
      </c>
      <c r="F339" s="166" t="s">
        <v>496</v>
      </c>
      <c r="G339" s="167" t="s">
        <v>286</v>
      </c>
      <c r="H339" s="168">
        <v>4.6340000000000003</v>
      </c>
      <c r="I339" s="169"/>
      <c r="J339" s="170">
        <f>ROUND(I339*H339,2)</f>
        <v>0</v>
      </c>
      <c r="K339" s="166" t="s">
        <v>156</v>
      </c>
      <c r="L339" s="36"/>
      <c r="M339" s="171" t="s">
        <v>1</v>
      </c>
      <c r="N339" s="172" t="s">
        <v>39</v>
      </c>
      <c r="O339" s="74"/>
      <c r="P339" s="173">
        <f>O339*H339</f>
        <v>0</v>
      </c>
      <c r="Q339" s="173">
        <v>0</v>
      </c>
      <c r="R339" s="173">
        <f>Q339*H339</f>
        <v>0</v>
      </c>
      <c r="S339" s="173">
        <v>0</v>
      </c>
      <c r="T339" s="174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75" t="s">
        <v>157</v>
      </c>
      <c r="AT339" s="175" t="s">
        <v>152</v>
      </c>
      <c r="AU339" s="175" t="s">
        <v>83</v>
      </c>
      <c r="AY339" s="16" t="s">
        <v>150</v>
      </c>
      <c r="BE339" s="176">
        <f>IF(N339="základní",J339,0)</f>
        <v>0</v>
      </c>
      <c r="BF339" s="176">
        <f>IF(N339="snížená",J339,0)</f>
        <v>0</v>
      </c>
      <c r="BG339" s="176">
        <f>IF(N339="zákl. přenesená",J339,0)</f>
        <v>0</v>
      </c>
      <c r="BH339" s="176">
        <f>IF(N339="sníž. přenesená",J339,0)</f>
        <v>0</v>
      </c>
      <c r="BI339" s="176">
        <f>IF(N339="nulová",J339,0)</f>
        <v>0</v>
      </c>
      <c r="BJ339" s="16" t="s">
        <v>79</v>
      </c>
      <c r="BK339" s="176">
        <f>ROUND(I339*H339,2)</f>
        <v>0</v>
      </c>
      <c r="BL339" s="16" t="s">
        <v>157</v>
      </c>
      <c r="BM339" s="175" t="s">
        <v>497</v>
      </c>
    </row>
    <row r="340" s="2" customFormat="1">
      <c r="A340" s="35"/>
      <c r="B340" s="36"/>
      <c r="C340" s="35"/>
      <c r="D340" s="177" t="s">
        <v>159</v>
      </c>
      <c r="E340" s="35"/>
      <c r="F340" s="178" t="s">
        <v>498</v>
      </c>
      <c r="G340" s="35"/>
      <c r="H340" s="35"/>
      <c r="I340" s="179"/>
      <c r="J340" s="35"/>
      <c r="K340" s="35"/>
      <c r="L340" s="36"/>
      <c r="M340" s="180"/>
      <c r="N340" s="181"/>
      <c r="O340" s="74"/>
      <c r="P340" s="74"/>
      <c r="Q340" s="74"/>
      <c r="R340" s="74"/>
      <c r="S340" s="74"/>
      <c r="T340" s="7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6" t="s">
        <v>159</v>
      </c>
      <c r="AU340" s="16" t="s">
        <v>83</v>
      </c>
    </row>
    <row r="341" s="2" customFormat="1">
      <c r="A341" s="35"/>
      <c r="B341" s="36"/>
      <c r="C341" s="35"/>
      <c r="D341" s="182" t="s">
        <v>161</v>
      </c>
      <c r="E341" s="35"/>
      <c r="F341" s="183" t="s">
        <v>499</v>
      </c>
      <c r="G341" s="35"/>
      <c r="H341" s="35"/>
      <c r="I341" s="179"/>
      <c r="J341" s="35"/>
      <c r="K341" s="35"/>
      <c r="L341" s="36"/>
      <c r="M341" s="180"/>
      <c r="N341" s="181"/>
      <c r="O341" s="74"/>
      <c r="P341" s="74"/>
      <c r="Q341" s="74"/>
      <c r="R341" s="74"/>
      <c r="S341" s="74"/>
      <c r="T341" s="7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6" t="s">
        <v>161</v>
      </c>
      <c r="AU341" s="16" t="s">
        <v>83</v>
      </c>
    </row>
    <row r="342" s="13" customFormat="1">
      <c r="A342" s="13"/>
      <c r="B342" s="184"/>
      <c r="C342" s="13"/>
      <c r="D342" s="177" t="s">
        <v>163</v>
      </c>
      <c r="E342" s="185" t="s">
        <v>81</v>
      </c>
      <c r="F342" s="186" t="s">
        <v>500</v>
      </c>
      <c r="G342" s="13"/>
      <c r="H342" s="187">
        <v>4.6340000000000003</v>
      </c>
      <c r="I342" s="188"/>
      <c r="J342" s="13"/>
      <c r="K342" s="13"/>
      <c r="L342" s="184"/>
      <c r="M342" s="189"/>
      <c r="N342" s="190"/>
      <c r="O342" s="190"/>
      <c r="P342" s="190"/>
      <c r="Q342" s="190"/>
      <c r="R342" s="190"/>
      <c r="S342" s="190"/>
      <c r="T342" s="19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5" t="s">
        <v>163</v>
      </c>
      <c r="AU342" s="185" t="s">
        <v>83</v>
      </c>
      <c r="AV342" s="13" t="s">
        <v>83</v>
      </c>
      <c r="AW342" s="13" t="s">
        <v>31</v>
      </c>
      <c r="AX342" s="13" t="s">
        <v>79</v>
      </c>
      <c r="AY342" s="185" t="s">
        <v>150</v>
      </c>
    </row>
    <row r="343" s="2" customFormat="1" ht="34.8" customHeight="1">
      <c r="A343" s="35"/>
      <c r="B343" s="163"/>
      <c r="C343" s="193" t="s">
        <v>501</v>
      </c>
      <c r="D343" s="193" t="s">
        <v>283</v>
      </c>
      <c r="E343" s="194" t="s">
        <v>502</v>
      </c>
      <c r="F343" s="195" t="s">
        <v>503</v>
      </c>
      <c r="G343" s="196" t="s">
        <v>286</v>
      </c>
      <c r="H343" s="197">
        <v>4.6340000000000003</v>
      </c>
      <c r="I343" s="198"/>
      <c r="J343" s="199">
        <f>ROUND(I343*H343,2)</f>
        <v>0</v>
      </c>
      <c r="K343" s="195" t="s">
        <v>1</v>
      </c>
      <c r="L343" s="200"/>
      <c r="M343" s="201" t="s">
        <v>1</v>
      </c>
      <c r="N343" s="202" t="s">
        <v>39</v>
      </c>
      <c r="O343" s="74"/>
      <c r="P343" s="173">
        <f>O343*H343</f>
        <v>0</v>
      </c>
      <c r="Q343" s="173">
        <v>1</v>
      </c>
      <c r="R343" s="173">
        <f>Q343*H343</f>
        <v>4.6340000000000003</v>
      </c>
      <c r="S343" s="173">
        <v>0</v>
      </c>
      <c r="T343" s="174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75" t="s">
        <v>208</v>
      </c>
      <c r="AT343" s="175" t="s">
        <v>283</v>
      </c>
      <c r="AU343" s="175" t="s">
        <v>83</v>
      </c>
      <c r="AY343" s="16" t="s">
        <v>150</v>
      </c>
      <c r="BE343" s="176">
        <f>IF(N343="základní",J343,0)</f>
        <v>0</v>
      </c>
      <c r="BF343" s="176">
        <f>IF(N343="snížená",J343,0)</f>
        <v>0</v>
      </c>
      <c r="BG343" s="176">
        <f>IF(N343="zákl. přenesená",J343,0)</f>
        <v>0</v>
      </c>
      <c r="BH343" s="176">
        <f>IF(N343="sníž. přenesená",J343,0)</f>
        <v>0</v>
      </c>
      <c r="BI343" s="176">
        <f>IF(N343="nulová",J343,0)</f>
        <v>0</v>
      </c>
      <c r="BJ343" s="16" t="s">
        <v>79</v>
      </c>
      <c r="BK343" s="176">
        <f>ROUND(I343*H343,2)</f>
        <v>0</v>
      </c>
      <c r="BL343" s="16" t="s">
        <v>157</v>
      </c>
      <c r="BM343" s="175" t="s">
        <v>504</v>
      </c>
    </row>
    <row r="344" s="2" customFormat="1">
      <c r="A344" s="35"/>
      <c r="B344" s="36"/>
      <c r="C344" s="35"/>
      <c r="D344" s="177" t="s">
        <v>159</v>
      </c>
      <c r="E344" s="35"/>
      <c r="F344" s="178" t="s">
        <v>505</v>
      </c>
      <c r="G344" s="35"/>
      <c r="H344" s="35"/>
      <c r="I344" s="179"/>
      <c r="J344" s="35"/>
      <c r="K344" s="35"/>
      <c r="L344" s="36"/>
      <c r="M344" s="180"/>
      <c r="N344" s="181"/>
      <c r="O344" s="74"/>
      <c r="P344" s="74"/>
      <c r="Q344" s="74"/>
      <c r="R344" s="74"/>
      <c r="S344" s="74"/>
      <c r="T344" s="7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6" t="s">
        <v>159</v>
      </c>
      <c r="AU344" s="16" t="s">
        <v>83</v>
      </c>
    </row>
    <row r="345" s="13" customFormat="1">
      <c r="A345" s="13"/>
      <c r="B345" s="184"/>
      <c r="C345" s="13"/>
      <c r="D345" s="177" t="s">
        <v>163</v>
      </c>
      <c r="E345" s="185" t="s">
        <v>1</v>
      </c>
      <c r="F345" s="186" t="s">
        <v>81</v>
      </c>
      <c r="G345" s="13"/>
      <c r="H345" s="187">
        <v>4.6340000000000003</v>
      </c>
      <c r="I345" s="188"/>
      <c r="J345" s="13"/>
      <c r="K345" s="13"/>
      <c r="L345" s="184"/>
      <c r="M345" s="189"/>
      <c r="N345" s="190"/>
      <c r="O345" s="190"/>
      <c r="P345" s="190"/>
      <c r="Q345" s="190"/>
      <c r="R345" s="190"/>
      <c r="S345" s="190"/>
      <c r="T345" s="19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5" t="s">
        <v>163</v>
      </c>
      <c r="AU345" s="185" t="s">
        <v>83</v>
      </c>
      <c r="AV345" s="13" t="s">
        <v>83</v>
      </c>
      <c r="AW345" s="13" t="s">
        <v>31</v>
      </c>
      <c r="AX345" s="13" t="s">
        <v>79</v>
      </c>
      <c r="AY345" s="185" t="s">
        <v>150</v>
      </c>
    </row>
    <row r="346" s="2" customFormat="1" ht="22.2" customHeight="1">
      <c r="A346" s="35"/>
      <c r="B346" s="163"/>
      <c r="C346" s="164" t="s">
        <v>506</v>
      </c>
      <c r="D346" s="164" t="s">
        <v>152</v>
      </c>
      <c r="E346" s="165" t="s">
        <v>507</v>
      </c>
      <c r="F346" s="166" t="s">
        <v>508</v>
      </c>
      <c r="G346" s="167" t="s">
        <v>492</v>
      </c>
      <c r="H346" s="168">
        <v>16</v>
      </c>
      <c r="I346" s="169"/>
      <c r="J346" s="170">
        <f>ROUND(I346*H346,2)</f>
        <v>0</v>
      </c>
      <c r="K346" s="166" t="s">
        <v>1</v>
      </c>
      <c r="L346" s="36"/>
      <c r="M346" s="171" t="s">
        <v>1</v>
      </c>
      <c r="N346" s="172" t="s">
        <v>39</v>
      </c>
      <c r="O346" s="74"/>
      <c r="P346" s="173">
        <f>O346*H346</f>
        <v>0</v>
      </c>
      <c r="Q346" s="173">
        <v>0.00011</v>
      </c>
      <c r="R346" s="173">
        <f>Q346*H346</f>
        <v>0.0017600000000000001</v>
      </c>
      <c r="S346" s="173">
        <v>0</v>
      </c>
      <c r="T346" s="174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75" t="s">
        <v>157</v>
      </c>
      <c r="AT346" s="175" t="s">
        <v>152</v>
      </c>
      <c r="AU346" s="175" t="s">
        <v>83</v>
      </c>
      <c r="AY346" s="16" t="s">
        <v>150</v>
      </c>
      <c r="BE346" s="176">
        <f>IF(N346="základní",J346,0)</f>
        <v>0</v>
      </c>
      <c r="BF346" s="176">
        <f>IF(N346="snížená",J346,0)</f>
        <v>0</v>
      </c>
      <c r="BG346" s="176">
        <f>IF(N346="zákl. přenesená",J346,0)</f>
        <v>0</v>
      </c>
      <c r="BH346" s="176">
        <f>IF(N346="sníž. přenesená",J346,0)</f>
        <v>0</v>
      </c>
      <c r="BI346" s="176">
        <f>IF(N346="nulová",J346,0)</f>
        <v>0</v>
      </c>
      <c r="BJ346" s="16" t="s">
        <v>79</v>
      </c>
      <c r="BK346" s="176">
        <f>ROUND(I346*H346,2)</f>
        <v>0</v>
      </c>
      <c r="BL346" s="16" t="s">
        <v>157</v>
      </c>
      <c r="BM346" s="175" t="s">
        <v>509</v>
      </c>
    </row>
    <row r="347" s="2" customFormat="1">
      <c r="A347" s="35"/>
      <c r="B347" s="36"/>
      <c r="C347" s="35"/>
      <c r="D347" s="177" t="s">
        <v>159</v>
      </c>
      <c r="E347" s="35"/>
      <c r="F347" s="178" t="s">
        <v>510</v>
      </c>
      <c r="G347" s="35"/>
      <c r="H347" s="35"/>
      <c r="I347" s="179"/>
      <c r="J347" s="35"/>
      <c r="K347" s="35"/>
      <c r="L347" s="36"/>
      <c r="M347" s="180"/>
      <c r="N347" s="181"/>
      <c r="O347" s="74"/>
      <c r="P347" s="74"/>
      <c r="Q347" s="74"/>
      <c r="R347" s="74"/>
      <c r="S347" s="74"/>
      <c r="T347" s="7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6" t="s">
        <v>159</v>
      </c>
      <c r="AU347" s="16" t="s">
        <v>83</v>
      </c>
    </row>
    <row r="348" s="2" customFormat="1" ht="19.8" customHeight="1">
      <c r="A348" s="35"/>
      <c r="B348" s="163"/>
      <c r="C348" s="164" t="s">
        <v>511</v>
      </c>
      <c r="D348" s="164" t="s">
        <v>152</v>
      </c>
      <c r="E348" s="165" t="s">
        <v>512</v>
      </c>
      <c r="F348" s="166" t="s">
        <v>513</v>
      </c>
      <c r="G348" s="167" t="s">
        <v>492</v>
      </c>
      <c r="H348" s="168">
        <v>16</v>
      </c>
      <c r="I348" s="169"/>
      <c r="J348" s="170">
        <f>ROUND(I348*H348,2)</f>
        <v>0</v>
      </c>
      <c r="K348" s="166" t="s">
        <v>1</v>
      </c>
      <c r="L348" s="36"/>
      <c r="M348" s="171" t="s">
        <v>1</v>
      </c>
      <c r="N348" s="172" t="s">
        <v>39</v>
      </c>
      <c r="O348" s="74"/>
      <c r="P348" s="173">
        <f>O348*H348</f>
        <v>0</v>
      </c>
      <c r="Q348" s="173">
        <v>0.00097999999999999997</v>
      </c>
      <c r="R348" s="173">
        <f>Q348*H348</f>
        <v>0.015679999999999999</v>
      </c>
      <c r="S348" s="173">
        <v>0</v>
      </c>
      <c r="T348" s="174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75" t="s">
        <v>157</v>
      </c>
      <c r="AT348" s="175" t="s">
        <v>152</v>
      </c>
      <c r="AU348" s="175" t="s">
        <v>83</v>
      </c>
      <c r="AY348" s="16" t="s">
        <v>150</v>
      </c>
      <c r="BE348" s="176">
        <f>IF(N348="základní",J348,0)</f>
        <v>0</v>
      </c>
      <c r="BF348" s="176">
        <f>IF(N348="snížená",J348,0)</f>
        <v>0</v>
      </c>
      <c r="BG348" s="176">
        <f>IF(N348="zákl. přenesená",J348,0)</f>
        <v>0</v>
      </c>
      <c r="BH348" s="176">
        <f>IF(N348="sníž. přenesená",J348,0)</f>
        <v>0</v>
      </c>
      <c r="BI348" s="176">
        <f>IF(N348="nulová",J348,0)</f>
        <v>0</v>
      </c>
      <c r="BJ348" s="16" t="s">
        <v>79</v>
      </c>
      <c r="BK348" s="176">
        <f>ROUND(I348*H348,2)</f>
        <v>0</v>
      </c>
      <c r="BL348" s="16" t="s">
        <v>157</v>
      </c>
      <c r="BM348" s="175" t="s">
        <v>514</v>
      </c>
    </row>
    <row r="349" s="2" customFormat="1">
      <c r="A349" s="35"/>
      <c r="B349" s="36"/>
      <c r="C349" s="35"/>
      <c r="D349" s="177" t="s">
        <v>159</v>
      </c>
      <c r="E349" s="35"/>
      <c r="F349" s="178" t="s">
        <v>515</v>
      </c>
      <c r="G349" s="35"/>
      <c r="H349" s="35"/>
      <c r="I349" s="179"/>
      <c r="J349" s="35"/>
      <c r="K349" s="35"/>
      <c r="L349" s="36"/>
      <c r="M349" s="180"/>
      <c r="N349" s="181"/>
      <c r="O349" s="74"/>
      <c r="P349" s="74"/>
      <c r="Q349" s="74"/>
      <c r="R349" s="74"/>
      <c r="S349" s="74"/>
      <c r="T349" s="7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6" t="s">
        <v>159</v>
      </c>
      <c r="AU349" s="16" t="s">
        <v>83</v>
      </c>
    </row>
    <row r="350" s="2" customFormat="1" ht="22.2" customHeight="1">
      <c r="A350" s="35"/>
      <c r="B350" s="163"/>
      <c r="C350" s="164" t="s">
        <v>516</v>
      </c>
      <c r="D350" s="164" t="s">
        <v>152</v>
      </c>
      <c r="E350" s="165" t="s">
        <v>517</v>
      </c>
      <c r="F350" s="166" t="s">
        <v>518</v>
      </c>
      <c r="G350" s="167" t="s">
        <v>286</v>
      </c>
      <c r="H350" s="168">
        <v>4</v>
      </c>
      <c r="I350" s="169"/>
      <c r="J350" s="170">
        <f>ROUND(I350*H350,2)</f>
        <v>0</v>
      </c>
      <c r="K350" s="166" t="s">
        <v>156</v>
      </c>
      <c r="L350" s="36"/>
      <c r="M350" s="171" t="s">
        <v>1</v>
      </c>
      <c r="N350" s="172" t="s">
        <v>39</v>
      </c>
      <c r="O350" s="74"/>
      <c r="P350" s="173">
        <f>O350*H350</f>
        <v>0</v>
      </c>
      <c r="Q350" s="173">
        <v>0</v>
      </c>
      <c r="R350" s="173">
        <f>Q350*H350</f>
        <v>0</v>
      </c>
      <c r="S350" s="173">
        <v>1</v>
      </c>
      <c r="T350" s="174">
        <f>S350*H350</f>
        <v>4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75" t="s">
        <v>157</v>
      </c>
      <c r="AT350" s="175" t="s">
        <v>152</v>
      </c>
      <c r="AU350" s="175" t="s">
        <v>83</v>
      </c>
      <c r="AY350" s="16" t="s">
        <v>150</v>
      </c>
      <c r="BE350" s="176">
        <f>IF(N350="základní",J350,0)</f>
        <v>0</v>
      </c>
      <c r="BF350" s="176">
        <f>IF(N350="snížená",J350,0)</f>
        <v>0</v>
      </c>
      <c r="BG350" s="176">
        <f>IF(N350="zákl. přenesená",J350,0)</f>
        <v>0</v>
      </c>
      <c r="BH350" s="176">
        <f>IF(N350="sníž. přenesená",J350,0)</f>
        <v>0</v>
      </c>
      <c r="BI350" s="176">
        <f>IF(N350="nulová",J350,0)</f>
        <v>0</v>
      </c>
      <c r="BJ350" s="16" t="s">
        <v>79</v>
      </c>
      <c r="BK350" s="176">
        <f>ROUND(I350*H350,2)</f>
        <v>0</v>
      </c>
      <c r="BL350" s="16" t="s">
        <v>157</v>
      </c>
      <c r="BM350" s="175" t="s">
        <v>519</v>
      </c>
    </row>
    <row r="351" s="2" customFormat="1">
      <c r="A351" s="35"/>
      <c r="B351" s="36"/>
      <c r="C351" s="35"/>
      <c r="D351" s="177" t="s">
        <v>159</v>
      </c>
      <c r="E351" s="35"/>
      <c r="F351" s="178" t="s">
        <v>520</v>
      </c>
      <c r="G351" s="35"/>
      <c r="H351" s="35"/>
      <c r="I351" s="179"/>
      <c r="J351" s="35"/>
      <c r="K351" s="35"/>
      <c r="L351" s="36"/>
      <c r="M351" s="180"/>
      <c r="N351" s="181"/>
      <c r="O351" s="74"/>
      <c r="P351" s="74"/>
      <c r="Q351" s="74"/>
      <c r="R351" s="74"/>
      <c r="S351" s="74"/>
      <c r="T351" s="7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6" t="s">
        <v>159</v>
      </c>
      <c r="AU351" s="16" t="s">
        <v>83</v>
      </c>
    </row>
    <row r="352" s="2" customFormat="1">
      <c r="A352" s="35"/>
      <c r="B352" s="36"/>
      <c r="C352" s="35"/>
      <c r="D352" s="182" t="s">
        <v>161</v>
      </c>
      <c r="E352" s="35"/>
      <c r="F352" s="183" t="s">
        <v>521</v>
      </c>
      <c r="G352" s="35"/>
      <c r="H352" s="35"/>
      <c r="I352" s="179"/>
      <c r="J352" s="35"/>
      <c r="K352" s="35"/>
      <c r="L352" s="36"/>
      <c r="M352" s="180"/>
      <c r="N352" s="181"/>
      <c r="O352" s="74"/>
      <c r="P352" s="74"/>
      <c r="Q352" s="74"/>
      <c r="R352" s="74"/>
      <c r="S352" s="74"/>
      <c r="T352" s="7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6" t="s">
        <v>161</v>
      </c>
      <c r="AU352" s="16" t="s">
        <v>83</v>
      </c>
    </row>
    <row r="353" s="13" customFormat="1">
      <c r="A353" s="13"/>
      <c r="B353" s="184"/>
      <c r="C353" s="13"/>
      <c r="D353" s="177" t="s">
        <v>163</v>
      </c>
      <c r="E353" s="185" t="s">
        <v>1</v>
      </c>
      <c r="F353" s="186" t="s">
        <v>522</v>
      </c>
      <c r="G353" s="13"/>
      <c r="H353" s="187">
        <v>4</v>
      </c>
      <c r="I353" s="188"/>
      <c r="J353" s="13"/>
      <c r="K353" s="13"/>
      <c r="L353" s="184"/>
      <c r="M353" s="189"/>
      <c r="N353" s="190"/>
      <c r="O353" s="190"/>
      <c r="P353" s="190"/>
      <c r="Q353" s="190"/>
      <c r="R353" s="190"/>
      <c r="S353" s="190"/>
      <c r="T353" s="19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5" t="s">
        <v>163</v>
      </c>
      <c r="AU353" s="185" t="s">
        <v>83</v>
      </c>
      <c r="AV353" s="13" t="s">
        <v>83</v>
      </c>
      <c r="AW353" s="13" t="s">
        <v>31</v>
      </c>
      <c r="AX353" s="13" t="s">
        <v>79</v>
      </c>
      <c r="AY353" s="185" t="s">
        <v>150</v>
      </c>
    </row>
    <row r="354" s="2" customFormat="1" ht="19.8" customHeight="1">
      <c r="A354" s="35"/>
      <c r="B354" s="163"/>
      <c r="C354" s="164" t="s">
        <v>523</v>
      </c>
      <c r="D354" s="164" t="s">
        <v>152</v>
      </c>
      <c r="E354" s="165" t="s">
        <v>524</v>
      </c>
      <c r="F354" s="166" t="s">
        <v>525</v>
      </c>
      <c r="G354" s="167" t="s">
        <v>185</v>
      </c>
      <c r="H354" s="168">
        <v>18</v>
      </c>
      <c r="I354" s="169"/>
      <c r="J354" s="170">
        <f>ROUND(I354*H354,2)</f>
        <v>0</v>
      </c>
      <c r="K354" s="166" t="s">
        <v>156</v>
      </c>
      <c r="L354" s="36"/>
      <c r="M354" s="171" t="s">
        <v>1</v>
      </c>
      <c r="N354" s="172" t="s">
        <v>39</v>
      </c>
      <c r="O354" s="74"/>
      <c r="P354" s="173">
        <f>O354*H354</f>
        <v>0</v>
      </c>
      <c r="Q354" s="173">
        <v>0</v>
      </c>
      <c r="R354" s="173">
        <f>Q354*H354</f>
        <v>0</v>
      </c>
      <c r="S354" s="173">
        <v>0</v>
      </c>
      <c r="T354" s="174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75" t="s">
        <v>157</v>
      </c>
      <c r="AT354" s="175" t="s">
        <v>152</v>
      </c>
      <c r="AU354" s="175" t="s">
        <v>83</v>
      </c>
      <c r="AY354" s="16" t="s">
        <v>150</v>
      </c>
      <c r="BE354" s="176">
        <f>IF(N354="základní",J354,0)</f>
        <v>0</v>
      </c>
      <c r="BF354" s="176">
        <f>IF(N354="snížená",J354,0)</f>
        <v>0</v>
      </c>
      <c r="BG354" s="176">
        <f>IF(N354="zákl. přenesená",J354,0)</f>
        <v>0</v>
      </c>
      <c r="BH354" s="176">
        <f>IF(N354="sníž. přenesená",J354,0)</f>
        <v>0</v>
      </c>
      <c r="BI354" s="176">
        <f>IF(N354="nulová",J354,0)</f>
        <v>0</v>
      </c>
      <c r="BJ354" s="16" t="s">
        <v>79</v>
      </c>
      <c r="BK354" s="176">
        <f>ROUND(I354*H354,2)</f>
        <v>0</v>
      </c>
      <c r="BL354" s="16" t="s">
        <v>157</v>
      </c>
      <c r="BM354" s="175" t="s">
        <v>526</v>
      </c>
    </row>
    <row r="355" s="2" customFormat="1">
      <c r="A355" s="35"/>
      <c r="B355" s="36"/>
      <c r="C355" s="35"/>
      <c r="D355" s="177" t="s">
        <v>159</v>
      </c>
      <c r="E355" s="35"/>
      <c r="F355" s="178" t="s">
        <v>527</v>
      </c>
      <c r="G355" s="35"/>
      <c r="H355" s="35"/>
      <c r="I355" s="179"/>
      <c r="J355" s="35"/>
      <c r="K355" s="35"/>
      <c r="L355" s="36"/>
      <c r="M355" s="180"/>
      <c r="N355" s="181"/>
      <c r="O355" s="74"/>
      <c r="P355" s="74"/>
      <c r="Q355" s="74"/>
      <c r="R355" s="74"/>
      <c r="S355" s="74"/>
      <c r="T355" s="7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6" t="s">
        <v>159</v>
      </c>
      <c r="AU355" s="16" t="s">
        <v>83</v>
      </c>
    </row>
    <row r="356" s="2" customFormat="1">
      <c r="A356" s="35"/>
      <c r="B356" s="36"/>
      <c r="C356" s="35"/>
      <c r="D356" s="182" t="s">
        <v>161</v>
      </c>
      <c r="E356" s="35"/>
      <c r="F356" s="183" t="s">
        <v>528</v>
      </c>
      <c r="G356" s="35"/>
      <c r="H356" s="35"/>
      <c r="I356" s="179"/>
      <c r="J356" s="35"/>
      <c r="K356" s="35"/>
      <c r="L356" s="36"/>
      <c r="M356" s="180"/>
      <c r="N356" s="181"/>
      <c r="O356" s="74"/>
      <c r="P356" s="74"/>
      <c r="Q356" s="74"/>
      <c r="R356" s="74"/>
      <c r="S356" s="74"/>
      <c r="T356" s="7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6" t="s">
        <v>161</v>
      </c>
      <c r="AU356" s="16" t="s">
        <v>83</v>
      </c>
    </row>
    <row r="357" s="2" customFormat="1">
      <c r="A357" s="35"/>
      <c r="B357" s="36"/>
      <c r="C357" s="35"/>
      <c r="D357" s="177" t="s">
        <v>189</v>
      </c>
      <c r="E357" s="35"/>
      <c r="F357" s="192" t="s">
        <v>529</v>
      </c>
      <c r="G357" s="35"/>
      <c r="H357" s="35"/>
      <c r="I357" s="179"/>
      <c r="J357" s="35"/>
      <c r="K357" s="35"/>
      <c r="L357" s="36"/>
      <c r="M357" s="180"/>
      <c r="N357" s="181"/>
      <c r="O357" s="74"/>
      <c r="P357" s="74"/>
      <c r="Q357" s="74"/>
      <c r="R357" s="74"/>
      <c r="S357" s="74"/>
      <c r="T357" s="7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6" t="s">
        <v>189</v>
      </c>
      <c r="AU357" s="16" t="s">
        <v>83</v>
      </c>
    </row>
    <row r="358" s="13" customFormat="1">
      <c r="A358" s="13"/>
      <c r="B358" s="184"/>
      <c r="C358" s="13"/>
      <c r="D358" s="177" t="s">
        <v>163</v>
      </c>
      <c r="E358" s="185" t="s">
        <v>1</v>
      </c>
      <c r="F358" s="186" t="s">
        <v>530</v>
      </c>
      <c r="G358" s="13"/>
      <c r="H358" s="187">
        <v>18</v>
      </c>
      <c r="I358" s="188"/>
      <c r="J358" s="13"/>
      <c r="K358" s="13"/>
      <c r="L358" s="184"/>
      <c r="M358" s="189"/>
      <c r="N358" s="190"/>
      <c r="O358" s="190"/>
      <c r="P358" s="190"/>
      <c r="Q358" s="190"/>
      <c r="R358" s="190"/>
      <c r="S358" s="190"/>
      <c r="T358" s="19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5" t="s">
        <v>163</v>
      </c>
      <c r="AU358" s="185" t="s">
        <v>83</v>
      </c>
      <c r="AV358" s="13" t="s">
        <v>83</v>
      </c>
      <c r="AW358" s="13" t="s">
        <v>31</v>
      </c>
      <c r="AX358" s="13" t="s">
        <v>79</v>
      </c>
      <c r="AY358" s="185" t="s">
        <v>150</v>
      </c>
    </row>
    <row r="359" s="2" customFormat="1" ht="22.2" customHeight="1">
      <c r="A359" s="35"/>
      <c r="B359" s="163"/>
      <c r="C359" s="164" t="s">
        <v>531</v>
      </c>
      <c r="D359" s="164" t="s">
        <v>152</v>
      </c>
      <c r="E359" s="165" t="s">
        <v>532</v>
      </c>
      <c r="F359" s="166" t="s">
        <v>533</v>
      </c>
      <c r="G359" s="167" t="s">
        <v>155</v>
      </c>
      <c r="H359" s="168">
        <v>1.125</v>
      </c>
      <c r="I359" s="169"/>
      <c r="J359" s="170">
        <f>ROUND(I359*H359,2)</f>
        <v>0</v>
      </c>
      <c r="K359" s="166" t="s">
        <v>156</v>
      </c>
      <c r="L359" s="36"/>
      <c r="M359" s="171" t="s">
        <v>1</v>
      </c>
      <c r="N359" s="172" t="s">
        <v>39</v>
      </c>
      <c r="O359" s="74"/>
      <c r="P359" s="173">
        <f>O359*H359</f>
        <v>0</v>
      </c>
      <c r="Q359" s="173">
        <v>0</v>
      </c>
      <c r="R359" s="173">
        <f>Q359*H359</f>
        <v>0</v>
      </c>
      <c r="S359" s="173">
        <v>0</v>
      </c>
      <c r="T359" s="174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75" t="s">
        <v>157</v>
      </c>
      <c r="AT359" s="175" t="s">
        <v>152</v>
      </c>
      <c r="AU359" s="175" t="s">
        <v>83</v>
      </c>
      <c r="AY359" s="16" t="s">
        <v>150</v>
      </c>
      <c r="BE359" s="176">
        <f>IF(N359="základní",J359,0)</f>
        <v>0</v>
      </c>
      <c r="BF359" s="176">
        <f>IF(N359="snížená",J359,0)</f>
        <v>0</v>
      </c>
      <c r="BG359" s="176">
        <f>IF(N359="zákl. přenesená",J359,0)</f>
        <v>0</v>
      </c>
      <c r="BH359" s="176">
        <f>IF(N359="sníž. přenesená",J359,0)</f>
        <v>0</v>
      </c>
      <c r="BI359" s="176">
        <f>IF(N359="nulová",J359,0)</f>
        <v>0</v>
      </c>
      <c r="BJ359" s="16" t="s">
        <v>79</v>
      </c>
      <c r="BK359" s="176">
        <f>ROUND(I359*H359,2)</f>
        <v>0</v>
      </c>
      <c r="BL359" s="16" t="s">
        <v>157</v>
      </c>
      <c r="BM359" s="175" t="s">
        <v>534</v>
      </c>
    </row>
    <row r="360" s="2" customFormat="1">
      <c r="A360" s="35"/>
      <c r="B360" s="36"/>
      <c r="C360" s="35"/>
      <c r="D360" s="177" t="s">
        <v>159</v>
      </c>
      <c r="E360" s="35"/>
      <c r="F360" s="178" t="s">
        <v>535</v>
      </c>
      <c r="G360" s="35"/>
      <c r="H360" s="35"/>
      <c r="I360" s="179"/>
      <c r="J360" s="35"/>
      <c r="K360" s="35"/>
      <c r="L360" s="36"/>
      <c r="M360" s="180"/>
      <c r="N360" s="181"/>
      <c r="O360" s="74"/>
      <c r="P360" s="74"/>
      <c r="Q360" s="74"/>
      <c r="R360" s="74"/>
      <c r="S360" s="74"/>
      <c r="T360" s="7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6" t="s">
        <v>159</v>
      </c>
      <c r="AU360" s="16" t="s">
        <v>83</v>
      </c>
    </row>
    <row r="361" s="2" customFormat="1">
      <c r="A361" s="35"/>
      <c r="B361" s="36"/>
      <c r="C361" s="35"/>
      <c r="D361" s="182" t="s">
        <v>161</v>
      </c>
      <c r="E361" s="35"/>
      <c r="F361" s="183" t="s">
        <v>536</v>
      </c>
      <c r="G361" s="35"/>
      <c r="H361" s="35"/>
      <c r="I361" s="179"/>
      <c r="J361" s="35"/>
      <c r="K361" s="35"/>
      <c r="L361" s="36"/>
      <c r="M361" s="180"/>
      <c r="N361" s="181"/>
      <c r="O361" s="74"/>
      <c r="P361" s="74"/>
      <c r="Q361" s="74"/>
      <c r="R361" s="74"/>
      <c r="S361" s="74"/>
      <c r="T361" s="7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6" t="s">
        <v>161</v>
      </c>
      <c r="AU361" s="16" t="s">
        <v>83</v>
      </c>
    </row>
    <row r="362" s="13" customFormat="1">
      <c r="A362" s="13"/>
      <c r="B362" s="184"/>
      <c r="C362" s="13"/>
      <c r="D362" s="177" t="s">
        <v>163</v>
      </c>
      <c r="E362" s="185" t="s">
        <v>1</v>
      </c>
      <c r="F362" s="186" t="s">
        <v>105</v>
      </c>
      <c r="G362" s="13"/>
      <c r="H362" s="187">
        <v>1.125</v>
      </c>
      <c r="I362" s="188"/>
      <c r="J362" s="13"/>
      <c r="K362" s="13"/>
      <c r="L362" s="184"/>
      <c r="M362" s="189"/>
      <c r="N362" s="190"/>
      <c r="O362" s="190"/>
      <c r="P362" s="190"/>
      <c r="Q362" s="190"/>
      <c r="R362" s="190"/>
      <c r="S362" s="190"/>
      <c r="T362" s="19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5" t="s">
        <v>163</v>
      </c>
      <c r="AU362" s="185" t="s">
        <v>83</v>
      </c>
      <c r="AV362" s="13" t="s">
        <v>83</v>
      </c>
      <c r="AW362" s="13" t="s">
        <v>31</v>
      </c>
      <c r="AX362" s="13" t="s">
        <v>79</v>
      </c>
      <c r="AY362" s="185" t="s">
        <v>150</v>
      </c>
    </row>
    <row r="363" s="12" customFormat="1" ht="22.8" customHeight="1">
      <c r="A363" s="12"/>
      <c r="B363" s="150"/>
      <c r="C363" s="12"/>
      <c r="D363" s="151" t="s">
        <v>73</v>
      </c>
      <c r="E363" s="161" t="s">
        <v>537</v>
      </c>
      <c r="F363" s="161" t="s">
        <v>538</v>
      </c>
      <c r="G363" s="12"/>
      <c r="H363" s="12"/>
      <c r="I363" s="153"/>
      <c r="J363" s="162">
        <f>BK363</f>
        <v>0</v>
      </c>
      <c r="K363" s="12"/>
      <c r="L363" s="150"/>
      <c r="M363" s="155"/>
      <c r="N363" s="156"/>
      <c r="O363" s="156"/>
      <c r="P363" s="157">
        <f>SUM(P364:P386)</f>
        <v>0</v>
      </c>
      <c r="Q363" s="156"/>
      <c r="R363" s="157">
        <f>SUM(R364:R386)</f>
        <v>0</v>
      </c>
      <c r="S363" s="156"/>
      <c r="T363" s="158">
        <f>SUM(T364:T386)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51" t="s">
        <v>79</v>
      </c>
      <c r="AT363" s="159" t="s">
        <v>73</v>
      </c>
      <c r="AU363" s="159" t="s">
        <v>79</v>
      </c>
      <c r="AY363" s="151" t="s">
        <v>150</v>
      </c>
      <c r="BK363" s="160">
        <f>SUM(BK364:BK386)</f>
        <v>0</v>
      </c>
    </row>
    <row r="364" s="2" customFormat="1" ht="22.2" customHeight="1">
      <c r="A364" s="35"/>
      <c r="B364" s="163"/>
      <c r="C364" s="164" t="s">
        <v>539</v>
      </c>
      <c r="D364" s="164" t="s">
        <v>152</v>
      </c>
      <c r="E364" s="165" t="s">
        <v>540</v>
      </c>
      <c r="F364" s="166" t="s">
        <v>541</v>
      </c>
      <c r="G364" s="167" t="s">
        <v>286</v>
      </c>
      <c r="H364" s="168">
        <v>33.832999999999998</v>
      </c>
      <c r="I364" s="169"/>
      <c r="J364" s="170">
        <f>ROUND(I364*H364,2)</f>
        <v>0</v>
      </c>
      <c r="K364" s="166" t="s">
        <v>156</v>
      </c>
      <c r="L364" s="36"/>
      <c r="M364" s="171" t="s">
        <v>1</v>
      </c>
      <c r="N364" s="172" t="s">
        <v>39</v>
      </c>
      <c r="O364" s="74"/>
      <c r="P364" s="173">
        <f>O364*H364</f>
        <v>0</v>
      </c>
      <c r="Q364" s="173">
        <v>0</v>
      </c>
      <c r="R364" s="173">
        <f>Q364*H364</f>
        <v>0</v>
      </c>
      <c r="S364" s="173">
        <v>0</v>
      </c>
      <c r="T364" s="174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75" t="s">
        <v>157</v>
      </c>
      <c r="AT364" s="175" t="s">
        <v>152</v>
      </c>
      <c r="AU364" s="175" t="s">
        <v>83</v>
      </c>
      <c r="AY364" s="16" t="s">
        <v>150</v>
      </c>
      <c r="BE364" s="176">
        <f>IF(N364="základní",J364,0)</f>
        <v>0</v>
      </c>
      <c r="BF364" s="176">
        <f>IF(N364="snížená",J364,0)</f>
        <v>0</v>
      </c>
      <c r="BG364" s="176">
        <f>IF(N364="zákl. přenesená",J364,0)</f>
        <v>0</v>
      </c>
      <c r="BH364" s="176">
        <f>IF(N364="sníž. přenesená",J364,0)</f>
        <v>0</v>
      </c>
      <c r="BI364" s="176">
        <f>IF(N364="nulová",J364,0)</f>
        <v>0</v>
      </c>
      <c r="BJ364" s="16" t="s">
        <v>79</v>
      </c>
      <c r="BK364" s="176">
        <f>ROUND(I364*H364,2)</f>
        <v>0</v>
      </c>
      <c r="BL364" s="16" t="s">
        <v>157</v>
      </c>
      <c r="BM364" s="175" t="s">
        <v>542</v>
      </c>
    </row>
    <row r="365" s="2" customFormat="1">
      <c r="A365" s="35"/>
      <c r="B365" s="36"/>
      <c r="C365" s="35"/>
      <c r="D365" s="177" t="s">
        <v>159</v>
      </c>
      <c r="E365" s="35"/>
      <c r="F365" s="178" t="s">
        <v>543</v>
      </c>
      <c r="G365" s="35"/>
      <c r="H365" s="35"/>
      <c r="I365" s="179"/>
      <c r="J365" s="35"/>
      <c r="K365" s="35"/>
      <c r="L365" s="36"/>
      <c r="M365" s="180"/>
      <c r="N365" s="181"/>
      <c r="O365" s="74"/>
      <c r="P365" s="74"/>
      <c r="Q365" s="74"/>
      <c r="R365" s="74"/>
      <c r="S365" s="74"/>
      <c r="T365" s="7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6" t="s">
        <v>159</v>
      </c>
      <c r="AU365" s="16" t="s">
        <v>83</v>
      </c>
    </row>
    <row r="366" s="2" customFormat="1">
      <c r="A366" s="35"/>
      <c r="B366" s="36"/>
      <c r="C366" s="35"/>
      <c r="D366" s="182" t="s">
        <v>161</v>
      </c>
      <c r="E366" s="35"/>
      <c r="F366" s="183" t="s">
        <v>544</v>
      </c>
      <c r="G366" s="35"/>
      <c r="H366" s="35"/>
      <c r="I366" s="179"/>
      <c r="J366" s="35"/>
      <c r="K366" s="35"/>
      <c r="L366" s="36"/>
      <c r="M366" s="180"/>
      <c r="N366" s="181"/>
      <c r="O366" s="74"/>
      <c r="P366" s="74"/>
      <c r="Q366" s="74"/>
      <c r="R366" s="74"/>
      <c r="S366" s="74"/>
      <c r="T366" s="7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6" t="s">
        <v>161</v>
      </c>
      <c r="AU366" s="16" t="s">
        <v>83</v>
      </c>
    </row>
    <row r="367" s="2" customFormat="1" ht="22.2" customHeight="1">
      <c r="A367" s="35"/>
      <c r="B367" s="163"/>
      <c r="C367" s="164" t="s">
        <v>545</v>
      </c>
      <c r="D367" s="164" t="s">
        <v>152</v>
      </c>
      <c r="E367" s="165" t="s">
        <v>546</v>
      </c>
      <c r="F367" s="166" t="s">
        <v>547</v>
      </c>
      <c r="G367" s="167" t="s">
        <v>286</v>
      </c>
      <c r="H367" s="168">
        <v>33.832999999999998</v>
      </c>
      <c r="I367" s="169"/>
      <c r="J367" s="170">
        <f>ROUND(I367*H367,2)</f>
        <v>0</v>
      </c>
      <c r="K367" s="166" t="s">
        <v>156</v>
      </c>
      <c r="L367" s="36"/>
      <c r="M367" s="171" t="s">
        <v>1</v>
      </c>
      <c r="N367" s="172" t="s">
        <v>39</v>
      </c>
      <c r="O367" s="74"/>
      <c r="P367" s="173">
        <f>O367*H367</f>
        <v>0</v>
      </c>
      <c r="Q367" s="173">
        <v>0</v>
      </c>
      <c r="R367" s="173">
        <f>Q367*H367</f>
        <v>0</v>
      </c>
      <c r="S367" s="173">
        <v>0</v>
      </c>
      <c r="T367" s="174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75" t="s">
        <v>157</v>
      </c>
      <c r="AT367" s="175" t="s">
        <v>152</v>
      </c>
      <c r="AU367" s="175" t="s">
        <v>83</v>
      </c>
      <c r="AY367" s="16" t="s">
        <v>150</v>
      </c>
      <c r="BE367" s="176">
        <f>IF(N367="základní",J367,0)</f>
        <v>0</v>
      </c>
      <c r="BF367" s="176">
        <f>IF(N367="snížená",J367,0)</f>
        <v>0</v>
      </c>
      <c r="BG367" s="176">
        <f>IF(N367="zákl. přenesená",J367,0)</f>
        <v>0</v>
      </c>
      <c r="BH367" s="176">
        <f>IF(N367="sníž. přenesená",J367,0)</f>
        <v>0</v>
      </c>
      <c r="BI367" s="176">
        <f>IF(N367="nulová",J367,0)</f>
        <v>0</v>
      </c>
      <c r="BJ367" s="16" t="s">
        <v>79</v>
      </c>
      <c r="BK367" s="176">
        <f>ROUND(I367*H367,2)</f>
        <v>0</v>
      </c>
      <c r="BL367" s="16" t="s">
        <v>157</v>
      </c>
      <c r="BM367" s="175" t="s">
        <v>548</v>
      </c>
    </row>
    <row r="368" s="2" customFormat="1">
      <c r="A368" s="35"/>
      <c r="B368" s="36"/>
      <c r="C368" s="35"/>
      <c r="D368" s="177" t="s">
        <v>159</v>
      </c>
      <c r="E368" s="35"/>
      <c r="F368" s="178" t="s">
        <v>549</v>
      </c>
      <c r="G368" s="35"/>
      <c r="H368" s="35"/>
      <c r="I368" s="179"/>
      <c r="J368" s="35"/>
      <c r="K368" s="35"/>
      <c r="L368" s="36"/>
      <c r="M368" s="180"/>
      <c r="N368" s="181"/>
      <c r="O368" s="74"/>
      <c r="P368" s="74"/>
      <c r="Q368" s="74"/>
      <c r="R368" s="74"/>
      <c r="S368" s="74"/>
      <c r="T368" s="7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6" t="s">
        <v>159</v>
      </c>
      <c r="AU368" s="16" t="s">
        <v>83</v>
      </c>
    </row>
    <row r="369" s="2" customFormat="1">
      <c r="A369" s="35"/>
      <c r="B369" s="36"/>
      <c r="C369" s="35"/>
      <c r="D369" s="182" t="s">
        <v>161</v>
      </c>
      <c r="E369" s="35"/>
      <c r="F369" s="183" t="s">
        <v>550</v>
      </c>
      <c r="G369" s="35"/>
      <c r="H369" s="35"/>
      <c r="I369" s="179"/>
      <c r="J369" s="35"/>
      <c r="K369" s="35"/>
      <c r="L369" s="36"/>
      <c r="M369" s="180"/>
      <c r="N369" s="181"/>
      <c r="O369" s="74"/>
      <c r="P369" s="74"/>
      <c r="Q369" s="74"/>
      <c r="R369" s="74"/>
      <c r="S369" s="74"/>
      <c r="T369" s="7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6" t="s">
        <v>161</v>
      </c>
      <c r="AU369" s="16" t="s">
        <v>83</v>
      </c>
    </row>
    <row r="370" s="2" customFormat="1" ht="22.2" customHeight="1">
      <c r="A370" s="35"/>
      <c r="B370" s="163"/>
      <c r="C370" s="164" t="s">
        <v>551</v>
      </c>
      <c r="D370" s="164" t="s">
        <v>152</v>
      </c>
      <c r="E370" s="165" t="s">
        <v>552</v>
      </c>
      <c r="F370" s="166" t="s">
        <v>553</v>
      </c>
      <c r="G370" s="167" t="s">
        <v>286</v>
      </c>
      <c r="H370" s="168">
        <v>473.66199999999998</v>
      </c>
      <c r="I370" s="169"/>
      <c r="J370" s="170">
        <f>ROUND(I370*H370,2)</f>
        <v>0</v>
      </c>
      <c r="K370" s="166" t="s">
        <v>156</v>
      </c>
      <c r="L370" s="36"/>
      <c r="M370" s="171" t="s">
        <v>1</v>
      </c>
      <c r="N370" s="172" t="s">
        <v>39</v>
      </c>
      <c r="O370" s="74"/>
      <c r="P370" s="173">
        <f>O370*H370</f>
        <v>0</v>
      </c>
      <c r="Q370" s="173">
        <v>0</v>
      </c>
      <c r="R370" s="173">
        <f>Q370*H370</f>
        <v>0</v>
      </c>
      <c r="S370" s="173">
        <v>0</v>
      </c>
      <c r="T370" s="174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75" t="s">
        <v>157</v>
      </c>
      <c r="AT370" s="175" t="s">
        <v>152</v>
      </c>
      <c r="AU370" s="175" t="s">
        <v>83</v>
      </c>
      <c r="AY370" s="16" t="s">
        <v>150</v>
      </c>
      <c r="BE370" s="176">
        <f>IF(N370="základní",J370,0)</f>
        <v>0</v>
      </c>
      <c r="BF370" s="176">
        <f>IF(N370="snížená",J370,0)</f>
        <v>0</v>
      </c>
      <c r="BG370" s="176">
        <f>IF(N370="zákl. přenesená",J370,0)</f>
        <v>0</v>
      </c>
      <c r="BH370" s="176">
        <f>IF(N370="sníž. přenesená",J370,0)</f>
        <v>0</v>
      </c>
      <c r="BI370" s="176">
        <f>IF(N370="nulová",J370,0)</f>
        <v>0</v>
      </c>
      <c r="BJ370" s="16" t="s">
        <v>79</v>
      </c>
      <c r="BK370" s="176">
        <f>ROUND(I370*H370,2)</f>
        <v>0</v>
      </c>
      <c r="BL370" s="16" t="s">
        <v>157</v>
      </c>
      <c r="BM370" s="175" t="s">
        <v>554</v>
      </c>
    </row>
    <row r="371" s="2" customFormat="1">
      <c r="A371" s="35"/>
      <c r="B371" s="36"/>
      <c r="C371" s="35"/>
      <c r="D371" s="177" t="s">
        <v>159</v>
      </c>
      <c r="E371" s="35"/>
      <c r="F371" s="178" t="s">
        <v>555</v>
      </c>
      <c r="G371" s="35"/>
      <c r="H371" s="35"/>
      <c r="I371" s="179"/>
      <c r="J371" s="35"/>
      <c r="K371" s="35"/>
      <c r="L371" s="36"/>
      <c r="M371" s="180"/>
      <c r="N371" s="181"/>
      <c r="O371" s="74"/>
      <c r="P371" s="74"/>
      <c r="Q371" s="74"/>
      <c r="R371" s="74"/>
      <c r="S371" s="74"/>
      <c r="T371" s="7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6" t="s">
        <v>159</v>
      </c>
      <c r="AU371" s="16" t="s">
        <v>83</v>
      </c>
    </row>
    <row r="372" s="2" customFormat="1">
      <c r="A372" s="35"/>
      <c r="B372" s="36"/>
      <c r="C372" s="35"/>
      <c r="D372" s="182" t="s">
        <v>161</v>
      </c>
      <c r="E372" s="35"/>
      <c r="F372" s="183" t="s">
        <v>556</v>
      </c>
      <c r="G372" s="35"/>
      <c r="H372" s="35"/>
      <c r="I372" s="179"/>
      <c r="J372" s="35"/>
      <c r="K372" s="35"/>
      <c r="L372" s="36"/>
      <c r="M372" s="180"/>
      <c r="N372" s="181"/>
      <c r="O372" s="74"/>
      <c r="P372" s="74"/>
      <c r="Q372" s="74"/>
      <c r="R372" s="74"/>
      <c r="S372" s="74"/>
      <c r="T372" s="7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6" t="s">
        <v>161</v>
      </c>
      <c r="AU372" s="16" t="s">
        <v>83</v>
      </c>
    </row>
    <row r="373" s="13" customFormat="1">
      <c r="A373" s="13"/>
      <c r="B373" s="184"/>
      <c r="C373" s="13"/>
      <c r="D373" s="177" t="s">
        <v>163</v>
      </c>
      <c r="E373" s="13"/>
      <c r="F373" s="186" t="s">
        <v>557</v>
      </c>
      <c r="G373" s="13"/>
      <c r="H373" s="187">
        <v>473.66199999999998</v>
      </c>
      <c r="I373" s="188"/>
      <c r="J373" s="13"/>
      <c r="K373" s="13"/>
      <c r="L373" s="184"/>
      <c r="M373" s="189"/>
      <c r="N373" s="190"/>
      <c r="O373" s="190"/>
      <c r="P373" s="190"/>
      <c r="Q373" s="190"/>
      <c r="R373" s="190"/>
      <c r="S373" s="190"/>
      <c r="T373" s="19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5" t="s">
        <v>163</v>
      </c>
      <c r="AU373" s="185" t="s">
        <v>83</v>
      </c>
      <c r="AV373" s="13" t="s">
        <v>83</v>
      </c>
      <c r="AW373" s="13" t="s">
        <v>3</v>
      </c>
      <c r="AX373" s="13" t="s">
        <v>79</v>
      </c>
      <c r="AY373" s="185" t="s">
        <v>150</v>
      </c>
    </row>
    <row r="374" s="2" customFormat="1" ht="30" customHeight="1">
      <c r="A374" s="35"/>
      <c r="B374" s="163"/>
      <c r="C374" s="164" t="s">
        <v>558</v>
      </c>
      <c r="D374" s="164" t="s">
        <v>152</v>
      </c>
      <c r="E374" s="165" t="s">
        <v>559</v>
      </c>
      <c r="F374" s="166" t="s">
        <v>560</v>
      </c>
      <c r="G374" s="167" t="s">
        <v>286</v>
      </c>
      <c r="H374" s="168">
        <v>7.5949999999999998</v>
      </c>
      <c r="I374" s="169"/>
      <c r="J374" s="170">
        <f>ROUND(I374*H374,2)</f>
        <v>0</v>
      </c>
      <c r="K374" s="166" t="s">
        <v>156</v>
      </c>
      <c r="L374" s="36"/>
      <c r="M374" s="171" t="s">
        <v>1</v>
      </c>
      <c r="N374" s="172" t="s">
        <v>39</v>
      </c>
      <c r="O374" s="74"/>
      <c r="P374" s="173">
        <f>O374*H374</f>
        <v>0</v>
      </c>
      <c r="Q374" s="173">
        <v>0</v>
      </c>
      <c r="R374" s="173">
        <f>Q374*H374</f>
        <v>0</v>
      </c>
      <c r="S374" s="173">
        <v>0</v>
      </c>
      <c r="T374" s="174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75" t="s">
        <v>157</v>
      </c>
      <c r="AT374" s="175" t="s">
        <v>152</v>
      </c>
      <c r="AU374" s="175" t="s">
        <v>83</v>
      </c>
      <c r="AY374" s="16" t="s">
        <v>150</v>
      </c>
      <c r="BE374" s="176">
        <f>IF(N374="základní",J374,0)</f>
        <v>0</v>
      </c>
      <c r="BF374" s="176">
        <f>IF(N374="snížená",J374,0)</f>
        <v>0</v>
      </c>
      <c r="BG374" s="176">
        <f>IF(N374="zákl. přenesená",J374,0)</f>
        <v>0</v>
      </c>
      <c r="BH374" s="176">
        <f>IF(N374="sníž. přenesená",J374,0)</f>
        <v>0</v>
      </c>
      <c r="BI374" s="176">
        <f>IF(N374="nulová",J374,0)</f>
        <v>0</v>
      </c>
      <c r="BJ374" s="16" t="s">
        <v>79</v>
      </c>
      <c r="BK374" s="176">
        <f>ROUND(I374*H374,2)</f>
        <v>0</v>
      </c>
      <c r="BL374" s="16" t="s">
        <v>157</v>
      </c>
      <c r="BM374" s="175" t="s">
        <v>561</v>
      </c>
    </row>
    <row r="375" s="2" customFormat="1">
      <c r="A375" s="35"/>
      <c r="B375" s="36"/>
      <c r="C375" s="35"/>
      <c r="D375" s="177" t="s">
        <v>159</v>
      </c>
      <c r="E375" s="35"/>
      <c r="F375" s="178" t="s">
        <v>562</v>
      </c>
      <c r="G375" s="35"/>
      <c r="H375" s="35"/>
      <c r="I375" s="179"/>
      <c r="J375" s="35"/>
      <c r="K375" s="35"/>
      <c r="L375" s="36"/>
      <c r="M375" s="180"/>
      <c r="N375" s="181"/>
      <c r="O375" s="74"/>
      <c r="P375" s="74"/>
      <c r="Q375" s="74"/>
      <c r="R375" s="74"/>
      <c r="S375" s="74"/>
      <c r="T375" s="7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6" t="s">
        <v>159</v>
      </c>
      <c r="AU375" s="16" t="s">
        <v>83</v>
      </c>
    </row>
    <row r="376" s="2" customFormat="1">
      <c r="A376" s="35"/>
      <c r="B376" s="36"/>
      <c r="C376" s="35"/>
      <c r="D376" s="182" t="s">
        <v>161</v>
      </c>
      <c r="E376" s="35"/>
      <c r="F376" s="183" t="s">
        <v>563</v>
      </c>
      <c r="G376" s="35"/>
      <c r="H376" s="35"/>
      <c r="I376" s="179"/>
      <c r="J376" s="35"/>
      <c r="K376" s="35"/>
      <c r="L376" s="36"/>
      <c r="M376" s="180"/>
      <c r="N376" s="181"/>
      <c r="O376" s="74"/>
      <c r="P376" s="74"/>
      <c r="Q376" s="74"/>
      <c r="R376" s="74"/>
      <c r="S376" s="74"/>
      <c r="T376" s="7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6" t="s">
        <v>161</v>
      </c>
      <c r="AU376" s="16" t="s">
        <v>83</v>
      </c>
    </row>
    <row r="377" s="13" customFormat="1">
      <c r="A377" s="13"/>
      <c r="B377" s="184"/>
      <c r="C377" s="13"/>
      <c r="D377" s="177" t="s">
        <v>163</v>
      </c>
      <c r="E377" s="185" t="s">
        <v>1</v>
      </c>
      <c r="F377" s="186" t="s">
        <v>564</v>
      </c>
      <c r="G377" s="13"/>
      <c r="H377" s="187">
        <v>7.5949999999999998</v>
      </c>
      <c r="I377" s="188"/>
      <c r="J377" s="13"/>
      <c r="K377" s="13"/>
      <c r="L377" s="184"/>
      <c r="M377" s="189"/>
      <c r="N377" s="190"/>
      <c r="O377" s="190"/>
      <c r="P377" s="190"/>
      <c r="Q377" s="190"/>
      <c r="R377" s="190"/>
      <c r="S377" s="190"/>
      <c r="T377" s="19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5" t="s">
        <v>163</v>
      </c>
      <c r="AU377" s="185" t="s">
        <v>83</v>
      </c>
      <c r="AV377" s="13" t="s">
        <v>83</v>
      </c>
      <c r="AW377" s="13" t="s">
        <v>31</v>
      </c>
      <c r="AX377" s="13" t="s">
        <v>79</v>
      </c>
      <c r="AY377" s="185" t="s">
        <v>150</v>
      </c>
    </row>
    <row r="378" s="2" customFormat="1" ht="34.8" customHeight="1">
      <c r="A378" s="35"/>
      <c r="B378" s="163"/>
      <c r="C378" s="164" t="s">
        <v>565</v>
      </c>
      <c r="D378" s="164" t="s">
        <v>152</v>
      </c>
      <c r="E378" s="165" t="s">
        <v>566</v>
      </c>
      <c r="F378" s="166" t="s">
        <v>567</v>
      </c>
      <c r="G378" s="167" t="s">
        <v>286</v>
      </c>
      <c r="H378" s="168">
        <v>16.875</v>
      </c>
      <c r="I378" s="169"/>
      <c r="J378" s="170">
        <f>ROUND(I378*H378,2)</f>
        <v>0</v>
      </c>
      <c r="K378" s="166" t="s">
        <v>156</v>
      </c>
      <c r="L378" s="36"/>
      <c r="M378" s="171" t="s">
        <v>1</v>
      </c>
      <c r="N378" s="172" t="s">
        <v>39</v>
      </c>
      <c r="O378" s="74"/>
      <c r="P378" s="173">
        <f>O378*H378</f>
        <v>0</v>
      </c>
      <c r="Q378" s="173">
        <v>0</v>
      </c>
      <c r="R378" s="173">
        <f>Q378*H378</f>
        <v>0</v>
      </c>
      <c r="S378" s="173">
        <v>0</v>
      </c>
      <c r="T378" s="174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75" t="s">
        <v>157</v>
      </c>
      <c r="AT378" s="175" t="s">
        <v>152</v>
      </c>
      <c r="AU378" s="175" t="s">
        <v>83</v>
      </c>
      <c r="AY378" s="16" t="s">
        <v>150</v>
      </c>
      <c r="BE378" s="176">
        <f>IF(N378="základní",J378,0)</f>
        <v>0</v>
      </c>
      <c r="BF378" s="176">
        <f>IF(N378="snížená",J378,0)</f>
        <v>0</v>
      </c>
      <c r="BG378" s="176">
        <f>IF(N378="zákl. přenesená",J378,0)</f>
        <v>0</v>
      </c>
      <c r="BH378" s="176">
        <f>IF(N378="sníž. přenesená",J378,0)</f>
        <v>0</v>
      </c>
      <c r="BI378" s="176">
        <f>IF(N378="nulová",J378,0)</f>
        <v>0</v>
      </c>
      <c r="BJ378" s="16" t="s">
        <v>79</v>
      </c>
      <c r="BK378" s="176">
        <f>ROUND(I378*H378,2)</f>
        <v>0</v>
      </c>
      <c r="BL378" s="16" t="s">
        <v>157</v>
      </c>
      <c r="BM378" s="175" t="s">
        <v>568</v>
      </c>
    </row>
    <row r="379" s="2" customFormat="1">
      <c r="A379" s="35"/>
      <c r="B379" s="36"/>
      <c r="C379" s="35"/>
      <c r="D379" s="177" t="s">
        <v>159</v>
      </c>
      <c r="E379" s="35"/>
      <c r="F379" s="178" t="s">
        <v>569</v>
      </c>
      <c r="G379" s="35"/>
      <c r="H379" s="35"/>
      <c r="I379" s="179"/>
      <c r="J379" s="35"/>
      <c r="K379" s="35"/>
      <c r="L379" s="36"/>
      <c r="M379" s="180"/>
      <c r="N379" s="181"/>
      <c r="O379" s="74"/>
      <c r="P379" s="74"/>
      <c r="Q379" s="74"/>
      <c r="R379" s="74"/>
      <c r="S379" s="74"/>
      <c r="T379" s="7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6" t="s">
        <v>159</v>
      </c>
      <c r="AU379" s="16" t="s">
        <v>83</v>
      </c>
    </row>
    <row r="380" s="2" customFormat="1">
      <c r="A380" s="35"/>
      <c r="B380" s="36"/>
      <c r="C380" s="35"/>
      <c r="D380" s="182" t="s">
        <v>161</v>
      </c>
      <c r="E380" s="35"/>
      <c r="F380" s="183" t="s">
        <v>570</v>
      </c>
      <c r="G380" s="35"/>
      <c r="H380" s="35"/>
      <c r="I380" s="179"/>
      <c r="J380" s="35"/>
      <c r="K380" s="35"/>
      <c r="L380" s="36"/>
      <c r="M380" s="180"/>
      <c r="N380" s="181"/>
      <c r="O380" s="74"/>
      <c r="P380" s="74"/>
      <c r="Q380" s="74"/>
      <c r="R380" s="74"/>
      <c r="S380" s="74"/>
      <c r="T380" s="7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6" t="s">
        <v>161</v>
      </c>
      <c r="AU380" s="16" t="s">
        <v>83</v>
      </c>
    </row>
    <row r="381" s="13" customFormat="1">
      <c r="A381" s="13"/>
      <c r="B381" s="184"/>
      <c r="C381" s="13"/>
      <c r="D381" s="177" t="s">
        <v>163</v>
      </c>
      <c r="E381" s="185" t="s">
        <v>1</v>
      </c>
      <c r="F381" s="186" t="s">
        <v>571</v>
      </c>
      <c r="G381" s="13"/>
      <c r="H381" s="187">
        <v>16.875</v>
      </c>
      <c r="I381" s="188"/>
      <c r="J381" s="13"/>
      <c r="K381" s="13"/>
      <c r="L381" s="184"/>
      <c r="M381" s="189"/>
      <c r="N381" s="190"/>
      <c r="O381" s="190"/>
      <c r="P381" s="190"/>
      <c r="Q381" s="190"/>
      <c r="R381" s="190"/>
      <c r="S381" s="190"/>
      <c r="T381" s="19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5" t="s">
        <v>163</v>
      </c>
      <c r="AU381" s="185" t="s">
        <v>83</v>
      </c>
      <c r="AV381" s="13" t="s">
        <v>83</v>
      </c>
      <c r="AW381" s="13" t="s">
        <v>31</v>
      </c>
      <c r="AX381" s="13" t="s">
        <v>79</v>
      </c>
      <c r="AY381" s="185" t="s">
        <v>150</v>
      </c>
    </row>
    <row r="382" s="2" customFormat="1" ht="40.2" customHeight="1">
      <c r="A382" s="35"/>
      <c r="B382" s="163"/>
      <c r="C382" s="164" t="s">
        <v>572</v>
      </c>
      <c r="D382" s="164" t="s">
        <v>152</v>
      </c>
      <c r="E382" s="165" t="s">
        <v>573</v>
      </c>
      <c r="F382" s="166" t="s">
        <v>574</v>
      </c>
      <c r="G382" s="167" t="s">
        <v>286</v>
      </c>
      <c r="H382" s="168">
        <v>5.3630000000000004</v>
      </c>
      <c r="I382" s="169"/>
      <c r="J382" s="170">
        <f>ROUND(I382*H382,2)</f>
        <v>0</v>
      </c>
      <c r="K382" s="166" t="s">
        <v>156</v>
      </c>
      <c r="L382" s="36"/>
      <c r="M382" s="171" t="s">
        <v>1</v>
      </c>
      <c r="N382" s="172" t="s">
        <v>39</v>
      </c>
      <c r="O382" s="74"/>
      <c r="P382" s="173">
        <f>O382*H382</f>
        <v>0</v>
      </c>
      <c r="Q382" s="173">
        <v>0</v>
      </c>
      <c r="R382" s="173">
        <f>Q382*H382</f>
        <v>0</v>
      </c>
      <c r="S382" s="173">
        <v>0</v>
      </c>
      <c r="T382" s="174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75" t="s">
        <v>157</v>
      </c>
      <c r="AT382" s="175" t="s">
        <v>152</v>
      </c>
      <c r="AU382" s="175" t="s">
        <v>83</v>
      </c>
      <c r="AY382" s="16" t="s">
        <v>150</v>
      </c>
      <c r="BE382" s="176">
        <f>IF(N382="základní",J382,0)</f>
        <v>0</v>
      </c>
      <c r="BF382" s="176">
        <f>IF(N382="snížená",J382,0)</f>
        <v>0</v>
      </c>
      <c r="BG382" s="176">
        <f>IF(N382="zákl. přenesená",J382,0)</f>
        <v>0</v>
      </c>
      <c r="BH382" s="176">
        <f>IF(N382="sníž. přenesená",J382,0)</f>
        <v>0</v>
      </c>
      <c r="BI382" s="176">
        <f>IF(N382="nulová",J382,0)</f>
        <v>0</v>
      </c>
      <c r="BJ382" s="16" t="s">
        <v>79</v>
      </c>
      <c r="BK382" s="176">
        <f>ROUND(I382*H382,2)</f>
        <v>0</v>
      </c>
      <c r="BL382" s="16" t="s">
        <v>157</v>
      </c>
      <c r="BM382" s="175" t="s">
        <v>575</v>
      </c>
    </row>
    <row r="383" s="2" customFormat="1">
      <c r="A383" s="35"/>
      <c r="B383" s="36"/>
      <c r="C383" s="35"/>
      <c r="D383" s="177" t="s">
        <v>159</v>
      </c>
      <c r="E383" s="35"/>
      <c r="F383" s="178" t="s">
        <v>574</v>
      </c>
      <c r="G383" s="35"/>
      <c r="H383" s="35"/>
      <c r="I383" s="179"/>
      <c r="J383" s="35"/>
      <c r="K383" s="35"/>
      <c r="L383" s="36"/>
      <c r="M383" s="180"/>
      <c r="N383" s="181"/>
      <c r="O383" s="74"/>
      <c r="P383" s="74"/>
      <c r="Q383" s="74"/>
      <c r="R383" s="74"/>
      <c r="S383" s="74"/>
      <c r="T383" s="7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6" t="s">
        <v>159</v>
      </c>
      <c r="AU383" s="16" t="s">
        <v>83</v>
      </c>
    </row>
    <row r="384" s="2" customFormat="1">
      <c r="A384" s="35"/>
      <c r="B384" s="36"/>
      <c r="C384" s="35"/>
      <c r="D384" s="182" t="s">
        <v>161</v>
      </c>
      <c r="E384" s="35"/>
      <c r="F384" s="183" t="s">
        <v>576</v>
      </c>
      <c r="G384" s="35"/>
      <c r="H384" s="35"/>
      <c r="I384" s="179"/>
      <c r="J384" s="35"/>
      <c r="K384" s="35"/>
      <c r="L384" s="36"/>
      <c r="M384" s="180"/>
      <c r="N384" s="181"/>
      <c r="O384" s="74"/>
      <c r="P384" s="74"/>
      <c r="Q384" s="74"/>
      <c r="R384" s="74"/>
      <c r="S384" s="74"/>
      <c r="T384" s="7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6" t="s">
        <v>161</v>
      </c>
      <c r="AU384" s="16" t="s">
        <v>83</v>
      </c>
    </row>
    <row r="385" s="2" customFormat="1" ht="14.4" customHeight="1">
      <c r="A385" s="35"/>
      <c r="B385" s="163"/>
      <c r="C385" s="164" t="s">
        <v>577</v>
      </c>
      <c r="D385" s="164" t="s">
        <v>152</v>
      </c>
      <c r="E385" s="165" t="s">
        <v>578</v>
      </c>
      <c r="F385" s="166" t="s">
        <v>579</v>
      </c>
      <c r="G385" s="167" t="s">
        <v>580</v>
      </c>
      <c r="H385" s="168">
        <v>-4000</v>
      </c>
      <c r="I385" s="169"/>
      <c r="J385" s="170">
        <f>ROUND(I385*H385,2)</f>
        <v>0</v>
      </c>
      <c r="K385" s="166" t="s">
        <v>1</v>
      </c>
      <c r="L385" s="36"/>
      <c r="M385" s="171" t="s">
        <v>1</v>
      </c>
      <c r="N385" s="172" t="s">
        <v>39</v>
      </c>
      <c r="O385" s="74"/>
      <c r="P385" s="173">
        <f>O385*H385</f>
        <v>0</v>
      </c>
      <c r="Q385" s="173">
        <v>0</v>
      </c>
      <c r="R385" s="173">
        <f>Q385*H385</f>
        <v>0</v>
      </c>
      <c r="S385" s="173">
        <v>0</v>
      </c>
      <c r="T385" s="174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75" t="s">
        <v>157</v>
      </c>
      <c r="AT385" s="175" t="s">
        <v>152</v>
      </c>
      <c r="AU385" s="175" t="s">
        <v>83</v>
      </c>
      <c r="AY385" s="16" t="s">
        <v>150</v>
      </c>
      <c r="BE385" s="176">
        <f>IF(N385="základní",J385,0)</f>
        <v>0</v>
      </c>
      <c r="BF385" s="176">
        <f>IF(N385="snížená",J385,0)</f>
        <v>0</v>
      </c>
      <c r="BG385" s="176">
        <f>IF(N385="zákl. přenesená",J385,0)</f>
        <v>0</v>
      </c>
      <c r="BH385" s="176">
        <f>IF(N385="sníž. přenesená",J385,0)</f>
        <v>0</v>
      </c>
      <c r="BI385" s="176">
        <f>IF(N385="nulová",J385,0)</f>
        <v>0</v>
      </c>
      <c r="BJ385" s="16" t="s">
        <v>79</v>
      </c>
      <c r="BK385" s="176">
        <f>ROUND(I385*H385,2)</f>
        <v>0</v>
      </c>
      <c r="BL385" s="16" t="s">
        <v>157</v>
      </c>
      <c r="BM385" s="175" t="s">
        <v>581</v>
      </c>
    </row>
    <row r="386" s="2" customFormat="1">
      <c r="A386" s="35"/>
      <c r="B386" s="36"/>
      <c r="C386" s="35"/>
      <c r="D386" s="177" t="s">
        <v>159</v>
      </c>
      <c r="E386" s="35"/>
      <c r="F386" s="178" t="s">
        <v>579</v>
      </c>
      <c r="G386" s="35"/>
      <c r="H386" s="35"/>
      <c r="I386" s="179"/>
      <c r="J386" s="35"/>
      <c r="K386" s="35"/>
      <c r="L386" s="36"/>
      <c r="M386" s="180"/>
      <c r="N386" s="181"/>
      <c r="O386" s="74"/>
      <c r="P386" s="74"/>
      <c r="Q386" s="74"/>
      <c r="R386" s="74"/>
      <c r="S386" s="74"/>
      <c r="T386" s="7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6" t="s">
        <v>159</v>
      </c>
      <c r="AU386" s="16" t="s">
        <v>83</v>
      </c>
    </row>
    <row r="387" s="12" customFormat="1" ht="22.8" customHeight="1">
      <c r="A387" s="12"/>
      <c r="B387" s="150"/>
      <c r="C387" s="12"/>
      <c r="D387" s="151" t="s">
        <v>73</v>
      </c>
      <c r="E387" s="161" t="s">
        <v>582</v>
      </c>
      <c r="F387" s="161" t="s">
        <v>583</v>
      </c>
      <c r="G387" s="12"/>
      <c r="H387" s="12"/>
      <c r="I387" s="153"/>
      <c r="J387" s="162">
        <f>BK387</f>
        <v>0</v>
      </c>
      <c r="K387" s="12"/>
      <c r="L387" s="150"/>
      <c r="M387" s="155"/>
      <c r="N387" s="156"/>
      <c r="O387" s="156"/>
      <c r="P387" s="157">
        <f>SUM(P388:P389)</f>
        <v>0</v>
      </c>
      <c r="Q387" s="156"/>
      <c r="R387" s="157">
        <f>SUM(R388:R389)</f>
        <v>0</v>
      </c>
      <c r="S387" s="156"/>
      <c r="T387" s="158">
        <f>SUM(T388:T389)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51" t="s">
        <v>79</v>
      </c>
      <c r="AT387" s="159" t="s">
        <v>73</v>
      </c>
      <c r="AU387" s="159" t="s">
        <v>79</v>
      </c>
      <c r="AY387" s="151" t="s">
        <v>150</v>
      </c>
      <c r="BK387" s="160">
        <f>SUM(BK388:BK389)</f>
        <v>0</v>
      </c>
    </row>
    <row r="388" s="2" customFormat="1" ht="14.4" customHeight="1">
      <c r="A388" s="35"/>
      <c r="B388" s="163"/>
      <c r="C388" s="164" t="s">
        <v>584</v>
      </c>
      <c r="D388" s="164" t="s">
        <v>152</v>
      </c>
      <c r="E388" s="165" t="s">
        <v>585</v>
      </c>
      <c r="F388" s="166" t="s">
        <v>586</v>
      </c>
      <c r="G388" s="167" t="s">
        <v>286</v>
      </c>
      <c r="H388" s="168">
        <v>102.16500000000001</v>
      </c>
      <c r="I388" s="169"/>
      <c r="J388" s="170">
        <f>ROUND(I388*H388,2)</f>
        <v>0</v>
      </c>
      <c r="K388" s="166" t="s">
        <v>1</v>
      </c>
      <c r="L388" s="36"/>
      <c r="M388" s="171" t="s">
        <v>1</v>
      </c>
      <c r="N388" s="172" t="s">
        <v>39</v>
      </c>
      <c r="O388" s="74"/>
      <c r="P388" s="173">
        <f>O388*H388</f>
        <v>0</v>
      </c>
      <c r="Q388" s="173">
        <v>0</v>
      </c>
      <c r="R388" s="173">
        <f>Q388*H388</f>
        <v>0</v>
      </c>
      <c r="S388" s="173">
        <v>0</v>
      </c>
      <c r="T388" s="174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75" t="s">
        <v>157</v>
      </c>
      <c r="AT388" s="175" t="s">
        <v>152</v>
      </c>
      <c r="AU388" s="175" t="s">
        <v>83</v>
      </c>
      <c r="AY388" s="16" t="s">
        <v>150</v>
      </c>
      <c r="BE388" s="176">
        <f>IF(N388="základní",J388,0)</f>
        <v>0</v>
      </c>
      <c r="BF388" s="176">
        <f>IF(N388="snížená",J388,0)</f>
        <v>0</v>
      </c>
      <c r="BG388" s="176">
        <f>IF(N388="zákl. přenesená",J388,0)</f>
        <v>0</v>
      </c>
      <c r="BH388" s="176">
        <f>IF(N388="sníž. přenesená",J388,0)</f>
        <v>0</v>
      </c>
      <c r="BI388" s="176">
        <f>IF(N388="nulová",J388,0)</f>
        <v>0</v>
      </c>
      <c r="BJ388" s="16" t="s">
        <v>79</v>
      </c>
      <c r="BK388" s="176">
        <f>ROUND(I388*H388,2)</f>
        <v>0</v>
      </c>
      <c r="BL388" s="16" t="s">
        <v>157</v>
      </c>
      <c r="BM388" s="175" t="s">
        <v>587</v>
      </c>
    </row>
    <row r="389" s="2" customFormat="1">
      <c r="A389" s="35"/>
      <c r="B389" s="36"/>
      <c r="C389" s="35"/>
      <c r="D389" s="177" t="s">
        <v>159</v>
      </c>
      <c r="E389" s="35"/>
      <c r="F389" s="178" t="s">
        <v>586</v>
      </c>
      <c r="G389" s="35"/>
      <c r="H389" s="35"/>
      <c r="I389" s="179"/>
      <c r="J389" s="35"/>
      <c r="K389" s="35"/>
      <c r="L389" s="36"/>
      <c r="M389" s="180"/>
      <c r="N389" s="181"/>
      <c r="O389" s="74"/>
      <c r="P389" s="74"/>
      <c r="Q389" s="74"/>
      <c r="R389" s="74"/>
      <c r="S389" s="74"/>
      <c r="T389" s="7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6" t="s">
        <v>159</v>
      </c>
      <c r="AU389" s="16" t="s">
        <v>83</v>
      </c>
    </row>
    <row r="390" s="12" customFormat="1" ht="25.92" customHeight="1">
      <c r="A390" s="12"/>
      <c r="B390" s="150"/>
      <c r="C390" s="12"/>
      <c r="D390" s="151" t="s">
        <v>73</v>
      </c>
      <c r="E390" s="152" t="s">
        <v>588</v>
      </c>
      <c r="F390" s="152" t="s">
        <v>589</v>
      </c>
      <c r="G390" s="12"/>
      <c r="H390" s="12"/>
      <c r="I390" s="153"/>
      <c r="J390" s="154">
        <f>BK390</f>
        <v>0</v>
      </c>
      <c r="K390" s="12"/>
      <c r="L390" s="150"/>
      <c r="M390" s="155"/>
      <c r="N390" s="156"/>
      <c r="O390" s="156"/>
      <c r="P390" s="157">
        <f>P391+P402</f>
        <v>0</v>
      </c>
      <c r="Q390" s="156"/>
      <c r="R390" s="157">
        <f>R391+R402</f>
        <v>0.22776204</v>
      </c>
      <c r="S390" s="156"/>
      <c r="T390" s="158">
        <f>T391+T402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151" t="s">
        <v>83</v>
      </c>
      <c r="AT390" s="159" t="s">
        <v>73</v>
      </c>
      <c r="AU390" s="159" t="s">
        <v>74</v>
      </c>
      <c r="AY390" s="151" t="s">
        <v>150</v>
      </c>
      <c r="BK390" s="160">
        <f>BK391+BK402</f>
        <v>0</v>
      </c>
    </row>
    <row r="391" s="12" customFormat="1" ht="22.8" customHeight="1">
      <c r="A391" s="12"/>
      <c r="B391" s="150"/>
      <c r="C391" s="12"/>
      <c r="D391" s="151" t="s">
        <v>73</v>
      </c>
      <c r="E391" s="161" t="s">
        <v>590</v>
      </c>
      <c r="F391" s="161" t="s">
        <v>591</v>
      </c>
      <c r="G391" s="12"/>
      <c r="H391" s="12"/>
      <c r="I391" s="153"/>
      <c r="J391" s="162">
        <f>BK391</f>
        <v>0</v>
      </c>
      <c r="K391" s="12"/>
      <c r="L391" s="150"/>
      <c r="M391" s="155"/>
      <c r="N391" s="156"/>
      <c r="O391" s="156"/>
      <c r="P391" s="157">
        <f>SUM(P392:P401)</f>
        <v>0</v>
      </c>
      <c r="Q391" s="156"/>
      <c r="R391" s="157">
        <f>SUM(R392:R401)</f>
        <v>0.038546999999999998</v>
      </c>
      <c r="S391" s="156"/>
      <c r="T391" s="158">
        <f>SUM(T392:T401)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51" t="s">
        <v>83</v>
      </c>
      <c r="AT391" s="159" t="s">
        <v>73</v>
      </c>
      <c r="AU391" s="159" t="s">
        <v>79</v>
      </c>
      <c r="AY391" s="151" t="s">
        <v>150</v>
      </c>
      <c r="BK391" s="160">
        <f>SUM(BK392:BK401)</f>
        <v>0</v>
      </c>
    </row>
    <row r="392" s="2" customFormat="1" ht="22.2" customHeight="1">
      <c r="A392" s="35"/>
      <c r="B392" s="163"/>
      <c r="C392" s="164" t="s">
        <v>592</v>
      </c>
      <c r="D392" s="164" t="s">
        <v>152</v>
      </c>
      <c r="E392" s="165" t="s">
        <v>593</v>
      </c>
      <c r="F392" s="166" t="s">
        <v>594</v>
      </c>
      <c r="G392" s="167" t="s">
        <v>185</v>
      </c>
      <c r="H392" s="168">
        <v>37.200000000000003</v>
      </c>
      <c r="I392" s="169"/>
      <c r="J392" s="170">
        <f>ROUND(I392*H392,2)</f>
        <v>0</v>
      </c>
      <c r="K392" s="166" t="s">
        <v>156</v>
      </c>
      <c r="L392" s="36"/>
      <c r="M392" s="171" t="s">
        <v>1</v>
      </c>
      <c r="N392" s="172" t="s">
        <v>39</v>
      </c>
      <c r="O392" s="74"/>
      <c r="P392" s="173">
        <f>O392*H392</f>
        <v>0</v>
      </c>
      <c r="Q392" s="173">
        <v>0</v>
      </c>
      <c r="R392" s="173">
        <f>Q392*H392</f>
        <v>0</v>
      </c>
      <c r="S392" s="173">
        <v>0</v>
      </c>
      <c r="T392" s="174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75" t="s">
        <v>263</v>
      </c>
      <c r="AT392" s="175" t="s">
        <v>152</v>
      </c>
      <c r="AU392" s="175" t="s">
        <v>83</v>
      </c>
      <c r="AY392" s="16" t="s">
        <v>150</v>
      </c>
      <c r="BE392" s="176">
        <f>IF(N392="základní",J392,0)</f>
        <v>0</v>
      </c>
      <c r="BF392" s="176">
        <f>IF(N392="snížená",J392,0)</f>
        <v>0</v>
      </c>
      <c r="BG392" s="176">
        <f>IF(N392="zákl. přenesená",J392,0)</f>
        <v>0</v>
      </c>
      <c r="BH392" s="176">
        <f>IF(N392="sníž. přenesená",J392,0)</f>
        <v>0</v>
      </c>
      <c r="BI392" s="176">
        <f>IF(N392="nulová",J392,0)</f>
        <v>0</v>
      </c>
      <c r="BJ392" s="16" t="s">
        <v>79</v>
      </c>
      <c r="BK392" s="176">
        <f>ROUND(I392*H392,2)</f>
        <v>0</v>
      </c>
      <c r="BL392" s="16" t="s">
        <v>263</v>
      </c>
      <c r="BM392" s="175" t="s">
        <v>595</v>
      </c>
    </row>
    <row r="393" s="2" customFormat="1">
      <c r="A393" s="35"/>
      <c r="B393" s="36"/>
      <c r="C393" s="35"/>
      <c r="D393" s="177" t="s">
        <v>159</v>
      </c>
      <c r="E393" s="35"/>
      <c r="F393" s="178" t="s">
        <v>596</v>
      </c>
      <c r="G393" s="35"/>
      <c r="H393" s="35"/>
      <c r="I393" s="179"/>
      <c r="J393" s="35"/>
      <c r="K393" s="35"/>
      <c r="L393" s="36"/>
      <c r="M393" s="180"/>
      <c r="N393" s="181"/>
      <c r="O393" s="74"/>
      <c r="P393" s="74"/>
      <c r="Q393" s="74"/>
      <c r="R393" s="74"/>
      <c r="S393" s="74"/>
      <c r="T393" s="7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6" t="s">
        <v>159</v>
      </c>
      <c r="AU393" s="16" t="s">
        <v>83</v>
      </c>
    </row>
    <row r="394" s="2" customFormat="1">
      <c r="A394" s="35"/>
      <c r="B394" s="36"/>
      <c r="C394" s="35"/>
      <c r="D394" s="182" t="s">
        <v>161</v>
      </c>
      <c r="E394" s="35"/>
      <c r="F394" s="183" t="s">
        <v>597</v>
      </c>
      <c r="G394" s="35"/>
      <c r="H394" s="35"/>
      <c r="I394" s="179"/>
      <c r="J394" s="35"/>
      <c r="K394" s="35"/>
      <c r="L394" s="36"/>
      <c r="M394" s="180"/>
      <c r="N394" s="181"/>
      <c r="O394" s="74"/>
      <c r="P394" s="74"/>
      <c r="Q394" s="74"/>
      <c r="R394" s="74"/>
      <c r="S394" s="74"/>
      <c r="T394" s="7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6" t="s">
        <v>161</v>
      </c>
      <c r="AU394" s="16" t="s">
        <v>83</v>
      </c>
    </row>
    <row r="395" s="13" customFormat="1">
      <c r="A395" s="13"/>
      <c r="B395" s="184"/>
      <c r="C395" s="13"/>
      <c r="D395" s="177" t="s">
        <v>163</v>
      </c>
      <c r="E395" s="185" t="s">
        <v>84</v>
      </c>
      <c r="F395" s="186" t="s">
        <v>598</v>
      </c>
      <c r="G395" s="13"/>
      <c r="H395" s="187">
        <v>37.200000000000003</v>
      </c>
      <c r="I395" s="188"/>
      <c r="J395" s="13"/>
      <c r="K395" s="13"/>
      <c r="L395" s="184"/>
      <c r="M395" s="189"/>
      <c r="N395" s="190"/>
      <c r="O395" s="190"/>
      <c r="P395" s="190"/>
      <c r="Q395" s="190"/>
      <c r="R395" s="190"/>
      <c r="S395" s="190"/>
      <c r="T395" s="19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5" t="s">
        <v>163</v>
      </c>
      <c r="AU395" s="185" t="s">
        <v>83</v>
      </c>
      <c r="AV395" s="13" t="s">
        <v>83</v>
      </c>
      <c r="AW395" s="13" t="s">
        <v>31</v>
      </c>
      <c r="AX395" s="13" t="s">
        <v>79</v>
      </c>
      <c r="AY395" s="185" t="s">
        <v>150</v>
      </c>
    </row>
    <row r="396" s="2" customFormat="1" ht="14.4" customHeight="1">
      <c r="A396" s="35"/>
      <c r="B396" s="163"/>
      <c r="C396" s="193" t="s">
        <v>599</v>
      </c>
      <c r="D396" s="193" t="s">
        <v>283</v>
      </c>
      <c r="E396" s="194" t="s">
        <v>600</v>
      </c>
      <c r="F396" s="195" t="s">
        <v>601</v>
      </c>
      <c r="G396" s="196" t="s">
        <v>580</v>
      </c>
      <c r="H396" s="197">
        <v>38.546999999999997</v>
      </c>
      <c r="I396" s="198"/>
      <c r="J396" s="199">
        <f>ROUND(I396*H396,2)</f>
        <v>0</v>
      </c>
      <c r="K396" s="195" t="s">
        <v>156</v>
      </c>
      <c r="L396" s="200"/>
      <c r="M396" s="201" t="s">
        <v>1</v>
      </c>
      <c r="N396" s="202" t="s">
        <v>39</v>
      </c>
      <c r="O396" s="74"/>
      <c r="P396" s="173">
        <f>O396*H396</f>
        <v>0</v>
      </c>
      <c r="Q396" s="173">
        <v>0.001</v>
      </c>
      <c r="R396" s="173">
        <f>Q396*H396</f>
        <v>0.038546999999999998</v>
      </c>
      <c r="S396" s="173">
        <v>0</v>
      </c>
      <c r="T396" s="174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75" t="s">
        <v>369</v>
      </c>
      <c r="AT396" s="175" t="s">
        <v>283</v>
      </c>
      <c r="AU396" s="175" t="s">
        <v>83</v>
      </c>
      <c r="AY396" s="16" t="s">
        <v>150</v>
      </c>
      <c r="BE396" s="176">
        <f>IF(N396="základní",J396,0)</f>
        <v>0</v>
      </c>
      <c r="BF396" s="176">
        <f>IF(N396="snížená",J396,0)</f>
        <v>0</v>
      </c>
      <c r="BG396" s="176">
        <f>IF(N396="zákl. přenesená",J396,0)</f>
        <v>0</v>
      </c>
      <c r="BH396" s="176">
        <f>IF(N396="sníž. přenesená",J396,0)</f>
        <v>0</v>
      </c>
      <c r="BI396" s="176">
        <f>IF(N396="nulová",J396,0)</f>
        <v>0</v>
      </c>
      <c r="BJ396" s="16" t="s">
        <v>79</v>
      </c>
      <c r="BK396" s="176">
        <f>ROUND(I396*H396,2)</f>
        <v>0</v>
      </c>
      <c r="BL396" s="16" t="s">
        <v>263</v>
      </c>
      <c r="BM396" s="175" t="s">
        <v>602</v>
      </c>
    </row>
    <row r="397" s="2" customFormat="1">
      <c r="A397" s="35"/>
      <c r="B397" s="36"/>
      <c r="C397" s="35"/>
      <c r="D397" s="177" t="s">
        <v>159</v>
      </c>
      <c r="E397" s="35"/>
      <c r="F397" s="178" t="s">
        <v>601</v>
      </c>
      <c r="G397" s="35"/>
      <c r="H397" s="35"/>
      <c r="I397" s="179"/>
      <c r="J397" s="35"/>
      <c r="K397" s="35"/>
      <c r="L397" s="36"/>
      <c r="M397" s="180"/>
      <c r="N397" s="181"/>
      <c r="O397" s="74"/>
      <c r="P397" s="74"/>
      <c r="Q397" s="74"/>
      <c r="R397" s="74"/>
      <c r="S397" s="74"/>
      <c r="T397" s="7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6" t="s">
        <v>159</v>
      </c>
      <c r="AU397" s="16" t="s">
        <v>83</v>
      </c>
    </row>
    <row r="398" s="13" customFormat="1">
      <c r="A398" s="13"/>
      <c r="B398" s="184"/>
      <c r="C398" s="13"/>
      <c r="D398" s="177" t="s">
        <v>163</v>
      </c>
      <c r="E398" s="185" t="s">
        <v>1</v>
      </c>
      <c r="F398" s="186" t="s">
        <v>603</v>
      </c>
      <c r="G398" s="13"/>
      <c r="H398" s="187">
        <v>38.546999999999997</v>
      </c>
      <c r="I398" s="188"/>
      <c r="J398" s="13"/>
      <c r="K398" s="13"/>
      <c r="L398" s="184"/>
      <c r="M398" s="189"/>
      <c r="N398" s="190"/>
      <c r="O398" s="190"/>
      <c r="P398" s="190"/>
      <c r="Q398" s="190"/>
      <c r="R398" s="190"/>
      <c r="S398" s="190"/>
      <c r="T398" s="19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5" t="s">
        <v>163</v>
      </c>
      <c r="AU398" s="185" t="s">
        <v>83</v>
      </c>
      <c r="AV398" s="13" t="s">
        <v>83</v>
      </c>
      <c r="AW398" s="13" t="s">
        <v>31</v>
      </c>
      <c r="AX398" s="13" t="s">
        <v>79</v>
      </c>
      <c r="AY398" s="185" t="s">
        <v>150</v>
      </c>
    </row>
    <row r="399" s="2" customFormat="1" ht="19.8" customHeight="1">
      <c r="A399" s="35"/>
      <c r="B399" s="163"/>
      <c r="C399" s="164" t="s">
        <v>604</v>
      </c>
      <c r="D399" s="164" t="s">
        <v>152</v>
      </c>
      <c r="E399" s="165" t="s">
        <v>605</v>
      </c>
      <c r="F399" s="166" t="s">
        <v>606</v>
      </c>
      <c r="G399" s="167" t="s">
        <v>286</v>
      </c>
      <c r="H399" s="168">
        <v>0.039</v>
      </c>
      <c r="I399" s="169"/>
      <c r="J399" s="170">
        <f>ROUND(I399*H399,2)</f>
        <v>0</v>
      </c>
      <c r="K399" s="166" t="s">
        <v>156</v>
      </c>
      <c r="L399" s="36"/>
      <c r="M399" s="171" t="s">
        <v>1</v>
      </c>
      <c r="N399" s="172" t="s">
        <v>39</v>
      </c>
      <c r="O399" s="74"/>
      <c r="P399" s="173">
        <f>O399*H399</f>
        <v>0</v>
      </c>
      <c r="Q399" s="173">
        <v>0</v>
      </c>
      <c r="R399" s="173">
        <f>Q399*H399</f>
        <v>0</v>
      </c>
      <c r="S399" s="173">
        <v>0</v>
      </c>
      <c r="T399" s="174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75" t="s">
        <v>263</v>
      </c>
      <c r="AT399" s="175" t="s">
        <v>152</v>
      </c>
      <c r="AU399" s="175" t="s">
        <v>83</v>
      </c>
      <c r="AY399" s="16" t="s">
        <v>150</v>
      </c>
      <c r="BE399" s="176">
        <f>IF(N399="základní",J399,0)</f>
        <v>0</v>
      </c>
      <c r="BF399" s="176">
        <f>IF(N399="snížená",J399,0)</f>
        <v>0</v>
      </c>
      <c r="BG399" s="176">
        <f>IF(N399="zákl. přenesená",J399,0)</f>
        <v>0</v>
      </c>
      <c r="BH399" s="176">
        <f>IF(N399="sníž. přenesená",J399,0)</f>
        <v>0</v>
      </c>
      <c r="BI399" s="176">
        <f>IF(N399="nulová",J399,0)</f>
        <v>0</v>
      </c>
      <c r="BJ399" s="16" t="s">
        <v>79</v>
      </c>
      <c r="BK399" s="176">
        <f>ROUND(I399*H399,2)</f>
        <v>0</v>
      </c>
      <c r="BL399" s="16" t="s">
        <v>263</v>
      </c>
      <c r="BM399" s="175" t="s">
        <v>607</v>
      </c>
    </row>
    <row r="400" s="2" customFormat="1">
      <c r="A400" s="35"/>
      <c r="B400" s="36"/>
      <c r="C400" s="35"/>
      <c r="D400" s="177" t="s">
        <v>159</v>
      </c>
      <c r="E400" s="35"/>
      <c r="F400" s="178" t="s">
        <v>608</v>
      </c>
      <c r="G400" s="35"/>
      <c r="H400" s="35"/>
      <c r="I400" s="179"/>
      <c r="J400" s="35"/>
      <c r="K400" s="35"/>
      <c r="L400" s="36"/>
      <c r="M400" s="180"/>
      <c r="N400" s="181"/>
      <c r="O400" s="74"/>
      <c r="P400" s="74"/>
      <c r="Q400" s="74"/>
      <c r="R400" s="74"/>
      <c r="S400" s="74"/>
      <c r="T400" s="7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6" t="s">
        <v>159</v>
      </c>
      <c r="AU400" s="16" t="s">
        <v>83</v>
      </c>
    </row>
    <row r="401" s="2" customFormat="1">
      <c r="A401" s="35"/>
      <c r="B401" s="36"/>
      <c r="C401" s="35"/>
      <c r="D401" s="182" t="s">
        <v>161</v>
      </c>
      <c r="E401" s="35"/>
      <c r="F401" s="183" t="s">
        <v>609</v>
      </c>
      <c r="G401" s="35"/>
      <c r="H401" s="35"/>
      <c r="I401" s="179"/>
      <c r="J401" s="35"/>
      <c r="K401" s="35"/>
      <c r="L401" s="36"/>
      <c r="M401" s="180"/>
      <c r="N401" s="181"/>
      <c r="O401" s="74"/>
      <c r="P401" s="74"/>
      <c r="Q401" s="74"/>
      <c r="R401" s="74"/>
      <c r="S401" s="74"/>
      <c r="T401" s="7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6" t="s">
        <v>161</v>
      </c>
      <c r="AU401" s="16" t="s">
        <v>83</v>
      </c>
    </row>
    <row r="402" s="12" customFormat="1" ht="22.8" customHeight="1">
      <c r="A402" s="12"/>
      <c r="B402" s="150"/>
      <c r="C402" s="12"/>
      <c r="D402" s="151" t="s">
        <v>73</v>
      </c>
      <c r="E402" s="161" t="s">
        <v>610</v>
      </c>
      <c r="F402" s="161" t="s">
        <v>611</v>
      </c>
      <c r="G402" s="12"/>
      <c r="H402" s="12"/>
      <c r="I402" s="153"/>
      <c r="J402" s="162">
        <f>BK402</f>
        <v>0</v>
      </c>
      <c r="K402" s="12"/>
      <c r="L402" s="150"/>
      <c r="M402" s="155"/>
      <c r="N402" s="156"/>
      <c r="O402" s="156"/>
      <c r="P402" s="157">
        <f>SUM(P403:P418)</f>
        <v>0</v>
      </c>
      <c r="Q402" s="156"/>
      <c r="R402" s="157">
        <f>SUM(R403:R418)</f>
        <v>0.18921504</v>
      </c>
      <c r="S402" s="156"/>
      <c r="T402" s="158">
        <f>SUM(T403:T418)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51" t="s">
        <v>83</v>
      </c>
      <c r="AT402" s="159" t="s">
        <v>73</v>
      </c>
      <c r="AU402" s="159" t="s">
        <v>79</v>
      </c>
      <c r="AY402" s="151" t="s">
        <v>150</v>
      </c>
      <c r="BK402" s="160">
        <f>SUM(BK403:BK418)</f>
        <v>0</v>
      </c>
    </row>
    <row r="403" s="2" customFormat="1" ht="22.2" customHeight="1">
      <c r="A403" s="35"/>
      <c r="B403" s="163"/>
      <c r="C403" s="164" t="s">
        <v>612</v>
      </c>
      <c r="D403" s="164" t="s">
        <v>152</v>
      </c>
      <c r="E403" s="165" t="s">
        <v>613</v>
      </c>
      <c r="F403" s="166" t="s">
        <v>614</v>
      </c>
      <c r="G403" s="167" t="s">
        <v>155</v>
      </c>
      <c r="H403" s="168">
        <v>111.21599999999999</v>
      </c>
      <c r="I403" s="169"/>
      <c r="J403" s="170">
        <f>ROUND(I403*H403,2)</f>
        <v>0</v>
      </c>
      <c r="K403" s="166" t="s">
        <v>156</v>
      </c>
      <c r="L403" s="36"/>
      <c r="M403" s="171" t="s">
        <v>1</v>
      </c>
      <c r="N403" s="172" t="s">
        <v>39</v>
      </c>
      <c r="O403" s="74"/>
      <c r="P403" s="173">
        <f>O403*H403</f>
        <v>0</v>
      </c>
      <c r="Q403" s="173">
        <v>0</v>
      </c>
      <c r="R403" s="173">
        <f>Q403*H403</f>
        <v>0</v>
      </c>
      <c r="S403" s="173">
        <v>0</v>
      </c>
      <c r="T403" s="174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75" t="s">
        <v>263</v>
      </c>
      <c r="AT403" s="175" t="s">
        <v>152</v>
      </c>
      <c r="AU403" s="175" t="s">
        <v>83</v>
      </c>
      <c r="AY403" s="16" t="s">
        <v>150</v>
      </c>
      <c r="BE403" s="176">
        <f>IF(N403="základní",J403,0)</f>
        <v>0</v>
      </c>
      <c r="BF403" s="176">
        <f>IF(N403="snížená",J403,0)</f>
        <v>0</v>
      </c>
      <c r="BG403" s="176">
        <f>IF(N403="zákl. přenesená",J403,0)</f>
        <v>0</v>
      </c>
      <c r="BH403" s="176">
        <f>IF(N403="sníž. přenesená",J403,0)</f>
        <v>0</v>
      </c>
      <c r="BI403" s="176">
        <f>IF(N403="nulová",J403,0)</f>
        <v>0</v>
      </c>
      <c r="BJ403" s="16" t="s">
        <v>79</v>
      </c>
      <c r="BK403" s="176">
        <f>ROUND(I403*H403,2)</f>
        <v>0</v>
      </c>
      <c r="BL403" s="16" t="s">
        <v>263</v>
      </c>
      <c r="BM403" s="175" t="s">
        <v>615</v>
      </c>
    </row>
    <row r="404" s="2" customFormat="1">
      <c r="A404" s="35"/>
      <c r="B404" s="36"/>
      <c r="C404" s="35"/>
      <c r="D404" s="177" t="s">
        <v>159</v>
      </c>
      <c r="E404" s="35"/>
      <c r="F404" s="178" t="s">
        <v>616</v>
      </c>
      <c r="G404" s="35"/>
      <c r="H404" s="35"/>
      <c r="I404" s="179"/>
      <c r="J404" s="35"/>
      <c r="K404" s="35"/>
      <c r="L404" s="36"/>
      <c r="M404" s="180"/>
      <c r="N404" s="181"/>
      <c r="O404" s="74"/>
      <c r="P404" s="74"/>
      <c r="Q404" s="74"/>
      <c r="R404" s="74"/>
      <c r="S404" s="74"/>
      <c r="T404" s="7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6" t="s">
        <v>159</v>
      </c>
      <c r="AU404" s="16" t="s">
        <v>83</v>
      </c>
    </row>
    <row r="405" s="2" customFormat="1">
      <c r="A405" s="35"/>
      <c r="B405" s="36"/>
      <c r="C405" s="35"/>
      <c r="D405" s="182" t="s">
        <v>161</v>
      </c>
      <c r="E405" s="35"/>
      <c r="F405" s="183" t="s">
        <v>617</v>
      </c>
      <c r="G405" s="35"/>
      <c r="H405" s="35"/>
      <c r="I405" s="179"/>
      <c r="J405" s="35"/>
      <c r="K405" s="35"/>
      <c r="L405" s="36"/>
      <c r="M405" s="180"/>
      <c r="N405" s="181"/>
      <c r="O405" s="74"/>
      <c r="P405" s="74"/>
      <c r="Q405" s="74"/>
      <c r="R405" s="74"/>
      <c r="S405" s="74"/>
      <c r="T405" s="7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6" t="s">
        <v>161</v>
      </c>
      <c r="AU405" s="16" t="s">
        <v>83</v>
      </c>
    </row>
    <row r="406" s="13" customFormat="1">
      <c r="A406" s="13"/>
      <c r="B406" s="184"/>
      <c r="C406" s="13"/>
      <c r="D406" s="177" t="s">
        <v>163</v>
      </c>
      <c r="E406" s="185" t="s">
        <v>1</v>
      </c>
      <c r="F406" s="186" t="s">
        <v>618</v>
      </c>
      <c r="G406" s="13"/>
      <c r="H406" s="187">
        <v>111.21599999999999</v>
      </c>
      <c r="I406" s="188"/>
      <c r="J406" s="13"/>
      <c r="K406" s="13"/>
      <c r="L406" s="184"/>
      <c r="M406" s="189"/>
      <c r="N406" s="190"/>
      <c r="O406" s="190"/>
      <c r="P406" s="190"/>
      <c r="Q406" s="190"/>
      <c r="R406" s="190"/>
      <c r="S406" s="190"/>
      <c r="T406" s="19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5" t="s">
        <v>163</v>
      </c>
      <c r="AU406" s="185" t="s">
        <v>83</v>
      </c>
      <c r="AV406" s="13" t="s">
        <v>83</v>
      </c>
      <c r="AW406" s="13" t="s">
        <v>31</v>
      </c>
      <c r="AX406" s="13" t="s">
        <v>79</v>
      </c>
      <c r="AY406" s="185" t="s">
        <v>150</v>
      </c>
    </row>
    <row r="407" s="2" customFormat="1" ht="22.2" customHeight="1">
      <c r="A407" s="35"/>
      <c r="B407" s="163"/>
      <c r="C407" s="164" t="s">
        <v>619</v>
      </c>
      <c r="D407" s="164" t="s">
        <v>152</v>
      </c>
      <c r="E407" s="165" t="s">
        <v>620</v>
      </c>
      <c r="F407" s="166" t="s">
        <v>621</v>
      </c>
      <c r="G407" s="167" t="s">
        <v>155</v>
      </c>
      <c r="H407" s="168">
        <v>111.21599999999999</v>
      </c>
      <c r="I407" s="169"/>
      <c r="J407" s="170">
        <f>ROUND(I407*H407,2)</f>
        <v>0</v>
      </c>
      <c r="K407" s="166" t="s">
        <v>156</v>
      </c>
      <c r="L407" s="36"/>
      <c r="M407" s="171" t="s">
        <v>1</v>
      </c>
      <c r="N407" s="172" t="s">
        <v>39</v>
      </c>
      <c r="O407" s="74"/>
      <c r="P407" s="173">
        <f>O407*H407</f>
        <v>0</v>
      </c>
      <c r="Q407" s="173">
        <v>0.00068999999999999997</v>
      </c>
      <c r="R407" s="173">
        <f>Q407*H407</f>
        <v>0.076739039999999994</v>
      </c>
      <c r="S407" s="173">
        <v>0</v>
      </c>
      <c r="T407" s="174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75" t="s">
        <v>263</v>
      </c>
      <c r="AT407" s="175" t="s">
        <v>152</v>
      </c>
      <c r="AU407" s="175" t="s">
        <v>83</v>
      </c>
      <c r="AY407" s="16" t="s">
        <v>150</v>
      </c>
      <c r="BE407" s="176">
        <f>IF(N407="základní",J407,0)</f>
        <v>0</v>
      </c>
      <c r="BF407" s="176">
        <f>IF(N407="snížená",J407,0)</f>
        <v>0</v>
      </c>
      <c r="BG407" s="176">
        <f>IF(N407="zákl. přenesená",J407,0)</f>
        <v>0</v>
      </c>
      <c r="BH407" s="176">
        <f>IF(N407="sníž. přenesená",J407,0)</f>
        <v>0</v>
      </c>
      <c r="BI407" s="176">
        <f>IF(N407="nulová",J407,0)</f>
        <v>0</v>
      </c>
      <c r="BJ407" s="16" t="s">
        <v>79</v>
      </c>
      <c r="BK407" s="176">
        <f>ROUND(I407*H407,2)</f>
        <v>0</v>
      </c>
      <c r="BL407" s="16" t="s">
        <v>263</v>
      </c>
      <c r="BM407" s="175" t="s">
        <v>622</v>
      </c>
    </row>
    <row r="408" s="2" customFormat="1">
      <c r="A408" s="35"/>
      <c r="B408" s="36"/>
      <c r="C408" s="35"/>
      <c r="D408" s="177" t="s">
        <v>159</v>
      </c>
      <c r="E408" s="35"/>
      <c r="F408" s="178" t="s">
        <v>623</v>
      </c>
      <c r="G408" s="35"/>
      <c r="H408" s="35"/>
      <c r="I408" s="179"/>
      <c r="J408" s="35"/>
      <c r="K408" s="35"/>
      <c r="L408" s="36"/>
      <c r="M408" s="180"/>
      <c r="N408" s="181"/>
      <c r="O408" s="74"/>
      <c r="P408" s="74"/>
      <c r="Q408" s="74"/>
      <c r="R408" s="74"/>
      <c r="S408" s="74"/>
      <c r="T408" s="7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6" t="s">
        <v>159</v>
      </c>
      <c r="AU408" s="16" t="s">
        <v>83</v>
      </c>
    </row>
    <row r="409" s="2" customFormat="1">
      <c r="A409" s="35"/>
      <c r="B409" s="36"/>
      <c r="C409" s="35"/>
      <c r="D409" s="182" t="s">
        <v>161</v>
      </c>
      <c r="E409" s="35"/>
      <c r="F409" s="183" t="s">
        <v>624</v>
      </c>
      <c r="G409" s="35"/>
      <c r="H409" s="35"/>
      <c r="I409" s="179"/>
      <c r="J409" s="35"/>
      <c r="K409" s="35"/>
      <c r="L409" s="36"/>
      <c r="M409" s="180"/>
      <c r="N409" s="181"/>
      <c r="O409" s="74"/>
      <c r="P409" s="74"/>
      <c r="Q409" s="74"/>
      <c r="R409" s="74"/>
      <c r="S409" s="74"/>
      <c r="T409" s="7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6" t="s">
        <v>161</v>
      </c>
      <c r="AU409" s="16" t="s">
        <v>83</v>
      </c>
    </row>
    <row r="410" s="13" customFormat="1">
      <c r="A410" s="13"/>
      <c r="B410" s="184"/>
      <c r="C410" s="13"/>
      <c r="D410" s="177" t="s">
        <v>163</v>
      </c>
      <c r="E410" s="185" t="s">
        <v>1</v>
      </c>
      <c r="F410" s="186" t="s">
        <v>618</v>
      </c>
      <c r="G410" s="13"/>
      <c r="H410" s="187">
        <v>111.21599999999999</v>
      </c>
      <c r="I410" s="188"/>
      <c r="J410" s="13"/>
      <c r="K410" s="13"/>
      <c r="L410" s="184"/>
      <c r="M410" s="189"/>
      <c r="N410" s="190"/>
      <c r="O410" s="190"/>
      <c r="P410" s="190"/>
      <c r="Q410" s="190"/>
      <c r="R410" s="190"/>
      <c r="S410" s="190"/>
      <c r="T410" s="19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5" t="s">
        <v>163</v>
      </c>
      <c r="AU410" s="185" t="s">
        <v>83</v>
      </c>
      <c r="AV410" s="13" t="s">
        <v>83</v>
      </c>
      <c r="AW410" s="13" t="s">
        <v>31</v>
      </c>
      <c r="AX410" s="13" t="s">
        <v>79</v>
      </c>
      <c r="AY410" s="185" t="s">
        <v>150</v>
      </c>
    </row>
    <row r="411" s="2" customFormat="1" ht="22.2" customHeight="1">
      <c r="A411" s="35"/>
      <c r="B411" s="163"/>
      <c r="C411" s="164" t="s">
        <v>625</v>
      </c>
      <c r="D411" s="164" t="s">
        <v>152</v>
      </c>
      <c r="E411" s="165" t="s">
        <v>626</v>
      </c>
      <c r="F411" s="166" t="s">
        <v>627</v>
      </c>
      <c r="G411" s="167" t="s">
        <v>155</v>
      </c>
      <c r="H411" s="168">
        <v>226.03200000000001</v>
      </c>
      <c r="I411" s="169"/>
      <c r="J411" s="170">
        <f>ROUND(I411*H411,2)</f>
        <v>0</v>
      </c>
      <c r="K411" s="166" t="s">
        <v>156</v>
      </c>
      <c r="L411" s="36"/>
      <c r="M411" s="171" t="s">
        <v>1</v>
      </c>
      <c r="N411" s="172" t="s">
        <v>39</v>
      </c>
      <c r="O411" s="74"/>
      <c r="P411" s="173">
        <f>O411*H411</f>
        <v>0</v>
      </c>
      <c r="Q411" s="173">
        <v>0.00035</v>
      </c>
      <c r="R411" s="173">
        <f>Q411*H411</f>
        <v>0.079111200000000007</v>
      </c>
      <c r="S411" s="173">
        <v>0</v>
      </c>
      <c r="T411" s="174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75" t="s">
        <v>263</v>
      </c>
      <c r="AT411" s="175" t="s">
        <v>152</v>
      </c>
      <c r="AU411" s="175" t="s">
        <v>83</v>
      </c>
      <c r="AY411" s="16" t="s">
        <v>150</v>
      </c>
      <c r="BE411" s="176">
        <f>IF(N411="základní",J411,0)</f>
        <v>0</v>
      </c>
      <c r="BF411" s="176">
        <f>IF(N411="snížená",J411,0)</f>
        <v>0</v>
      </c>
      <c r="BG411" s="176">
        <f>IF(N411="zákl. přenesená",J411,0)</f>
        <v>0</v>
      </c>
      <c r="BH411" s="176">
        <f>IF(N411="sníž. přenesená",J411,0)</f>
        <v>0</v>
      </c>
      <c r="BI411" s="176">
        <f>IF(N411="nulová",J411,0)</f>
        <v>0</v>
      </c>
      <c r="BJ411" s="16" t="s">
        <v>79</v>
      </c>
      <c r="BK411" s="176">
        <f>ROUND(I411*H411,2)</f>
        <v>0</v>
      </c>
      <c r="BL411" s="16" t="s">
        <v>263</v>
      </c>
      <c r="BM411" s="175" t="s">
        <v>628</v>
      </c>
    </row>
    <row r="412" s="2" customFormat="1">
      <c r="A412" s="35"/>
      <c r="B412" s="36"/>
      <c r="C412" s="35"/>
      <c r="D412" s="177" t="s">
        <v>159</v>
      </c>
      <c r="E412" s="35"/>
      <c r="F412" s="178" t="s">
        <v>629</v>
      </c>
      <c r="G412" s="35"/>
      <c r="H412" s="35"/>
      <c r="I412" s="179"/>
      <c r="J412" s="35"/>
      <c r="K412" s="35"/>
      <c r="L412" s="36"/>
      <c r="M412" s="180"/>
      <c r="N412" s="181"/>
      <c r="O412" s="74"/>
      <c r="P412" s="74"/>
      <c r="Q412" s="74"/>
      <c r="R412" s="74"/>
      <c r="S412" s="74"/>
      <c r="T412" s="7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6" t="s">
        <v>159</v>
      </c>
      <c r="AU412" s="16" t="s">
        <v>83</v>
      </c>
    </row>
    <row r="413" s="2" customFormat="1">
      <c r="A413" s="35"/>
      <c r="B413" s="36"/>
      <c r="C413" s="35"/>
      <c r="D413" s="182" t="s">
        <v>161</v>
      </c>
      <c r="E413" s="35"/>
      <c r="F413" s="183" t="s">
        <v>630</v>
      </c>
      <c r="G413" s="35"/>
      <c r="H413" s="35"/>
      <c r="I413" s="179"/>
      <c r="J413" s="35"/>
      <c r="K413" s="35"/>
      <c r="L413" s="36"/>
      <c r="M413" s="180"/>
      <c r="N413" s="181"/>
      <c r="O413" s="74"/>
      <c r="P413" s="74"/>
      <c r="Q413" s="74"/>
      <c r="R413" s="74"/>
      <c r="S413" s="74"/>
      <c r="T413" s="7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6" t="s">
        <v>161</v>
      </c>
      <c r="AU413" s="16" t="s">
        <v>83</v>
      </c>
    </row>
    <row r="414" s="13" customFormat="1">
      <c r="A414" s="13"/>
      <c r="B414" s="184"/>
      <c r="C414" s="13"/>
      <c r="D414" s="177" t="s">
        <v>163</v>
      </c>
      <c r="E414" s="185" t="s">
        <v>1</v>
      </c>
      <c r="F414" s="186" t="s">
        <v>631</v>
      </c>
      <c r="G414" s="13"/>
      <c r="H414" s="187">
        <v>226.03200000000001</v>
      </c>
      <c r="I414" s="188"/>
      <c r="J414" s="13"/>
      <c r="K414" s="13"/>
      <c r="L414" s="184"/>
      <c r="M414" s="189"/>
      <c r="N414" s="190"/>
      <c r="O414" s="190"/>
      <c r="P414" s="190"/>
      <c r="Q414" s="190"/>
      <c r="R414" s="190"/>
      <c r="S414" s="190"/>
      <c r="T414" s="19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5" t="s">
        <v>163</v>
      </c>
      <c r="AU414" s="185" t="s">
        <v>83</v>
      </c>
      <c r="AV414" s="13" t="s">
        <v>83</v>
      </c>
      <c r="AW414" s="13" t="s">
        <v>31</v>
      </c>
      <c r="AX414" s="13" t="s">
        <v>79</v>
      </c>
      <c r="AY414" s="185" t="s">
        <v>150</v>
      </c>
    </row>
    <row r="415" s="2" customFormat="1" ht="22.2" customHeight="1">
      <c r="A415" s="35"/>
      <c r="B415" s="163"/>
      <c r="C415" s="164" t="s">
        <v>632</v>
      </c>
      <c r="D415" s="164" t="s">
        <v>152</v>
      </c>
      <c r="E415" s="165" t="s">
        <v>633</v>
      </c>
      <c r="F415" s="166" t="s">
        <v>634</v>
      </c>
      <c r="G415" s="167" t="s">
        <v>155</v>
      </c>
      <c r="H415" s="168">
        <v>111.21599999999999</v>
      </c>
      <c r="I415" s="169"/>
      <c r="J415" s="170">
        <f>ROUND(I415*H415,2)</f>
        <v>0</v>
      </c>
      <c r="K415" s="166" t="s">
        <v>156</v>
      </c>
      <c r="L415" s="36"/>
      <c r="M415" s="171" t="s">
        <v>1</v>
      </c>
      <c r="N415" s="172" t="s">
        <v>39</v>
      </c>
      <c r="O415" s="74"/>
      <c r="P415" s="173">
        <f>O415*H415</f>
        <v>0</v>
      </c>
      <c r="Q415" s="173">
        <v>0.00029999999999999997</v>
      </c>
      <c r="R415" s="173">
        <f>Q415*H415</f>
        <v>0.033364799999999993</v>
      </c>
      <c r="S415" s="173">
        <v>0</v>
      </c>
      <c r="T415" s="174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75" t="s">
        <v>263</v>
      </c>
      <c r="AT415" s="175" t="s">
        <v>152</v>
      </c>
      <c r="AU415" s="175" t="s">
        <v>83</v>
      </c>
      <c r="AY415" s="16" t="s">
        <v>150</v>
      </c>
      <c r="BE415" s="176">
        <f>IF(N415="základní",J415,0)</f>
        <v>0</v>
      </c>
      <c r="BF415" s="176">
        <f>IF(N415="snížená",J415,0)</f>
        <v>0</v>
      </c>
      <c r="BG415" s="176">
        <f>IF(N415="zákl. přenesená",J415,0)</f>
        <v>0</v>
      </c>
      <c r="BH415" s="176">
        <f>IF(N415="sníž. přenesená",J415,0)</f>
        <v>0</v>
      </c>
      <c r="BI415" s="176">
        <f>IF(N415="nulová",J415,0)</f>
        <v>0</v>
      </c>
      <c r="BJ415" s="16" t="s">
        <v>79</v>
      </c>
      <c r="BK415" s="176">
        <f>ROUND(I415*H415,2)</f>
        <v>0</v>
      </c>
      <c r="BL415" s="16" t="s">
        <v>263</v>
      </c>
      <c r="BM415" s="175" t="s">
        <v>635</v>
      </c>
    </row>
    <row r="416" s="2" customFormat="1">
      <c r="A416" s="35"/>
      <c r="B416" s="36"/>
      <c r="C416" s="35"/>
      <c r="D416" s="177" t="s">
        <v>159</v>
      </c>
      <c r="E416" s="35"/>
      <c r="F416" s="178" t="s">
        <v>636</v>
      </c>
      <c r="G416" s="35"/>
      <c r="H416" s="35"/>
      <c r="I416" s="179"/>
      <c r="J416" s="35"/>
      <c r="K416" s="35"/>
      <c r="L416" s="36"/>
      <c r="M416" s="180"/>
      <c r="N416" s="181"/>
      <c r="O416" s="74"/>
      <c r="P416" s="74"/>
      <c r="Q416" s="74"/>
      <c r="R416" s="74"/>
      <c r="S416" s="74"/>
      <c r="T416" s="7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6" t="s">
        <v>159</v>
      </c>
      <c r="AU416" s="16" t="s">
        <v>83</v>
      </c>
    </row>
    <row r="417" s="2" customFormat="1">
      <c r="A417" s="35"/>
      <c r="B417" s="36"/>
      <c r="C417" s="35"/>
      <c r="D417" s="182" t="s">
        <v>161</v>
      </c>
      <c r="E417" s="35"/>
      <c r="F417" s="183" t="s">
        <v>637</v>
      </c>
      <c r="G417" s="35"/>
      <c r="H417" s="35"/>
      <c r="I417" s="179"/>
      <c r="J417" s="35"/>
      <c r="K417" s="35"/>
      <c r="L417" s="36"/>
      <c r="M417" s="180"/>
      <c r="N417" s="181"/>
      <c r="O417" s="74"/>
      <c r="P417" s="74"/>
      <c r="Q417" s="74"/>
      <c r="R417" s="74"/>
      <c r="S417" s="74"/>
      <c r="T417" s="7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6" t="s">
        <v>161</v>
      </c>
      <c r="AU417" s="16" t="s">
        <v>83</v>
      </c>
    </row>
    <row r="418" s="13" customFormat="1">
      <c r="A418" s="13"/>
      <c r="B418" s="184"/>
      <c r="C418" s="13"/>
      <c r="D418" s="177" t="s">
        <v>163</v>
      </c>
      <c r="E418" s="185" t="s">
        <v>1</v>
      </c>
      <c r="F418" s="186" t="s">
        <v>618</v>
      </c>
      <c r="G418" s="13"/>
      <c r="H418" s="187">
        <v>111.21599999999999</v>
      </c>
      <c r="I418" s="188"/>
      <c r="J418" s="13"/>
      <c r="K418" s="13"/>
      <c r="L418" s="184"/>
      <c r="M418" s="189"/>
      <c r="N418" s="190"/>
      <c r="O418" s="190"/>
      <c r="P418" s="190"/>
      <c r="Q418" s="190"/>
      <c r="R418" s="190"/>
      <c r="S418" s="190"/>
      <c r="T418" s="19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5" t="s">
        <v>163</v>
      </c>
      <c r="AU418" s="185" t="s">
        <v>83</v>
      </c>
      <c r="AV418" s="13" t="s">
        <v>83</v>
      </c>
      <c r="AW418" s="13" t="s">
        <v>31</v>
      </c>
      <c r="AX418" s="13" t="s">
        <v>79</v>
      </c>
      <c r="AY418" s="185" t="s">
        <v>150</v>
      </c>
    </row>
    <row r="419" s="12" customFormat="1" ht="25.92" customHeight="1">
      <c r="A419" s="12"/>
      <c r="B419" s="150"/>
      <c r="C419" s="12"/>
      <c r="D419" s="151" t="s">
        <v>73</v>
      </c>
      <c r="E419" s="152" t="s">
        <v>283</v>
      </c>
      <c r="F419" s="152" t="s">
        <v>638</v>
      </c>
      <c r="G419" s="12"/>
      <c r="H419" s="12"/>
      <c r="I419" s="153"/>
      <c r="J419" s="154">
        <f>BK419</f>
        <v>0</v>
      </c>
      <c r="K419" s="12"/>
      <c r="L419" s="150"/>
      <c r="M419" s="155"/>
      <c r="N419" s="156"/>
      <c r="O419" s="156"/>
      <c r="P419" s="157">
        <f>P420</f>
        <v>0</v>
      </c>
      <c r="Q419" s="156"/>
      <c r="R419" s="157">
        <f>R420</f>
        <v>0</v>
      </c>
      <c r="S419" s="156"/>
      <c r="T419" s="158">
        <f>T420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51" t="s">
        <v>170</v>
      </c>
      <c r="AT419" s="159" t="s">
        <v>73</v>
      </c>
      <c r="AU419" s="159" t="s">
        <v>74</v>
      </c>
      <c r="AY419" s="151" t="s">
        <v>150</v>
      </c>
      <c r="BK419" s="160">
        <f>BK420</f>
        <v>0</v>
      </c>
    </row>
    <row r="420" s="12" customFormat="1" ht="22.8" customHeight="1">
      <c r="A420" s="12"/>
      <c r="B420" s="150"/>
      <c r="C420" s="12"/>
      <c r="D420" s="151" t="s">
        <v>73</v>
      </c>
      <c r="E420" s="161" t="s">
        <v>639</v>
      </c>
      <c r="F420" s="161" t="s">
        <v>640</v>
      </c>
      <c r="G420" s="12"/>
      <c r="H420" s="12"/>
      <c r="I420" s="153"/>
      <c r="J420" s="162">
        <f>BK420</f>
        <v>0</v>
      </c>
      <c r="K420" s="12"/>
      <c r="L420" s="150"/>
      <c r="M420" s="155"/>
      <c r="N420" s="156"/>
      <c r="O420" s="156"/>
      <c r="P420" s="157">
        <f>SUM(P421:P428)</f>
        <v>0</v>
      </c>
      <c r="Q420" s="156"/>
      <c r="R420" s="157">
        <f>SUM(R421:R428)</f>
        <v>0</v>
      </c>
      <c r="S420" s="156"/>
      <c r="T420" s="158">
        <f>SUM(T421:T428)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51" t="s">
        <v>170</v>
      </c>
      <c r="AT420" s="159" t="s">
        <v>73</v>
      </c>
      <c r="AU420" s="159" t="s">
        <v>79</v>
      </c>
      <c r="AY420" s="151" t="s">
        <v>150</v>
      </c>
      <c r="BK420" s="160">
        <f>SUM(BK421:BK428)</f>
        <v>0</v>
      </c>
    </row>
    <row r="421" s="2" customFormat="1" ht="22.2" customHeight="1">
      <c r="A421" s="35"/>
      <c r="B421" s="163"/>
      <c r="C421" s="164" t="s">
        <v>641</v>
      </c>
      <c r="D421" s="164" t="s">
        <v>152</v>
      </c>
      <c r="E421" s="165" t="s">
        <v>642</v>
      </c>
      <c r="F421" s="166" t="s">
        <v>643</v>
      </c>
      <c r="G421" s="167" t="s">
        <v>492</v>
      </c>
      <c r="H421" s="168">
        <v>2</v>
      </c>
      <c r="I421" s="169"/>
      <c r="J421" s="170">
        <f>ROUND(I421*H421,2)</f>
        <v>0</v>
      </c>
      <c r="K421" s="166" t="s">
        <v>156</v>
      </c>
      <c r="L421" s="36"/>
      <c r="M421" s="171" t="s">
        <v>1</v>
      </c>
      <c r="N421" s="172" t="s">
        <v>39</v>
      </c>
      <c r="O421" s="74"/>
      <c r="P421" s="173">
        <f>O421*H421</f>
        <v>0</v>
      </c>
      <c r="Q421" s="173">
        <v>0</v>
      </c>
      <c r="R421" s="173">
        <f>Q421*H421</f>
        <v>0</v>
      </c>
      <c r="S421" s="173">
        <v>0</v>
      </c>
      <c r="T421" s="174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75" t="s">
        <v>577</v>
      </c>
      <c r="AT421" s="175" t="s">
        <v>152</v>
      </c>
      <c r="AU421" s="175" t="s">
        <v>83</v>
      </c>
      <c r="AY421" s="16" t="s">
        <v>150</v>
      </c>
      <c r="BE421" s="176">
        <f>IF(N421="základní",J421,0)</f>
        <v>0</v>
      </c>
      <c r="BF421" s="176">
        <f>IF(N421="snížená",J421,0)</f>
        <v>0</v>
      </c>
      <c r="BG421" s="176">
        <f>IF(N421="zákl. přenesená",J421,0)</f>
        <v>0</v>
      </c>
      <c r="BH421" s="176">
        <f>IF(N421="sníž. přenesená",J421,0)</f>
        <v>0</v>
      </c>
      <c r="BI421" s="176">
        <f>IF(N421="nulová",J421,0)</f>
        <v>0</v>
      </c>
      <c r="BJ421" s="16" t="s">
        <v>79</v>
      </c>
      <c r="BK421" s="176">
        <f>ROUND(I421*H421,2)</f>
        <v>0</v>
      </c>
      <c r="BL421" s="16" t="s">
        <v>577</v>
      </c>
      <c r="BM421" s="175" t="s">
        <v>644</v>
      </c>
    </row>
    <row r="422" s="2" customFormat="1">
      <c r="A422" s="35"/>
      <c r="B422" s="36"/>
      <c r="C422" s="35"/>
      <c r="D422" s="177" t="s">
        <v>159</v>
      </c>
      <c r="E422" s="35"/>
      <c r="F422" s="178" t="s">
        <v>645</v>
      </c>
      <c r="G422" s="35"/>
      <c r="H422" s="35"/>
      <c r="I422" s="179"/>
      <c r="J422" s="35"/>
      <c r="K422" s="35"/>
      <c r="L422" s="36"/>
      <c r="M422" s="180"/>
      <c r="N422" s="181"/>
      <c r="O422" s="74"/>
      <c r="P422" s="74"/>
      <c r="Q422" s="74"/>
      <c r="R422" s="74"/>
      <c r="S422" s="74"/>
      <c r="T422" s="7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6" t="s">
        <v>159</v>
      </c>
      <c r="AU422" s="16" t="s">
        <v>83</v>
      </c>
    </row>
    <row r="423" s="2" customFormat="1">
      <c r="A423" s="35"/>
      <c r="B423" s="36"/>
      <c r="C423" s="35"/>
      <c r="D423" s="182" t="s">
        <v>161</v>
      </c>
      <c r="E423" s="35"/>
      <c r="F423" s="183" t="s">
        <v>646</v>
      </c>
      <c r="G423" s="35"/>
      <c r="H423" s="35"/>
      <c r="I423" s="179"/>
      <c r="J423" s="35"/>
      <c r="K423" s="35"/>
      <c r="L423" s="36"/>
      <c r="M423" s="180"/>
      <c r="N423" s="181"/>
      <c r="O423" s="74"/>
      <c r="P423" s="74"/>
      <c r="Q423" s="74"/>
      <c r="R423" s="74"/>
      <c r="S423" s="74"/>
      <c r="T423" s="7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T423" s="16" t="s">
        <v>161</v>
      </c>
      <c r="AU423" s="16" t="s">
        <v>83</v>
      </c>
    </row>
    <row r="424" s="2" customFormat="1">
      <c r="A424" s="35"/>
      <c r="B424" s="36"/>
      <c r="C424" s="35"/>
      <c r="D424" s="177" t="s">
        <v>189</v>
      </c>
      <c r="E424" s="35"/>
      <c r="F424" s="192" t="s">
        <v>647</v>
      </c>
      <c r="G424" s="35"/>
      <c r="H424" s="35"/>
      <c r="I424" s="179"/>
      <c r="J424" s="35"/>
      <c r="K424" s="35"/>
      <c r="L424" s="36"/>
      <c r="M424" s="180"/>
      <c r="N424" s="181"/>
      <c r="O424" s="74"/>
      <c r="P424" s="74"/>
      <c r="Q424" s="74"/>
      <c r="R424" s="74"/>
      <c r="S424" s="74"/>
      <c r="T424" s="7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6" t="s">
        <v>189</v>
      </c>
      <c r="AU424" s="16" t="s">
        <v>83</v>
      </c>
    </row>
    <row r="425" s="2" customFormat="1" ht="22.2" customHeight="1">
      <c r="A425" s="35"/>
      <c r="B425" s="163"/>
      <c r="C425" s="164" t="s">
        <v>648</v>
      </c>
      <c r="D425" s="164" t="s">
        <v>152</v>
      </c>
      <c r="E425" s="165" t="s">
        <v>649</v>
      </c>
      <c r="F425" s="166" t="s">
        <v>650</v>
      </c>
      <c r="G425" s="167" t="s">
        <v>492</v>
      </c>
      <c r="H425" s="168">
        <v>2</v>
      </c>
      <c r="I425" s="169"/>
      <c r="J425" s="170">
        <f>ROUND(I425*H425,2)</f>
        <v>0</v>
      </c>
      <c r="K425" s="166" t="s">
        <v>156</v>
      </c>
      <c r="L425" s="36"/>
      <c r="M425" s="171" t="s">
        <v>1</v>
      </c>
      <c r="N425" s="172" t="s">
        <v>39</v>
      </c>
      <c r="O425" s="74"/>
      <c r="P425" s="173">
        <f>O425*H425</f>
        <v>0</v>
      </c>
      <c r="Q425" s="173">
        <v>0</v>
      </c>
      <c r="R425" s="173">
        <f>Q425*H425</f>
        <v>0</v>
      </c>
      <c r="S425" s="173">
        <v>0</v>
      </c>
      <c r="T425" s="174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75" t="s">
        <v>577</v>
      </c>
      <c r="AT425" s="175" t="s">
        <v>152</v>
      </c>
      <c r="AU425" s="175" t="s">
        <v>83</v>
      </c>
      <c r="AY425" s="16" t="s">
        <v>150</v>
      </c>
      <c r="BE425" s="176">
        <f>IF(N425="základní",J425,0)</f>
        <v>0</v>
      </c>
      <c r="BF425" s="176">
        <f>IF(N425="snížená",J425,0)</f>
        <v>0</v>
      </c>
      <c r="BG425" s="176">
        <f>IF(N425="zákl. přenesená",J425,0)</f>
        <v>0</v>
      </c>
      <c r="BH425" s="176">
        <f>IF(N425="sníž. přenesená",J425,0)</f>
        <v>0</v>
      </c>
      <c r="BI425" s="176">
        <f>IF(N425="nulová",J425,0)</f>
        <v>0</v>
      </c>
      <c r="BJ425" s="16" t="s">
        <v>79</v>
      </c>
      <c r="BK425" s="176">
        <f>ROUND(I425*H425,2)</f>
        <v>0</v>
      </c>
      <c r="BL425" s="16" t="s">
        <v>577</v>
      </c>
      <c r="BM425" s="175" t="s">
        <v>651</v>
      </c>
    </row>
    <row r="426" s="2" customFormat="1">
      <c r="A426" s="35"/>
      <c r="B426" s="36"/>
      <c r="C426" s="35"/>
      <c r="D426" s="177" t="s">
        <v>159</v>
      </c>
      <c r="E426" s="35"/>
      <c r="F426" s="178" t="s">
        <v>652</v>
      </c>
      <c r="G426" s="35"/>
      <c r="H426" s="35"/>
      <c r="I426" s="179"/>
      <c r="J426" s="35"/>
      <c r="K426" s="35"/>
      <c r="L426" s="36"/>
      <c r="M426" s="180"/>
      <c r="N426" s="181"/>
      <c r="O426" s="74"/>
      <c r="P426" s="74"/>
      <c r="Q426" s="74"/>
      <c r="R426" s="74"/>
      <c r="S426" s="74"/>
      <c r="T426" s="7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6" t="s">
        <v>159</v>
      </c>
      <c r="AU426" s="16" t="s">
        <v>83</v>
      </c>
    </row>
    <row r="427" s="2" customFormat="1">
      <c r="A427" s="35"/>
      <c r="B427" s="36"/>
      <c r="C427" s="35"/>
      <c r="D427" s="182" t="s">
        <v>161</v>
      </c>
      <c r="E427" s="35"/>
      <c r="F427" s="183" t="s">
        <v>653</v>
      </c>
      <c r="G427" s="35"/>
      <c r="H427" s="35"/>
      <c r="I427" s="179"/>
      <c r="J427" s="35"/>
      <c r="K427" s="35"/>
      <c r="L427" s="36"/>
      <c r="M427" s="180"/>
      <c r="N427" s="181"/>
      <c r="O427" s="74"/>
      <c r="P427" s="74"/>
      <c r="Q427" s="74"/>
      <c r="R427" s="74"/>
      <c r="S427" s="74"/>
      <c r="T427" s="7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16" t="s">
        <v>161</v>
      </c>
      <c r="AU427" s="16" t="s">
        <v>83</v>
      </c>
    </row>
    <row r="428" s="2" customFormat="1">
      <c r="A428" s="35"/>
      <c r="B428" s="36"/>
      <c r="C428" s="35"/>
      <c r="D428" s="177" t="s">
        <v>189</v>
      </c>
      <c r="E428" s="35"/>
      <c r="F428" s="192" t="s">
        <v>198</v>
      </c>
      <c r="G428" s="35"/>
      <c r="H428" s="35"/>
      <c r="I428" s="179"/>
      <c r="J428" s="35"/>
      <c r="K428" s="35"/>
      <c r="L428" s="36"/>
      <c r="M428" s="180"/>
      <c r="N428" s="181"/>
      <c r="O428" s="74"/>
      <c r="P428" s="74"/>
      <c r="Q428" s="74"/>
      <c r="R428" s="74"/>
      <c r="S428" s="74"/>
      <c r="T428" s="7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6" t="s">
        <v>189</v>
      </c>
      <c r="AU428" s="16" t="s">
        <v>83</v>
      </c>
    </row>
    <row r="429" s="12" customFormat="1" ht="25.92" customHeight="1">
      <c r="A429" s="12"/>
      <c r="B429" s="150"/>
      <c r="C429" s="12"/>
      <c r="D429" s="151" t="s">
        <v>73</v>
      </c>
      <c r="E429" s="152" t="s">
        <v>654</v>
      </c>
      <c r="F429" s="152" t="s">
        <v>655</v>
      </c>
      <c r="G429" s="12"/>
      <c r="H429" s="12"/>
      <c r="I429" s="153"/>
      <c r="J429" s="154">
        <f>BK429</f>
        <v>0</v>
      </c>
      <c r="K429" s="12"/>
      <c r="L429" s="150"/>
      <c r="M429" s="155"/>
      <c r="N429" s="156"/>
      <c r="O429" s="156"/>
      <c r="P429" s="157">
        <f>P430+P446+P450+P457</f>
        <v>0</v>
      </c>
      <c r="Q429" s="156"/>
      <c r="R429" s="157">
        <f>R430+R446+R450+R457</f>
        <v>0</v>
      </c>
      <c r="S429" s="156"/>
      <c r="T429" s="158">
        <f>T430+T446+T450+T457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151" t="s">
        <v>182</v>
      </c>
      <c r="AT429" s="159" t="s">
        <v>73</v>
      </c>
      <c r="AU429" s="159" t="s">
        <v>74</v>
      </c>
      <c r="AY429" s="151" t="s">
        <v>150</v>
      </c>
      <c r="BK429" s="160">
        <f>BK430+BK446+BK450+BK457</f>
        <v>0</v>
      </c>
    </row>
    <row r="430" s="12" customFormat="1" ht="22.8" customHeight="1">
      <c r="A430" s="12"/>
      <c r="B430" s="150"/>
      <c r="C430" s="12"/>
      <c r="D430" s="151" t="s">
        <v>73</v>
      </c>
      <c r="E430" s="161" t="s">
        <v>656</v>
      </c>
      <c r="F430" s="161" t="s">
        <v>657</v>
      </c>
      <c r="G430" s="12"/>
      <c r="H430" s="12"/>
      <c r="I430" s="153"/>
      <c r="J430" s="162">
        <f>BK430</f>
        <v>0</v>
      </c>
      <c r="K430" s="12"/>
      <c r="L430" s="150"/>
      <c r="M430" s="155"/>
      <c r="N430" s="156"/>
      <c r="O430" s="156"/>
      <c r="P430" s="157">
        <f>SUM(P431:P445)</f>
        <v>0</v>
      </c>
      <c r="Q430" s="156"/>
      <c r="R430" s="157">
        <f>SUM(R431:R445)</f>
        <v>0</v>
      </c>
      <c r="S430" s="156"/>
      <c r="T430" s="158">
        <f>SUM(T431:T445)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51" t="s">
        <v>182</v>
      </c>
      <c r="AT430" s="159" t="s">
        <v>73</v>
      </c>
      <c r="AU430" s="159" t="s">
        <v>79</v>
      </c>
      <c r="AY430" s="151" t="s">
        <v>150</v>
      </c>
      <c r="BK430" s="160">
        <f>SUM(BK431:BK445)</f>
        <v>0</v>
      </c>
    </row>
    <row r="431" s="2" customFormat="1" ht="14.4" customHeight="1">
      <c r="A431" s="35"/>
      <c r="B431" s="163"/>
      <c r="C431" s="164" t="s">
        <v>658</v>
      </c>
      <c r="D431" s="164" t="s">
        <v>152</v>
      </c>
      <c r="E431" s="165" t="s">
        <v>659</v>
      </c>
      <c r="F431" s="166" t="s">
        <v>660</v>
      </c>
      <c r="G431" s="167" t="s">
        <v>661</v>
      </c>
      <c r="H431" s="168">
        <v>1</v>
      </c>
      <c r="I431" s="169"/>
      <c r="J431" s="170">
        <f>ROUND(I431*H431,2)</f>
        <v>0</v>
      </c>
      <c r="K431" s="166" t="s">
        <v>156</v>
      </c>
      <c r="L431" s="36"/>
      <c r="M431" s="171" t="s">
        <v>1</v>
      </c>
      <c r="N431" s="172" t="s">
        <v>39</v>
      </c>
      <c r="O431" s="74"/>
      <c r="P431" s="173">
        <f>O431*H431</f>
        <v>0</v>
      </c>
      <c r="Q431" s="173">
        <v>0</v>
      </c>
      <c r="R431" s="173">
        <f>Q431*H431</f>
        <v>0</v>
      </c>
      <c r="S431" s="173">
        <v>0</v>
      </c>
      <c r="T431" s="174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75" t="s">
        <v>662</v>
      </c>
      <c r="AT431" s="175" t="s">
        <v>152</v>
      </c>
      <c r="AU431" s="175" t="s">
        <v>83</v>
      </c>
      <c r="AY431" s="16" t="s">
        <v>150</v>
      </c>
      <c r="BE431" s="176">
        <f>IF(N431="základní",J431,0)</f>
        <v>0</v>
      </c>
      <c r="BF431" s="176">
        <f>IF(N431="snížená",J431,0)</f>
        <v>0</v>
      </c>
      <c r="BG431" s="176">
        <f>IF(N431="zákl. přenesená",J431,0)</f>
        <v>0</v>
      </c>
      <c r="BH431" s="176">
        <f>IF(N431="sníž. přenesená",J431,0)</f>
        <v>0</v>
      </c>
      <c r="BI431" s="176">
        <f>IF(N431="nulová",J431,0)</f>
        <v>0</v>
      </c>
      <c r="BJ431" s="16" t="s">
        <v>79</v>
      </c>
      <c r="BK431" s="176">
        <f>ROUND(I431*H431,2)</f>
        <v>0</v>
      </c>
      <c r="BL431" s="16" t="s">
        <v>662</v>
      </c>
      <c r="BM431" s="175" t="s">
        <v>663</v>
      </c>
    </row>
    <row r="432" s="2" customFormat="1">
      <c r="A432" s="35"/>
      <c r="B432" s="36"/>
      <c r="C432" s="35"/>
      <c r="D432" s="177" t="s">
        <v>159</v>
      </c>
      <c r="E432" s="35"/>
      <c r="F432" s="178" t="s">
        <v>660</v>
      </c>
      <c r="G432" s="35"/>
      <c r="H432" s="35"/>
      <c r="I432" s="179"/>
      <c r="J432" s="35"/>
      <c r="K432" s="35"/>
      <c r="L432" s="36"/>
      <c r="M432" s="180"/>
      <c r="N432" s="181"/>
      <c r="O432" s="74"/>
      <c r="P432" s="74"/>
      <c r="Q432" s="74"/>
      <c r="R432" s="74"/>
      <c r="S432" s="74"/>
      <c r="T432" s="7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6" t="s">
        <v>159</v>
      </c>
      <c r="AU432" s="16" t="s">
        <v>83</v>
      </c>
    </row>
    <row r="433" s="2" customFormat="1">
      <c r="A433" s="35"/>
      <c r="B433" s="36"/>
      <c r="C433" s="35"/>
      <c r="D433" s="182" t="s">
        <v>161</v>
      </c>
      <c r="E433" s="35"/>
      <c r="F433" s="183" t="s">
        <v>664</v>
      </c>
      <c r="G433" s="35"/>
      <c r="H433" s="35"/>
      <c r="I433" s="179"/>
      <c r="J433" s="35"/>
      <c r="K433" s="35"/>
      <c r="L433" s="36"/>
      <c r="M433" s="180"/>
      <c r="N433" s="181"/>
      <c r="O433" s="74"/>
      <c r="P433" s="74"/>
      <c r="Q433" s="74"/>
      <c r="R433" s="74"/>
      <c r="S433" s="74"/>
      <c r="T433" s="7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T433" s="16" t="s">
        <v>161</v>
      </c>
      <c r="AU433" s="16" t="s">
        <v>83</v>
      </c>
    </row>
    <row r="434" s="2" customFormat="1" ht="14.4" customHeight="1">
      <c r="A434" s="35"/>
      <c r="B434" s="163"/>
      <c r="C434" s="164" t="s">
        <v>665</v>
      </c>
      <c r="D434" s="164" t="s">
        <v>152</v>
      </c>
      <c r="E434" s="165" t="s">
        <v>666</v>
      </c>
      <c r="F434" s="166" t="s">
        <v>667</v>
      </c>
      <c r="G434" s="167" t="s">
        <v>661</v>
      </c>
      <c r="H434" s="168">
        <v>1</v>
      </c>
      <c r="I434" s="169"/>
      <c r="J434" s="170">
        <f>ROUND(I434*H434,2)</f>
        <v>0</v>
      </c>
      <c r="K434" s="166" t="s">
        <v>1</v>
      </c>
      <c r="L434" s="36"/>
      <c r="M434" s="171" t="s">
        <v>1</v>
      </c>
      <c r="N434" s="172" t="s">
        <v>39</v>
      </c>
      <c r="O434" s="74"/>
      <c r="P434" s="173">
        <f>O434*H434</f>
        <v>0</v>
      </c>
      <c r="Q434" s="173">
        <v>0</v>
      </c>
      <c r="R434" s="173">
        <f>Q434*H434</f>
        <v>0</v>
      </c>
      <c r="S434" s="173">
        <v>0</v>
      </c>
      <c r="T434" s="174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75" t="s">
        <v>662</v>
      </c>
      <c r="AT434" s="175" t="s">
        <v>152</v>
      </c>
      <c r="AU434" s="175" t="s">
        <v>83</v>
      </c>
      <c r="AY434" s="16" t="s">
        <v>150</v>
      </c>
      <c r="BE434" s="176">
        <f>IF(N434="základní",J434,0)</f>
        <v>0</v>
      </c>
      <c r="BF434" s="176">
        <f>IF(N434="snížená",J434,0)</f>
        <v>0</v>
      </c>
      <c r="BG434" s="176">
        <f>IF(N434="zákl. přenesená",J434,0)</f>
        <v>0</v>
      </c>
      <c r="BH434" s="176">
        <f>IF(N434="sníž. přenesená",J434,0)</f>
        <v>0</v>
      </c>
      <c r="BI434" s="176">
        <f>IF(N434="nulová",J434,0)</f>
        <v>0</v>
      </c>
      <c r="BJ434" s="16" t="s">
        <v>79</v>
      </c>
      <c r="BK434" s="176">
        <f>ROUND(I434*H434,2)</f>
        <v>0</v>
      </c>
      <c r="BL434" s="16" t="s">
        <v>662</v>
      </c>
      <c r="BM434" s="175" t="s">
        <v>668</v>
      </c>
    </row>
    <row r="435" s="2" customFormat="1">
      <c r="A435" s="35"/>
      <c r="B435" s="36"/>
      <c r="C435" s="35"/>
      <c r="D435" s="177" t="s">
        <v>159</v>
      </c>
      <c r="E435" s="35"/>
      <c r="F435" s="178" t="s">
        <v>667</v>
      </c>
      <c r="G435" s="35"/>
      <c r="H435" s="35"/>
      <c r="I435" s="179"/>
      <c r="J435" s="35"/>
      <c r="K435" s="35"/>
      <c r="L435" s="36"/>
      <c r="M435" s="180"/>
      <c r="N435" s="181"/>
      <c r="O435" s="74"/>
      <c r="P435" s="74"/>
      <c r="Q435" s="74"/>
      <c r="R435" s="74"/>
      <c r="S435" s="74"/>
      <c r="T435" s="7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6" t="s">
        <v>159</v>
      </c>
      <c r="AU435" s="16" t="s">
        <v>83</v>
      </c>
    </row>
    <row r="436" s="2" customFormat="1" ht="14.4" customHeight="1">
      <c r="A436" s="35"/>
      <c r="B436" s="163"/>
      <c r="C436" s="164" t="s">
        <v>669</v>
      </c>
      <c r="D436" s="164" t="s">
        <v>152</v>
      </c>
      <c r="E436" s="165" t="s">
        <v>670</v>
      </c>
      <c r="F436" s="166" t="s">
        <v>671</v>
      </c>
      <c r="G436" s="167" t="s">
        <v>661</v>
      </c>
      <c r="H436" s="168">
        <v>1</v>
      </c>
      <c r="I436" s="169"/>
      <c r="J436" s="170">
        <f>ROUND(I436*H436,2)</f>
        <v>0</v>
      </c>
      <c r="K436" s="166" t="s">
        <v>156</v>
      </c>
      <c r="L436" s="36"/>
      <c r="M436" s="171" t="s">
        <v>1</v>
      </c>
      <c r="N436" s="172" t="s">
        <v>39</v>
      </c>
      <c r="O436" s="74"/>
      <c r="P436" s="173">
        <f>O436*H436</f>
        <v>0</v>
      </c>
      <c r="Q436" s="173">
        <v>0</v>
      </c>
      <c r="R436" s="173">
        <f>Q436*H436</f>
        <v>0</v>
      </c>
      <c r="S436" s="173">
        <v>0</v>
      </c>
      <c r="T436" s="174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75" t="s">
        <v>662</v>
      </c>
      <c r="AT436" s="175" t="s">
        <v>152</v>
      </c>
      <c r="AU436" s="175" t="s">
        <v>83</v>
      </c>
      <c r="AY436" s="16" t="s">
        <v>150</v>
      </c>
      <c r="BE436" s="176">
        <f>IF(N436="základní",J436,0)</f>
        <v>0</v>
      </c>
      <c r="BF436" s="176">
        <f>IF(N436="snížená",J436,0)</f>
        <v>0</v>
      </c>
      <c r="BG436" s="176">
        <f>IF(N436="zákl. přenesená",J436,0)</f>
        <v>0</v>
      </c>
      <c r="BH436" s="176">
        <f>IF(N436="sníž. přenesená",J436,0)</f>
        <v>0</v>
      </c>
      <c r="BI436" s="176">
        <f>IF(N436="nulová",J436,0)</f>
        <v>0</v>
      </c>
      <c r="BJ436" s="16" t="s">
        <v>79</v>
      </c>
      <c r="BK436" s="176">
        <f>ROUND(I436*H436,2)</f>
        <v>0</v>
      </c>
      <c r="BL436" s="16" t="s">
        <v>662</v>
      </c>
      <c r="BM436" s="175" t="s">
        <v>672</v>
      </c>
    </row>
    <row r="437" s="2" customFormat="1">
      <c r="A437" s="35"/>
      <c r="B437" s="36"/>
      <c r="C437" s="35"/>
      <c r="D437" s="177" t="s">
        <v>159</v>
      </c>
      <c r="E437" s="35"/>
      <c r="F437" s="178" t="s">
        <v>671</v>
      </c>
      <c r="G437" s="35"/>
      <c r="H437" s="35"/>
      <c r="I437" s="179"/>
      <c r="J437" s="35"/>
      <c r="K437" s="35"/>
      <c r="L437" s="36"/>
      <c r="M437" s="180"/>
      <c r="N437" s="181"/>
      <c r="O437" s="74"/>
      <c r="P437" s="74"/>
      <c r="Q437" s="74"/>
      <c r="R437" s="74"/>
      <c r="S437" s="74"/>
      <c r="T437" s="7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T437" s="16" t="s">
        <v>159</v>
      </c>
      <c r="AU437" s="16" t="s">
        <v>83</v>
      </c>
    </row>
    <row r="438" s="2" customFormat="1">
      <c r="A438" s="35"/>
      <c r="B438" s="36"/>
      <c r="C438" s="35"/>
      <c r="D438" s="182" t="s">
        <v>161</v>
      </c>
      <c r="E438" s="35"/>
      <c r="F438" s="183" t="s">
        <v>673</v>
      </c>
      <c r="G438" s="35"/>
      <c r="H438" s="35"/>
      <c r="I438" s="179"/>
      <c r="J438" s="35"/>
      <c r="K438" s="35"/>
      <c r="L438" s="36"/>
      <c r="M438" s="180"/>
      <c r="N438" s="181"/>
      <c r="O438" s="74"/>
      <c r="P438" s="74"/>
      <c r="Q438" s="74"/>
      <c r="R438" s="74"/>
      <c r="S438" s="74"/>
      <c r="T438" s="7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6" t="s">
        <v>161</v>
      </c>
      <c r="AU438" s="16" t="s">
        <v>83</v>
      </c>
    </row>
    <row r="439" s="2" customFormat="1" ht="14.4" customHeight="1">
      <c r="A439" s="35"/>
      <c r="B439" s="163"/>
      <c r="C439" s="164" t="s">
        <v>674</v>
      </c>
      <c r="D439" s="164" t="s">
        <v>152</v>
      </c>
      <c r="E439" s="165" t="s">
        <v>675</v>
      </c>
      <c r="F439" s="166" t="s">
        <v>676</v>
      </c>
      <c r="G439" s="167" t="s">
        <v>661</v>
      </c>
      <c r="H439" s="168">
        <v>1</v>
      </c>
      <c r="I439" s="169"/>
      <c r="J439" s="170">
        <f>ROUND(I439*H439,2)</f>
        <v>0</v>
      </c>
      <c r="K439" s="166" t="s">
        <v>677</v>
      </c>
      <c r="L439" s="36"/>
      <c r="M439" s="171" t="s">
        <v>1</v>
      </c>
      <c r="N439" s="172" t="s">
        <v>39</v>
      </c>
      <c r="O439" s="74"/>
      <c r="P439" s="173">
        <f>O439*H439</f>
        <v>0</v>
      </c>
      <c r="Q439" s="173">
        <v>0</v>
      </c>
      <c r="R439" s="173">
        <f>Q439*H439</f>
        <v>0</v>
      </c>
      <c r="S439" s="173">
        <v>0</v>
      </c>
      <c r="T439" s="174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75" t="s">
        <v>662</v>
      </c>
      <c r="AT439" s="175" t="s">
        <v>152</v>
      </c>
      <c r="AU439" s="175" t="s">
        <v>83</v>
      </c>
      <c r="AY439" s="16" t="s">
        <v>150</v>
      </c>
      <c r="BE439" s="176">
        <f>IF(N439="základní",J439,0)</f>
        <v>0</v>
      </c>
      <c r="BF439" s="176">
        <f>IF(N439="snížená",J439,0)</f>
        <v>0</v>
      </c>
      <c r="BG439" s="176">
        <f>IF(N439="zákl. přenesená",J439,0)</f>
        <v>0</v>
      </c>
      <c r="BH439" s="176">
        <f>IF(N439="sníž. přenesená",J439,0)</f>
        <v>0</v>
      </c>
      <c r="BI439" s="176">
        <f>IF(N439="nulová",J439,0)</f>
        <v>0</v>
      </c>
      <c r="BJ439" s="16" t="s">
        <v>79</v>
      </c>
      <c r="BK439" s="176">
        <f>ROUND(I439*H439,2)</f>
        <v>0</v>
      </c>
      <c r="BL439" s="16" t="s">
        <v>662</v>
      </c>
      <c r="BM439" s="175" t="s">
        <v>678</v>
      </c>
    </row>
    <row r="440" s="2" customFormat="1">
      <c r="A440" s="35"/>
      <c r="B440" s="36"/>
      <c r="C440" s="35"/>
      <c r="D440" s="177" t="s">
        <v>159</v>
      </c>
      <c r="E440" s="35"/>
      <c r="F440" s="178" t="s">
        <v>676</v>
      </c>
      <c r="G440" s="35"/>
      <c r="H440" s="35"/>
      <c r="I440" s="179"/>
      <c r="J440" s="35"/>
      <c r="K440" s="35"/>
      <c r="L440" s="36"/>
      <c r="M440" s="180"/>
      <c r="N440" s="181"/>
      <c r="O440" s="74"/>
      <c r="P440" s="74"/>
      <c r="Q440" s="74"/>
      <c r="R440" s="74"/>
      <c r="S440" s="74"/>
      <c r="T440" s="7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6" t="s">
        <v>159</v>
      </c>
      <c r="AU440" s="16" t="s">
        <v>83</v>
      </c>
    </row>
    <row r="441" s="2" customFormat="1">
      <c r="A441" s="35"/>
      <c r="B441" s="36"/>
      <c r="C441" s="35"/>
      <c r="D441" s="182" t="s">
        <v>161</v>
      </c>
      <c r="E441" s="35"/>
      <c r="F441" s="183" t="s">
        <v>679</v>
      </c>
      <c r="G441" s="35"/>
      <c r="H441" s="35"/>
      <c r="I441" s="179"/>
      <c r="J441" s="35"/>
      <c r="K441" s="35"/>
      <c r="L441" s="36"/>
      <c r="M441" s="180"/>
      <c r="N441" s="181"/>
      <c r="O441" s="74"/>
      <c r="P441" s="74"/>
      <c r="Q441" s="74"/>
      <c r="R441" s="74"/>
      <c r="S441" s="74"/>
      <c r="T441" s="7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16" t="s">
        <v>161</v>
      </c>
      <c r="AU441" s="16" t="s">
        <v>83</v>
      </c>
    </row>
    <row r="442" s="2" customFormat="1" ht="14.4" customHeight="1">
      <c r="A442" s="35"/>
      <c r="B442" s="163"/>
      <c r="C442" s="164" t="s">
        <v>680</v>
      </c>
      <c r="D442" s="164" t="s">
        <v>152</v>
      </c>
      <c r="E442" s="165" t="s">
        <v>681</v>
      </c>
      <c r="F442" s="166" t="s">
        <v>682</v>
      </c>
      <c r="G442" s="167" t="s">
        <v>661</v>
      </c>
      <c r="H442" s="168">
        <v>1</v>
      </c>
      <c r="I442" s="169"/>
      <c r="J442" s="170">
        <f>ROUND(I442*H442,2)</f>
        <v>0</v>
      </c>
      <c r="K442" s="166" t="s">
        <v>677</v>
      </c>
      <c r="L442" s="36"/>
      <c r="M442" s="171" t="s">
        <v>1</v>
      </c>
      <c r="N442" s="172" t="s">
        <v>39</v>
      </c>
      <c r="O442" s="74"/>
      <c r="P442" s="173">
        <f>O442*H442</f>
        <v>0</v>
      </c>
      <c r="Q442" s="173">
        <v>0</v>
      </c>
      <c r="R442" s="173">
        <f>Q442*H442</f>
        <v>0</v>
      </c>
      <c r="S442" s="173">
        <v>0</v>
      </c>
      <c r="T442" s="174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75" t="s">
        <v>662</v>
      </c>
      <c r="AT442" s="175" t="s">
        <v>152</v>
      </c>
      <c r="AU442" s="175" t="s">
        <v>83</v>
      </c>
      <c r="AY442" s="16" t="s">
        <v>150</v>
      </c>
      <c r="BE442" s="176">
        <f>IF(N442="základní",J442,0)</f>
        <v>0</v>
      </c>
      <c r="BF442" s="176">
        <f>IF(N442="snížená",J442,0)</f>
        <v>0</v>
      </c>
      <c r="BG442" s="176">
        <f>IF(N442="zákl. přenesená",J442,0)</f>
        <v>0</v>
      </c>
      <c r="BH442" s="176">
        <f>IF(N442="sníž. přenesená",J442,0)</f>
        <v>0</v>
      </c>
      <c r="BI442" s="176">
        <f>IF(N442="nulová",J442,0)</f>
        <v>0</v>
      </c>
      <c r="BJ442" s="16" t="s">
        <v>79</v>
      </c>
      <c r="BK442" s="176">
        <f>ROUND(I442*H442,2)</f>
        <v>0</v>
      </c>
      <c r="BL442" s="16" t="s">
        <v>662</v>
      </c>
      <c r="BM442" s="175" t="s">
        <v>683</v>
      </c>
    </row>
    <row r="443" s="2" customFormat="1">
      <c r="A443" s="35"/>
      <c r="B443" s="36"/>
      <c r="C443" s="35"/>
      <c r="D443" s="177" t="s">
        <v>159</v>
      </c>
      <c r="E443" s="35"/>
      <c r="F443" s="178" t="s">
        <v>682</v>
      </c>
      <c r="G443" s="35"/>
      <c r="H443" s="35"/>
      <c r="I443" s="179"/>
      <c r="J443" s="35"/>
      <c r="K443" s="35"/>
      <c r="L443" s="36"/>
      <c r="M443" s="180"/>
      <c r="N443" s="181"/>
      <c r="O443" s="74"/>
      <c r="P443" s="74"/>
      <c r="Q443" s="74"/>
      <c r="R443" s="74"/>
      <c r="S443" s="74"/>
      <c r="T443" s="7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6" t="s">
        <v>159</v>
      </c>
      <c r="AU443" s="16" t="s">
        <v>83</v>
      </c>
    </row>
    <row r="444" s="2" customFormat="1">
      <c r="A444" s="35"/>
      <c r="B444" s="36"/>
      <c r="C444" s="35"/>
      <c r="D444" s="182" t="s">
        <v>161</v>
      </c>
      <c r="E444" s="35"/>
      <c r="F444" s="183" t="s">
        <v>684</v>
      </c>
      <c r="G444" s="35"/>
      <c r="H444" s="35"/>
      <c r="I444" s="179"/>
      <c r="J444" s="35"/>
      <c r="K444" s="35"/>
      <c r="L444" s="36"/>
      <c r="M444" s="180"/>
      <c r="N444" s="181"/>
      <c r="O444" s="74"/>
      <c r="P444" s="74"/>
      <c r="Q444" s="74"/>
      <c r="R444" s="74"/>
      <c r="S444" s="74"/>
      <c r="T444" s="7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6" t="s">
        <v>161</v>
      </c>
      <c r="AU444" s="16" t="s">
        <v>83</v>
      </c>
    </row>
    <row r="445" s="2" customFormat="1">
      <c r="A445" s="35"/>
      <c r="B445" s="36"/>
      <c r="C445" s="35"/>
      <c r="D445" s="177" t="s">
        <v>189</v>
      </c>
      <c r="E445" s="35"/>
      <c r="F445" s="192" t="s">
        <v>685</v>
      </c>
      <c r="G445" s="35"/>
      <c r="H445" s="35"/>
      <c r="I445" s="179"/>
      <c r="J445" s="35"/>
      <c r="K445" s="35"/>
      <c r="L445" s="36"/>
      <c r="M445" s="180"/>
      <c r="N445" s="181"/>
      <c r="O445" s="74"/>
      <c r="P445" s="74"/>
      <c r="Q445" s="74"/>
      <c r="R445" s="74"/>
      <c r="S445" s="74"/>
      <c r="T445" s="7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16" t="s">
        <v>189</v>
      </c>
      <c r="AU445" s="16" t="s">
        <v>83</v>
      </c>
    </row>
    <row r="446" s="12" customFormat="1" ht="22.8" customHeight="1">
      <c r="A446" s="12"/>
      <c r="B446" s="150"/>
      <c r="C446" s="12"/>
      <c r="D446" s="151" t="s">
        <v>73</v>
      </c>
      <c r="E446" s="161" t="s">
        <v>686</v>
      </c>
      <c r="F446" s="161" t="s">
        <v>687</v>
      </c>
      <c r="G446" s="12"/>
      <c r="H446" s="12"/>
      <c r="I446" s="153"/>
      <c r="J446" s="162">
        <f>BK446</f>
        <v>0</v>
      </c>
      <c r="K446" s="12"/>
      <c r="L446" s="150"/>
      <c r="M446" s="155"/>
      <c r="N446" s="156"/>
      <c r="O446" s="156"/>
      <c r="P446" s="157">
        <f>SUM(P447:P449)</f>
        <v>0</v>
      </c>
      <c r="Q446" s="156"/>
      <c r="R446" s="157">
        <f>SUM(R447:R449)</f>
        <v>0</v>
      </c>
      <c r="S446" s="156"/>
      <c r="T446" s="158">
        <f>SUM(T447:T449)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151" t="s">
        <v>182</v>
      </c>
      <c r="AT446" s="159" t="s">
        <v>73</v>
      </c>
      <c r="AU446" s="159" t="s">
        <v>79</v>
      </c>
      <c r="AY446" s="151" t="s">
        <v>150</v>
      </c>
      <c r="BK446" s="160">
        <f>SUM(BK447:BK449)</f>
        <v>0</v>
      </c>
    </row>
    <row r="447" s="2" customFormat="1" ht="14.4" customHeight="1">
      <c r="A447" s="35"/>
      <c r="B447" s="163"/>
      <c r="C447" s="164" t="s">
        <v>688</v>
      </c>
      <c r="D447" s="164" t="s">
        <v>152</v>
      </c>
      <c r="E447" s="165" t="s">
        <v>689</v>
      </c>
      <c r="F447" s="166" t="s">
        <v>687</v>
      </c>
      <c r="G447" s="167" t="s">
        <v>661</v>
      </c>
      <c r="H447" s="168">
        <v>1</v>
      </c>
      <c r="I447" s="169"/>
      <c r="J447" s="170">
        <f>ROUND(I447*H447,2)</f>
        <v>0</v>
      </c>
      <c r="K447" s="166" t="s">
        <v>677</v>
      </c>
      <c r="L447" s="36"/>
      <c r="M447" s="171" t="s">
        <v>1</v>
      </c>
      <c r="N447" s="172" t="s">
        <v>39</v>
      </c>
      <c r="O447" s="74"/>
      <c r="P447" s="173">
        <f>O447*H447</f>
        <v>0</v>
      </c>
      <c r="Q447" s="173">
        <v>0</v>
      </c>
      <c r="R447" s="173">
        <f>Q447*H447</f>
        <v>0</v>
      </c>
      <c r="S447" s="173">
        <v>0</v>
      </c>
      <c r="T447" s="174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75" t="s">
        <v>662</v>
      </c>
      <c r="AT447" s="175" t="s">
        <v>152</v>
      </c>
      <c r="AU447" s="175" t="s">
        <v>83</v>
      </c>
      <c r="AY447" s="16" t="s">
        <v>150</v>
      </c>
      <c r="BE447" s="176">
        <f>IF(N447="základní",J447,0)</f>
        <v>0</v>
      </c>
      <c r="BF447" s="176">
        <f>IF(N447="snížená",J447,0)</f>
        <v>0</v>
      </c>
      <c r="BG447" s="176">
        <f>IF(N447="zákl. přenesená",J447,0)</f>
        <v>0</v>
      </c>
      <c r="BH447" s="176">
        <f>IF(N447="sníž. přenesená",J447,0)</f>
        <v>0</v>
      </c>
      <c r="BI447" s="176">
        <f>IF(N447="nulová",J447,0)</f>
        <v>0</v>
      </c>
      <c r="BJ447" s="16" t="s">
        <v>79</v>
      </c>
      <c r="BK447" s="176">
        <f>ROUND(I447*H447,2)</f>
        <v>0</v>
      </c>
      <c r="BL447" s="16" t="s">
        <v>662</v>
      </c>
      <c r="BM447" s="175" t="s">
        <v>690</v>
      </c>
    </row>
    <row r="448" s="2" customFormat="1">
      <c r="A448" s="35"/>
      <c r="B448" s="36"/>
      <c r="C448" s="35"/>
      <c r="D448" s="177" t="s">
        <v>159</v>
      </c>
      <c r="E448" s="35"/>
      <c r="F448" s="178" t="s">
        <v>687</v>
      </c>
      <c r="G448" s="35"/>
      <c r="H448" s="35"/>
      <c r="I448" s="179"/>
      <c r="J448" s="35"/>
      <c r="K448" s="35"/>
      <c r="L448" s="36"/>
      <c r="M448" s="180"/>
      <c r="N448" s="181"/>
      <c r="O448" s="74"/>
      <c r="P448" s="74"/>
      <c r="Q448" s="74"/>
      <c r="R448" s="74"/>
      <c r="S448" s="74"/>
      <c r="T448" s="7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6" t="s">
        <v>159</v>
      </c>
      <c r="AU448" s="16" t="s">
        <v>83</v>
      </c>
    </row>
    <row r="449" s="2" customFormat="1">
      <c r="A449" s="35"/>
      <c r="B449" s="36"/>
      <c r="C449" s="35"/>
      <c r="D449" s="182" t="s">
        <v>161</v>
      </c>
      <c r="E449" s="35"/>
      <c r="F449" s="183" t="s">
        <v>691</v>
      </c>
      <c r="G449" s="35"/>
      <c r="H449" s="35"/>
      <c r="I449" s="179"/>
      <c r="J449" s="35"/>
      <c r="K449" s="35"/>
      <c r="L449" s="36"/>
      <c r="M449" s="180"/>
      <c r="N449" s="181"/>
      <c r="O449" s="74"/>
      <c r="P449" s="74"/>
      <c r="Q449" s="74"/>
      <c r="R449" s="74"/>
      <c r="S449" s="74"/>
      <c r="T449" s="7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6" t="s">
        <v>161</v>
      </c>
      <c r="AU449" s="16" t="s">
        <v>83</v>
      </c>
    </row>
    <row r="450" s="12" customFormat="1" ht="22.8" customHeight="1">
      <c r="A450" s="12"/>
      <c r="B450" s="150"/>
      <c r="C450" s="12"/>
      <c r="D450" s="151" t="s">
        <v>73</v>
      </c>
      <c r="E450" s="161" t="s">
        <v>692</v>
      </c>
      <c r="F450" s="161" t="s">
        <v>693</v>
      </c>
      <c r="G450" s="12"/>
      <c r="H450" s="12"/>
      <c r="I450" s="153"/>
      <c r="J450" s="162">
        <f>BK450</f>
        <v>0</v>
      </c>
      <c r="K450" s="12"/>
      <c r="L450" s="150"/>
      <c r="M450" s="155"/>
      <c r="N450" s="156"/>
      <c r="O450" s="156"/>
      <c r="P450" s="157">
        <f>SUM(P451:P456)</f>
        <v>0</v>
      </c>
      <c r="Q450" s="156"/>
      <c r="R450" s="157">
        <f>SUM(R451:R456)</f>
        <v>0</v>
      </c>
      <c r="S450" s="156"/>
      <c r="T450" s="158">
        <f>SUM(T451:T456)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51" t="s">
        <v>182</v>
      </c>
      <c r="AT450" s="159" t="s">
        <v>73</v>
      </c>
      <c r="AU450" s="159" t="s">
        <v>79</v>
      </c>
      <c r="AY450" s="151" t="s">
        <v>150</v>
      </c>
      <c r="BK450" s="160">
        <f>SUM(BK451:BK456)</f>
        <v>0</v>
      </c>
    </row>
    <row r="451" s="2" customFormat="1" ht="14.4" customHeight="1">
      <c r="A451" s="35"/>
      <c r="B451" s="163"/>
      <c r="C451" s="164" t="s">
        <v>694</v>
      </c>
      <c r="D451" s="164" t="s">
        <v>152</v>
      </c>
      <c r="E451" s="165" t="s">
        <v>695</v>
      </c>
      <c r="F451" s="166" t="s">
        <v>693</v>
      </c>
      <c r="G451" s="167" t="s">
        <v>661</v>
      </c>
      <c r="H451" s="168">
        <v>1</v>
      </c>
      <c r="I451" s="169"/>
      <c r="J451" s="170">
        <f>ROUND(I451*H451,2)</f>
        <v>0</v>
      </c>
      <c r="K451" s="166" t="s">
        <v>677</v>
      </c>
      <c r="L451" s="36"/>
      <c r="M451" s="171" t="s">
        <v>1</v>
      </c>
      <c r="N451" s="172" t="s">
        <v>39</v>
      </c>
      <c r="O451" s="74"/>
      <c r="P451" s="173">
        <f>O451*H451</f>
        <v>0</v>
      </c>
      <c r="Q451" s="173">
        <v>0</v>
      </c>
      <c r="R451" s="173">
        <f>Q451*H451</f>
        <v>0</v>
      </c>
      <c r="S451" s="173">
        <v>0</v>
      </c>
      <c r="T451" s="174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75" t="s">
        <v>662</v>
      </c>
      <c r="AT451" s="175" t="s">
        <v>152</v>
      </c>
      <c r="AU451" s="175" t="s">
        <v>83</v>
      </c>
      <c r="AY451" s="16" t="s">
        <v>150</v>
      </c>
      <c r="BE451" s="176">
        <f>IF(N451="základní",J451,0)</f>
        <v>0</v>
      </c>
      <c r="BF451" s="176">
        <f>IF(N451="snížená",J451,0)</f>
        <v>0</v>
      </c>
      <c r="BG451" s="176">
        <f>IF(N451="zákl. přenesená",J451,0)</f>
        <v>0</v>
      </c>
      <c r="BH451" s="176">
        <f>IF(N451="sníž. přenesená",J451,0)</f>
        <v>0</v>
      </c>
      <c r="BI451" s="176">
        <f>IF(N451="nulová",J451,0)</f>
        <v>0</v>
      </c>
      <c r="BJ451" s="16" t="s">
        <v>79</v>
      </c>
      <c r="BK451" s="176">
        <f>ROUND(I451*H451,2)</f>
        <v>0</v>
      </c>
      <c r="BL451" s="16" t="s">
        <v>662</v>
      </c>
      <c r="BM451" s="175" t="s">
        <v>696</v>
      </c>
    </row>
    <row r="452" s="2" customFormat="1">
      <c r="A452" s="35"/>
      <c r="B452" s="36"/>
      <c r="C452" s="35"/>
      <c r="D452" s="177" t="s">
        <v>159</v>
      </c>
      <c r="E452" s="35"/>
      <c r="F452" s="178" t="s">
        <v>693</v>
      </c>
      <c r="G452" s="35"/>
      <c r="H452" s="35"/>
      <c r="I452" s="179"/>
      <c r="J452" s="35"/>
      <c r="K452" s="35"/>
      <c r="L452" s="36"/>
      <c r="M452" s="180"/>
      <c r="N452" s="181"/>
      <c r="O452" s="74"/>
      <c r="P452" s="74"/>
      <c r="Q452" s="74"/>
      <c r="R452" s="74"/>
      <c r="S452" s="74"/>
      <c r="T452" s="7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6" t="s">
        <v>159</v>
      </c>
      <c r="AU452" s="16" t="s">
        <v>83</v>
      </c>
    </row>
    <row r="453" s="2" customFormat="1">
      <c r="A453" s="35"/>
      <c r="B453" s="36"/>
      <c r="C453" s="35"/>
      <c r="D453" s="182" t="s">
        <v>161</v>
      </c>
      <c r="E453" s="35"/>
      <c r="F453" s="183" t="s">
        <v>697</v>
      </c>
      <c r="G453" s="35"/>
      <c r="H453" s="35"/>
      <c r="I453" s="179"/>
      <c r="J453" s="35"/>
      <c r="K453" s="35"/>
      <c r="L453" s="36"/>
      <c r="M453" s="180"/>
      <c r="N453" s="181"/>
      <c r="O453" s="74"/>
      <c r="P453" s="74"/>
      <c r="Q453" s="74"/>
      <c r="R453" s="74"/>
      <c r="S453" s="74"/>
      <c r="T453" s="7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T453" s="16" t="s">
        <v>161</v>
      </c>
      <c r="AU453" s="16" t="s">
        <v>83</v>
      </c>
    </row>
    <row r="454" s="2" customFormat="1" ht="22.2" customHeight="1">
      <c r="A454" s="35"/>
      <c r="B454" s="163"/>
      <c r="C454" s="164" t="s">
        <v>698</v>
      </c>
      <c r="D454" s="164" t="s">
        <v>152</v>
      </c>
      <c r="E454" s="165" t="s">
        <v>699</v>
      </c>
      <c r="F454" s="166" t="s">
        <v>700</v>
      </c>
      <c r="G454" s="167" t="s">
        <v>661</v>
      </c>
      <c r="H454" s="168">
        <v>1</v>
      </c>
      <c r="I454" s="169"/>
      <c r="J454" s="170">
        <f>ROUND(I454*H454,2)</f>
        <v>0</v>
      </c>
      <c r="K454" s="166" t="s">
        <v>1</v>
      </c>
      <c r="L454" s="36"/>
      <c r="M454" s="171" t="s">
        <v>1</v>
      </c>
      <c r="N454" s="172" t="s">
        <v>39</v>
      </c>
      <c r="O454" s="74"/>
      <c r="P454" s="173">
        <f>O454*H454</f>
        <v>0</v>
      </c>
      <c r="Q454" s="173">
        <v>0</v>
      </c>
      <c r="R454" s="173">
        <f>Q454*H454</f>
        <v>0</v>
      </c>
      <c r="S454" s="173">
        <v>0</v>
      </c>
      <c r="T454" s="174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75" t="s">
        <v>662</v>
      </c>
      <c r="AT454" s="175" t="s">
        <v>152</v>
      </c>
      <c r="AU454" s="175" t="s">
        <v>83</v>
      </c>
      <c r="AY454" s="16" t="s">
        <v>150</v>
      </c>
      <c r="BE454" s="176">
        <f>IF(N454="základní",J454,0)</f>
        <v>0</v>
      </c>
      <c r="BF454" s="176">
        <f>IF(N454="snížená",J454,0)</f>
        <v>0</v>
      </c>
      <c r="BG454" s="176">
        <f>IF(N454="zákl. přenesená",J454,0)</f>
        <v>0</v>
      </c>
      <c r="BH454" s="176">
        <f>IF(N454="sníž. přenesená",J454,0)</f>
        <v>0</v>
      </c>
      <c r="BI454" s="176">
        <f>IF(N454="nulová",J454,0)</f>
        <v>0</v>
      </c>
      <c r="BJ454" s="16" t="s">
        <v>79</v>
      </c>
      <c r="BK454" s="176">
        <f>ROUND(I454*H454,2)</f>
        <v>0</v>
      </c>
      <c r="BL454" s="16" t="s">
        <v>662</v>
      </c>
      <c r="BM454" s="175" t="s">
        <v>701</v>
      </c>
    </row>
    <row r="455" s="2" customFormat="1">
      <c r="A455" s="35"/>
      <c r="B455" s="36"/>
      <c r="C455" s="35"/>
      <c r="D455" s="177" t="s">
        <v>159</v>
      </c>
      <c r="E455" s="35"/>
      <c r="F455" s="178" t="s">
        <v>700</v>
      </c>
      <c r="G455" s="35"/>
      <c r="H455" s="35"/>
      <c r="I455" s="179"/>
      <c r="J455" s="35"/>
      <c r="K455" s="35"/>
      <c r="L455" s="36"/>
      <c r="M455" s="180"/>
      <c r="N455" s="181"/>
      <c r="O455" s="74"/>
      <c r="P455" s="74"/>
      <c r="Q455" s="74"/>
      <c r="R455" s="74"/>
      <c r="S455" s="74"/>
      <c r="T455" s="7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16" t="s">
        <v>159</v>
      </c>
      <c r="AU455" s="16" t="s">
        <v>83</v>
      </c>
    </row>
    <row r="456" s="2" customFormat="1">
      <c r="A456" s="35"/>
      <c r="B456" s="36"/>
      <c r="C456" s="35"/>
      <c r="D456" s="177" t="s">
        <v>189</v>
      </c>
      <c r="E456" s="35"/>
      <c r="F456" s="192" t="s">
        <v>702</v>
      </c>
      <c r="G456" s="35"/>
      <c r="H456" s="35"/>
      <c r="I456" s="179"/>
      <c r="J456" s="35"/>
      <c r="K456" s="35"/>
      <c r="L456" s="36"/>
      <c r="M456" s="180"/>
      <c r="N456" s="181"/>
      <c r="O456" s="74"/>
      <c r="P456" s="74"/>
      <c r="Q456" s="74"/>
      <c r="R456" s="74"/>
      <c r="S456" s="74"/>
      <c r="T456" s="7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6" t="s">
        <v>189</v>
      </c>
      <c r="AU456" s="16" t="s">
        <v>83</v>
      </c>
    </row>
    <row r="457" s="12" customFormat="1" ht="22.8" customHeight="1">
      <c r="A457" s="12"/>
      <c r="B457" s="150"/>
      <c r="C457" s="12"/>
      <c r="D457" s="151" t="s">
        <v>73</v>
      </c>
      <c r="E457" s="161" t="s">
        <v>703</v>
      </c>
      <c r="F457" s="161" t="s">
        <v>704</v>
      </c>
      <c r="G457" s="12"/>
      <c r="H457" s="12"/>
      <c r="I457" s="153"/>
      <c r="J457" s="162">
        <f>BK457</f>
        <v>0</v>
      </c>
      <c r="K457" s="12"/>
      <c r="L457" s="150"/>
      <c r="M457" s="155"/>
      <c r="N457" s="156"/>
      <c r="O457" s="156"/>
      <c r="P457" s="157">
        <f>SUM(P458:P461)</f>
        <v>0</v>
      </c>
      <c r="Q457" s="156"/>
      <c r="R457" s="157">
        <f>SUM(R458:R461)</f>
        <v>0</v>
      </c>
      <c r="S457" s="156"/>
      <c r="T457" s="158">
        <f>SUM(T458:T461)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51" t="s">
        <v>182</v>
      </c>
      <c r="AT457" s="159" t="s">
        <v>73</v>
      </c>
      <c r="AU457" s="159" t="s">
        <v>79</v>
      </c>
      <c r="AY457" s="151" t="s">
        <v>150</v>
      </c>
      <c r="BK457" s="160">
        <f>SUM(BK458:BK461)</f>
        <v>0</v>
      </c>
    </row>
    <row r="458" s="2" customFormat="1" ht="14.4" customHeight="1">
      <c r="A458" s="35"/>
      <c r="B458" s="163"/>
      <c r="C458" s="164" t="s">
        <v>705</v>
      </c>
      <c r="D458" s="164" t="s">
        <v>152</v>
      </c>
      <c r="E458" s="165" t="s">
        <v>706</v>
      </c>
      <c r="F458" s="166" t="s">
        <v>707</v>
      </c>
      <c r="G458" s="167" t="s">
        <v>492</v>
      </c>
      <c r="H458" s="168">
        <v>1</v>
      </c>
      <c r="I458" s="169"/>
      <c r="J458" s="170">
        <f>ROUND(I458*H458,2)</f>
        <v>0</v>
      </c>
      <c r="K458" s="166" t="s">
        <v>677</v>
      </c>
      <c r="L458" s="36"/>
      <c r="M458" s="171" t="s">
        <v>1</v>
      </c>
      <c r="N458" s="172" t="s">
        <v>39</v>
      </c>
      <c r="O458" s="74"/>
      <c r="P458" s="173">
        <f>O458*H458</f>
        <v>0</v>
      </c>
      <c r="Q458" s="173">
        <v>0</v>
      </c>
      <c r="R458" s="173">
        <f>Q458*H458</f>
        <v>0</v>
      </c>
      <c r="S458" s="173">
        <v>0</v>
      </c>
      <c r="T458" s="174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75" t="s">
        <v>662</v>
      </c>
      <c r="AT458" s="175" t="s">
        <v>152</v>
      </c>
      <c r="AU458" s="175" t="s">
        <v>83</v>
      </c>
      <c r="AY458" s="16" t="s">
        <v>150</v>
      </c>
      <c r="BE458" s="176">
        <f>IF(N458="základní",J458,0)</f>
        <v>0</v>
      </c>
      <c r="BF458" s="176">
        <f>IF(N458="snížená",J458,0)</f>
        <v>0</v>
      </c>
      <c r="BG458" s="176">
        <f>IF(N458="zákl. přenesená",J458,0)</f>
        <v>0</v>
      </c>
      <c r="BH458" s="176">
        <f>IF(N458="sníž. přenesená",J458,0)</f>
        <v>0</v>
      </c>
      <c r="BI458" s="176">
        <f>IF(N458="nulová",J458,0)</f>
        <v>0</v>
      </c>
      <c r="BJ458" s="16" t="s">
        <v>79</v>
      </c>
      <c r="BK458" s="176">
        <f>ROUND(I458*H458,2)</f>
        <v>0</v>
      </c>
      <c r="BL458" s="16" t="s">
        <v>662</v>
      </c>
      <c r="BM458" s="175" t="s">
        <v>708</v>
      </c>
    </row>
    <row r="459" s="2" customFormat="1">
      <c r="A459" s="35"/>
      <c r="B459" s="36"/>
      <c r="C459" s="35"/>
      <c r="D459" s="177" t="s">
        <v>159</v>
      </c>
      <c r="E459" s="35"/>
      <c r="F459" s="178" t="s">
        <v>707</v>
      </c>
      <c r="G459" s="35"/>
      <c r="H459" s="35"/>
      <c r="I459" s="179"/>
      <c r="J459" s="35"/>
      <c r="K459" s="35"/>
      <c r="L459" s="36"/>
      <c r="M459" s="180"/>
      <c r="N459" s="181"/>
      <c r="O459" s="74"/>
      <c r="P459" s="74"/>
      <c r="Q459" s="74"/>
      <c r="R459" s="74"/>
      <c r="S459" s="74"/>
      <c r="T459" s="7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6" t="s">
        <v>159</v>
      </c>
      <c r="AU459" s="16" t="s">
        <v>83</v>
      </c>
    </row>
    <row r="460" s="2" customFormat="1">
      <c r="A460" s="35"/>
      <c r="B460" s="36"/>
      <c r="C460" s="35"/>
      <c r="D460" s="182" t="s">
        <v>161</v>
      </c>
      <c r="E460" s="35"/>
      <c r="F460" s="183" t="s">
        <v>709</v>
      </c>
      <c r="G460" s="35"/>
      <c r="H460" s="35"/>
      <c r="I460" s="179"/>
      <c r="J460" s="35"/>
      <c r="K460" s="35"/>
      <c r="L460" s="36"/>
      <c r="M460" s="180"/>
      <c r="N460" s="181"/>
      <c r="O460" s="74"/>
      <c r="P460" s="74"/>
      <c r="Q460" s="74"/>
      <c r="R460" s="74"/>
      <c r="S460" s="74"/>
      <c r="T460" s="7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6" t="s">
        <v>161</v>
      </c>
      <c r="AU460" s="16" t="s">
        <v>83</v>
      </c>
    </row>
    <row r="461" s="2" customFormat="1">
      <c r="A461" s="35"/>
      <c r="B461" s="36"/>
      <c r="C461" s="35"/>
      <c r="D461" s="177" t="s">
        <v>189</v>
      </c>
      <c r="E461" s="35"/>
      <c r="F461" s="192" t="s">
        <v>710</v>
      </c>
      <c r="G461" s="35"/>
      <c r="H461" s="35"/>
      <c r="I461" s="179"/>
      <c r="J461" s="35"/>
      <c r="K461" s="35"/>
      <c r="L461" s="36"/>
      <c r="M461" s="203"/>
      <c r="N461" s="204"/>
      <c r="O461" s="205"/>
      <c r="P461" s="205"/>
      <c r="Q461" s="205"/>
      <c r="R461" s="205"/>
      <c r="S461" s="205"/>
      <c r="T461" s="206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6" t="s">
        <v>189</v>
      </c>
      <c r="AU461" s="16" t="s">
        <v>83</v>
      </c>
    </row>
    <row r="462" s="2" customFormat="1" ht="6.96" customHeight="1">
      <c r="A462" s="35"/>
      <c r="B462" s="57"/>
      <c r="C462" s="58"/>
      <c r="D462" s="58"/>
      <c r="E462" s="58"/>
      <c r="F462" s="58"/>
      <c r="G462" s="58"/>
      <c r="H462" s="58"/>
      <c r="I462" s="58"/>
      <c r="J462" s="58"/>
      <c r="K462" s="58"/>
      <c r="L462" s="36"/>
      <c r="M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</row>
  </sheetData>
  <autoFilter ref="C129:K461"/>
  <mergeCells count="6">
    <mergeCell ref="E7:H7"/>
    <mergeCell ref="E16:H16"/>
    <mergeCell ref="E25:H25"/>
    <mergeCell ref="E85:H85"/>
    <mergeCell ref="E122:H122"/>
    <mergeCell ref="L2:V2"/>
  </mergeCells>
  <hyperlinks>
    <hyperlink ref="F135" r:id="rId1" display="https://podminky.urs.cz/item/CS_URS_2025_01/113106171"/>
    <hyperlink ref="F139" r:id="rId2" display="https://podminky.urs.cz/item/CS_URS_2025_01/113107011"/>
    <hyperlink ref="F143" r:id="rId3" display="https://podminky.urs.cz/item/CS_URS_2025_01/113107030"/>
    <hyperlink ref="F147" r:id="rId4" display="https://podminky.urs.cz/item/CS_URS_2025_01/113107141"/>
    <hyperlink ref="F151" r:id="rId5" display="https://podminky.urs.cz/item/CS_URS_2025_01/113201112"/>
    <hyperlink ref="F156" r:id="rId6" display="https://podminky.urs.cz/item/CS_URS_2025_01/113202111"/>
    <hyperlink ref="F161" r:id="rId7" display="https://podminky.urs.cz/item/CS_URS_2025_01/115101201"/>
    <hyperlink ref="F165" r:id="rId8" display="https://podminky.urs.cz/item/CS_URS_2025_01/115101301"/>
    <hyperlink ref="F169" r:id="rId9" display="https://podminky.urs.cz/item/CS_URS_2025_01/119001421"/>
    <hyperlink ref="F173" r:id="rId10" display="https://podminky.urs.cz/item/CS_URS_2025_01/129001101"/>
    <hyperlink ref="F177" r:id="rId11" display="https://podminky.urs.cz/item/CS_URS_2025_01/129951123"/>
    <hyperlink ref="F181" r:id="rId12" display="https://podminky.urs.cz/item/CS_URS_2025_01/131213711"/>
    <hyperlink ref="F187" r:id="rId13" display="https://podminky.urs.cz/item/CS_URS_2025_01/151301201"/>
    <hyperlink ref="F191" r:id="rId14" display="https://podminky.urs.cz/item/CS_URS_2025_01/151301211"/>
    <hyperlink ref="F195" r:id="rId15" display="https://podminky.urs.cz/item/CS_URS_2025_01/151301301"/>
    <hyperlink ref="F199" r:id="rId16" display="https://podminky.urs.cz/item/CS_URS_2025_01/151301311"/>
    <hyperlink ref="F203" r:id="rId17" display="https://podminky.urs.cz/item/CS_URS_2025_01/151601501"/>
    <hyperlink ref="F207" r:id="rId18" display="https://podminky.urs.cz/item/CS_URS_2025_01/151711111"/>
    <hyperlink ref="F215" r:id="rId19" display="https://podminky.urs.cz/item/CS_URS_2025_01/151711131"/>
    <hyperlink ref="F219" r:id="rId20" display="https://podminky.urs.cz/item/CS_URS_2025_01/151712111"/>
    <hyperlink ref="F223" r:id="rId21" display="https://podminky.urs.cz/item/CS_URS_2025_01/151712121"/>
    <hyperlink ref="F227" r:id="rId22" display="https://podminky.urs.cz/item/CS_URS_2025_01/151721111"/>
    <hyperlink ref="F231" r:id="rId23" display="https://podminky.urs.cz/item/CS_URS_2025_01/162751117"/>
    <hyperlink ref="F235" r:id="rId24" display="https://podminky.urs.cz/item/CS_URS_2025_01/162751119"/>
    <hyperlink ref="F240" r:id="rId25" display="https://podminky.urs.cz/item/CS_URS_2025_01/171201231"/>
    <hyperlink ref="F244" r:id="rId26" display="https://podminky.urs.cz/item/CS_URS_2025_01/171251201"/>
    <hyperlink ref="F248" r:id="rId27" display="https://podminky.urs.cz/item/CS_URS_2025_01/174151101"/>
    <hyperlink ref="F252" r:id="rId28" display="https://podminky.urs.cz/item/CS_URS_2025_01/181912112"/>
    <hyperlink ref="F257" r:id="rId29" display="https://podminky.urs.cz/item/CS_URS_2025_01/225311112"/>
    <hyperlink ref="F261" r:id="rId30" display="https://podminky.urs.cz/item/CS_URS_2025_01/275322611"/>
    <hyperlink ref="F265" r:id="rId31" display="https://podminky.urs.cz/item/CS_URS_2025_01/275351121"/>
    <hyperlink ref="F269" r:id="rId32" display="https://podminky.urs.cz/item/CS_URS_2025_01/275351122"/>
    <hyperlink ref="F273" r:id="rId33" display="https://podminky.urs.cz/item/CS_URS_2025_01/275361821"/>
    <hyperlink ref="F277" r:id="rId34" display="https://podminky.urs.cz/item/CS_URS_2025_01/278381541"/>
    <hyperlink ref="F281" r:id="rId35" display="https://podminky.urs.cz/item/CS_URS_2025_01/291111111"/>
    <hyperlink ref="F286" r:id="rId36" display="https://podminky.urs.cz/item/CS_URS_2025_01/566901221"/>
    <hyperlink ref="F290" r:id="rId37" display="https://podminky.urs.cz/item/CS_URS_2025_01/566901271"/>
    <hyperlink ref="F294" r:id="rId38" display="https://podminky.urs.cz/item/CS_URS_2025_01/572351112"/>
    <hyperlink ref="F298" r:id="rId39" display="https://podminky.urs.cz/item/CS_URS_2025_01/596211110"/>
    <hyperlink ref="F303" r:id="rId40" display="https://podminky.urs.cz/item/CS_URS_2025_01/631351101"/>
    <hyperlink ref="F307" r:id="rId41" display="https://podminky.urs.cz/item/CS_URS_2025_01/631351102"/>
    <hyperlink ref="F311" r:id="rId42" display="https://podminky.urs.cz/item/CS_URS_2025_01/631311123"/>
    <hyperlink ref="F316" r:id="rId43" display="https://podminky.urs.cz/item/CS_URS_2025_01/916132111"/>
    <hyperlink ref="F321" r:id="rId44" display="https://podminky.urs.cz/item/CS_URS_2025_01/916241213"/>
    <hyperlink ref="F325" r:id="rId45" display="https://podminky.urs.cz/item/CS_URS_2025_01/919732211"/>
    <hyperlink ref="F329" r:id="rId46" display="https://podminky.urs.cz/item/CS_URS_2025_01/919735111"/>
    <hyperlink ref="F333" r:id="rId47" display="https://podminky.urs.cz/item/CS_URS_2025_01/945421110"/>
    <hyperlink ref="F341" r:id="rId48" display="https://podminky.urs.cz/item/CS_URS_2025_01/953946133"/>
    <hyperlink ref="F352" r:id="rId49" display="https://podminky.urs.cz/item/CS_URS_2025_01/966071131"/>
    <hyperlink ref="F356" r:id="rId50" display="https://podminky.urs.cz/item/CS_URS_2025_01/979024443"/>
    <hyperlink ref="F361" r:id="rId51" display="https://podminky.urs.cz/item/CS_URS_2025_01/979054451"/>
    <hyperlink ref="F366" r:id="rId52" display="https://podminky.urs.cz/item/CS_URS_2025_01/997013111"/>
    <hyperlink ref="F369" r:id="rId53" display="https://podminky.urs.cz/item/CS_URS_2025_01/997013501"/>
    <hyperlink ref="F372" r:id="rId54" display="https://podminky.urs.cz/item/CS_URS_2025_01/997013509"/>
    <hyperlink ref="F376" r:id="rId55" display="https://podminky.urs.cz/item/CS_URS_2025_01/997013631"/>
    <hyperlink ref="F380" r:id="rId56" display="https://podminky.urs.cz/item/CS_URS_2025_01/997013862"/>
    <hyperlink ref="F384" r:id="rId57" display="https://podminky.urs.cz/item/CS_URS_2025_01/997013875"/>
    <hyperlink ref="F394" r:id="rId58" display="https://podminky.urs.cz/item/CS_URS_2025_01/741410021"/>
    <hyperlink ref="F401" r:id="rId59" display="https://podminky.urs.cz/item/CS_URS_2025_01/998741101"/>
    <hyperlink ref="F405" r:id="rId60" display="https://podminky.urs.cz/item/CS_URS_2025_01/789124141"/>
    <hyperlink ref="F409" r:id="rId61" display="https://podminky.urs.cz/item/CS_URS_2025_01/789328211"/>
    <hyperlink ref="F413" r:id="rId62" display="https://podminky.urs.cz/item/CS_URS_2025_01/789328216"/>
    <hyperlink ref="F417" r:id="rId63" display="https://podminky.urs.cz/item/CS_URS_2025_01/789328321"/>
    <hyperlink ref="F423" r:id="rId64" display="https://podminky.urs.cz/item/CS_URS_2025_01/210204011"/>
    <hyperlink ref="F427" r:id="rId65" display="https://podminky.urs.cz/item/CS_URS_2025_01/218204011"/>
    <hyperlink ref="F433" r:id="rId66" display="https://podminky.urs.cz/item/CS_URS_2025_01/012203000"/>
    <hyperlink ref="F438" r:id="rId67" display="https://podminky.urs.cz/item/CS_URS_2025_01/012403000"/>
    <hyperlink ref="F441" r:id="rId68" display="https://podminky.urs.cz/item/CS_URS_2023_02/013254000"/>
    <hyperlink ref="F444" r:id="rId69" display="https://podminky.urs.cz/item/CS_URS_2023_02/013294000"/>
    <hyperlink ref="F449" r:id="rId70" display="https://podminky.urs.cz/item/CS_URS_2023_02/030001000"/>
    <hyperlink ref="F453" r:id="rId71" display="https://podminky.urs.cz/item/CS_URS_2023_02/070001000"/>
    <hyperlink ref="F460" r:id="rId72" display="https://podminky.urs.cz/item/CS_URS_2023_02/0915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710938" style="1" customWidth="1"/>
    <col min="3" max="3" width="26.71094" style="1" customWidth="1"/>
    <col min="4" max="4" width="81.14063" style="1" customWidth="1"/>
    <col min="5" max="5" width="14.28125" style="1" customWidth="1"/>
    <col min="6" max="6" width="21.42188" style="1" customWidth="1"/>
    <col min="7" max="7" width="1.710938" style="1" customWidth="1"/>
    <col min="8" max="8" width="8.851563" style="1" customWidth="1"/>
  </cols>
  <sheetData>
    <row r="1" s="1" customFormat="1" ht="11.28" customHeight="1"/>
    <row r="2" s="1" customFormat="1" ht="36.96" customHeight="1"/>
    <row r="3" s="1" customFormat="1" ht="6.96" customHeight="1">
      <c r="B3" s="17"/>
      <c r="C3" s="18"/>
      <c r="D3" s="18"/>
      <c r="E3" s="18"/>
      <c r="F3" s="18"/>
      <c r="G3" s="18"/>
      <c r="H3" s="19"/>
    </row>
    <row r="4" s="1" customFormat="1" ht="24.96" customHeight="1">
      <c r="B4" s="19"/>
      <c r="C4" s="20" t="s">
        <v>711</v>
      </c>
      <c r="H4" s="19"/>
    </row>
    <row r="5" s="1" customFormat="1" ht="12" customHeight="1">
      <c r="B5" s="19"/>
      <c r="C5" s="23" t="s">
        <v>13</v>
      </c>
      <c r="D5" s="33" t="s">
        <v>14</v>
      </c>
      <c r="E5" s="1"/>
      <c r="F5" s="1"/>
      <c r="H5" s="19"/>
    </row>
    <row r="6" s="1" customFormat="1" ht="36.96" customHeight="1">
      <c r="B6" s="19"/>
      <c r="C6" s="26" t="s">
        <v>16</v>
      </c>
      <c r="D6" s="27" t="s">
        <v>17</v>
      </c>
      <c r="E6" s="1"/>
      <c r="F6" s="1"/>
      <c r="H6" s="19"/>
    </row>
    <row r="7" s="1" customFormat="1" ht="14.4" customHeight="1">
      <c r="B7" s="19"/>
      <c r="C7" s="29" t="s">
        <v>22</v>
      </c>
      <c r="D7" s="66" t="str">
        <f>'Rekapitulace stavby'!AN8</f>
        <v>15. 4. 2025</v>
      </c>
      <c r="H7" s="19"/>
    </row>
    <row r="8" s="2" customFormat="1" ht="10.8" customHeight="1">
      <c r="A8" s="35"/>
      <c r="B8" s="36"/>
      <c r="C8" s="35"/>
      <c r="D8" s="35"/>
      <c r="E8" s="35"/>
      <c r="F8" s="35"/>
      <c r="G8" s="35"/>
      <c r="H8" s="36"/>
    </row>
    <row r="9" s="11" customFormat="1" ht="29.28" customHeight="1">
      <c r="A9" s="140"/>
      <c r="B9" s="141"/>
      <c r="C9" s="142" t="s">
        <v>55</v>
      </c>
      <c r="D9" s="143" t="s">
        <v>56</v>
      </c>
      <c r="E9" s="143" t="s">
        <v>137</v>
      </c>
      <c r="F9" s="144" t="s">
        <v>712</v>
      </c>
      <c r="G9" s="140"/>
      <c r="H9" s="141"/>
    </row>
    <row r="10" s="2" customFormat="1">
      <c r="A10" s="35"/>
      <c r="B10" s="36"/>
      <c r="C10" s="207" t="s">
        <v>14</v>
      </c>
      <c r="D10" s="207" t="s">
        <v>17</v>
      </c>
      <c r="E10" s="35"/>
      <c r="F10" s="35"/>
      <c r="G10" s="35"/>
      <c r="H10" s="36"/>
    </row>
    <row r="11" s="2" customFormat="1" ht="16.8" customHeight="1">
      <c r="A11" s="35"/>
      <c r="B11" s="36"/>
      <c r="C11" s="208" t="s">
        <v>81</v>
      </c>
      <c r="D11" s="209" t="s">
        <v>1</v>
      </c>
      <c r="E11" s="210" t="s">
        <v>1</v>
      </c>
      <c r="F11" s="211">
        <v>4.6340000000000003</v>
      </c>
      <c r="G11" s="35"/>
      <c r="H11" s="36"/>
    </row>
    <row r="12" s="2" customFormat="1" ht="16.8" customHeight="1">
      <c r="A12" s="35"/>
      <c r="B12" s="36"/>
      <c r="C12" s="212" t="s">
        <v>81</v>
      </c>
      <c r="D12" s="212" t="s">
        <v>500</v>
      </c>
      <c r="E12" s="16" t="s">
        <v>1</v>
      </c>
      <c r="F12" s="213">
        <v>4.6340000000000003</v>
      </c>
      <c r="G12" s="35"/>
      <c r="H12" s="36"/>
    </row>
    <row r="13" s="2" customFormat="1" ht="16.8" customHeight="1">
      <c r="A13" s="35"/>
      <c r="B13" s="36"/>
      <c r="C13" s="214" t="s">
        <v>713</v>
      </c>
      <c r="D13" s="35"/>
      <c r="E13" s="35"/>
      <c r="F13" s="35"/>
      <c r="G13" s="35"/>
      <c r="H13" s="36"/>
    </row>
    <row r="14" s="2" customFormat="1" ht="16.8" customHeight="1">
      <c r="A14" s="35"/>
      <c r="B14" s="36"/>
      <c r="C14" s="212" t="s">
        <v>495</v>
      </c>
      <c r="D14" s="212" t="s">
        <v>496</v>
      </c>
      <c r="E14" s="16" t="s">
        <v>286</v>
      </c>
      <c r="F14" s="213">
        <v>4.6340000000000003</v>
      </c>
      <c r="G14" s="35"/>
      <c r="H14" s="36"/>
    </row>
    <row r="15" s="2" customFormat="1" ht="16.8" customHeight="1">
      <c r="A15" s="35"/>
      <c r="B15" s="36"/>
      <c r="C15" s="212" t="s">
        <v>613</v>
      </c>
      <c r="D15" s="212" t="s">
        <v>614</v>
      </c>
      <c r="E15" s="16" t="s">
        <v>155</v>
      </c>
      <c r="F15" s="213">
        <v>111.21599999999999</v>
      </c>
      <c r="G15" s="35"/>
      <c r="H15" s="36"/>
    </row>
    <row r="16" s="2" customFormat="1" ht="16.8" customHeight="1">
      <c r="A16" s="35"/>
      <c r="B16" s="36"/>
      <c r="C16" s="212" t="s">
        <v>620</v>
      </c>
      <c r="D16" s="212" t="s">
        <v>621</v>
      </c>
      <c r="E16" s="16" t="s">
        <v>155</v>
      </c>
      <c r="F16" s="213">
        <v>111.21599999999999</v>
      </c>
      <c r="G16" s="35"/>
      <c r="H16" s="36"/>
    </row>
    <row r="17" s="2" customFormat="1" ht="16.8" customHeight="1">
      <c r="A17" s="35"/>
      <c r="B17" s="36"/>
      <c r="C17" s="212" t="s">
        <v>626</v>
      </c>
      <c r="D17" s="212" t="s">
        <v>627</v>
      </c>
      <c r="E17" s="16" t="s">
        <v>155</v>
      </c>
      <c r="F17" s="213">
        <v>226.03200000000001</v>
      </c>
      <c r="G17" s="35"/>
      <c r="H17" s="36"/>
    </row>
    <row r="18" s="2" customFormat="1" ht="16.8" customHeight="1">
      <c r="A18" s="35"/>
      <c r="B18" s="36"/>
      <c r="C18" s="212" t="s">
        <v>633</v>
      </c>
      <c r="D18" s="212" t="s">
        <v>634</v>
      </c>
      <c r="E18" s="16" t="s">
        <v>155</v>
      </c>
      <c r="F18" s="213">
        <v>111.21599999999999</v>
      </c>
      <c r="G18" s="35"/>
      <c r="H18" s="36"/>
    </row>
    <row r="19" s="2" customFormat="1">
      <c r="A19" s="35"/>
      <c r="B19" s="36"/>
      <c r="C19" s="212" t="s">
        <v>502</v>
      </c>
      <c r="D19" s="212" t="s">
        <v>503</v>
      </c>
      <c r="E19" s="16" t="s">
        <v>286</v>
      </c>
      <c r="F19" s="213">
        <v>4.6340000000000003</v>
      </c>
      <c r="G19" s="35"/>
      <c r="H19" s="36"/>
    </row>
    <row r="20" s="2" customFormat="1" ht="16.8" customHeight="1">
      <c r="A20" s="35"/>
      <c r="B20" s="36"/>
      <c r="C20" s="208" t="s">
        <v>714</v>
      </c>
      <c r="D20" s="209" t="s">
        <v>1</v>
      </c>
      <c r="E20" s="210" t="s">
        <v>1</v>
      </c>
      <c r="F20" s="211">
        <v>141.07499999999999</v>
      </c>
      <c r="G20" s="35"/>
      <c r="H20" s="36"/>
    </row>
    <row r="21" s="2" customFormat="1" ht="16.8" customHeight="1">
      <c r="A21" s="35"/>
      <c r="B21" s="36"/>
      <c r="C21" s="212" t="s">
        <v>714</v>
      </c>
      <c r="D21" s="212" t="s">
        <v>715</v>
      </c>
      <c r="E21" s="16" t="s">
        <v>1</v>
      </c>
      <c r="F21" s="213">
        <v>141.07499999999999</v>
      </c>
      <c r="G21" s="35"/>
      <c r="H21" s="36"/>
    </row>
    <row r="22" s="2" customFormat="1" ht="16.8" customHeight="1">
      <c r="A22" s="35"/>
      <c r="B22" s="36"/>
      <c r="C22" s="208" t="s">
        <v>716</v>
      </c>
      <c r="D22" s="209" t="s">
        <v>1</v>
      </c>
      <c r="E22" s="210" t="s">
        <v>1</v>
      </c>
      <c r="F22" s="211">
        <v>0.71399999999999997</v>
      </c>
      <c r="G22" s="35"/>
      <c r="H22" s="36"/>
    </row>
    <row r="23" s="2" customFormat="1" ht="16.8" customHeight="1">
      <c r="A23" s="35"/>
      <c r="B23" s="36"/>
      <c r="C23" s="212" t="s">
        <v>716</v>
      </c>
      <c r="D23" s="212" t="s">
        <v>717</v>
      </c>
      <c r="E23" s="16" t="s">
        <v>1</v>
      </c>
      <c r="F23" s="213">
        <v>0.71399999999999997</v>
      </c>
      <c r="G23" s="35"/>
      <c r="H23" s="36"/>
    </row>
    <row r="24" s="2" customFormat="1" ht="16.8" customHeight="1">
      <c r="A24" s="35"/>
      <c r="B24" s="36"/>
      <c r="C24" s="208" t="s">
        <v>84</v>
      </c>
      <c r="D24" s="209" t="s">
        <v>1</v>
      </c>
      <c r="E24" s="210" t="s">
        <v>1</v>
      </c>
      <c r="F24" s="211">
        <v>37.200000000000003</v>
      </c>
      <c r="G24" s="35"/>
      <c r="H24" s="36"/>
    </row>
    <row r="25" s="2" customFormat="1" ht="16.8" customHeight="1">
      <c r="A25" s="35"/>
      <c r="B25" s="36"/>
      <c r="C25" s="212" t="s">
        <v>84</v>
      </c>
      <c r="D25" s="212" t="s">
        <v>598</v>
      </c>
      <c r="E25" s="16" t="s">
        <v>1</v>
      </c>
      <c r="F25" s="213">
        <v>37.200000000000003</v>
      </c>
      <c r="G25" s="35"/>
      <c r="H25" s="36"/>
    </row>
    <row r="26" s="2" customFormat="1" ht="16.8" customHeight="1">
      <c r="A26" s="35"/>
      <c r="B26" s="36"/>
      <c r="C26" s="214" t="s">
        <v>713</v>
      </c>
      <c r="D26" s="35"/>
      <c r="E26" s="35"/>
      <c r="F26" s="35"/>
      <c r="G26" s="35"/>
      <c r="H26" s="36"/>
    </row>
    <row r="27" s="2" customFormat="1" ht="16.8" customHeight="1">
      <c r="A27" s="35"/>
      <c r="B27" s="36"/>
      <c r="C27" s="212" t="s">
        <v>593</v>
      </c>
      <c r="D27" s="212" t="s">
        <v>594</v>
      </c>
      <c r="E27" s="16" t="s">
        <v>185</v>
      </c>
      <c r="F27" s="213">
        <v>37.200000000000003</v>
      </c>
      <c r="G27" s="35"/>
      <c r="H27" s="36"/>
    </row>
    <row r="28" s="2" customFormat="1" ht="16.8" customHeight="1">
      <c r="A28" s="35"/>
      <c r="B28" s="36"/>
      <c r="C28" s="212" t="s">
        <v>600</v>
      </c>
      <c r="D28" s="212" t="s">
        <v>601</v>
      </c>
      <c r="E28" s="16" t="s">
        <v>580</v>
      </c>
      <c r="F28" s="213">
        <v>38.546999999999997</v>
      </c>
      <c r="G28" s="35"/>
      <c r="H28" s="36"/>
    </row>
    <row r="29" s="2" customFormat="1" ht="16.8" customHeight="1">
      <c r="A29" s="35"/>
      <c r="B29" s="36"/>
      <c r="C29" s="208" t="s">
        <v>87</v>
      </c>
      <c r="D29" s="209" t="s">
        <v>1</v>
      </c>
      <c r="E29" s="210" t="s">
        <v>1</v>
      </c>
      <c r="F29" s="211">
        <v>24.914999999999999</v>
      </c>
      <c r="G29" s="35"/>
      <c r="H29" s="36"/>
    </row>
    <row r="30" s="2" customFormat="1" ht="16.8" customHeight="1">
      <c r="A30" s="35"/>
      <c r="B30" s="36"/>
      <c r="C30" s="212" t="s">
        <v>87</v>
      </c>
      <c r="D30" s="212" t="s">
        <v>242</v>
      </c>
      <c r="E30" s="16" t="s">
        <v>1</v>
      </c>
      <c r="F30" s="213">
        <v>24.914999999999999</v>
      </c>
      <c r="G30" s="35"/>
      <c r="H30" s="36"/>
    </row>
    <row r="31" s="2" customFormat="1" ht="16.8" customHeight="1">
      <c r="A31" s="35"/>
      <c r="B31" s="36"/>
      <c r="C31" s="214" t="s">
        <v>713</v>
      </c>
      <c r="D31" s="35"/>
      <c r="E31" s="35"/>
      <c r="F31" s="35"/>
      <c r="G31" s="35"/>
      <c r="H31" s="36"/>
    </row>
    <row r="32" s="2" customFormat="1" ht="16.8" customHeight="1">
      <c r="A32" s="35"/>
      <c r="B32" s="36"/>
      <c r="C32" s="212" t="s">
        <v>236</v>
      </c>
      <c r="D32" s="212" t="s">
        <v>237</v>
      </c>
      <c r="E32" s="16" t="s">
        <v>225</v>
      </c>
      <c r="F32" s="213">
        <v>49.829999999999998</v>
      </c>
      <c r="G32" s="35"/>
      <c r="H32" s="36"/>
    </row>
    <row r="33" s="2" customFormat="1" ht="16.8" customHeight="1">
      <c r="A33" s="35"/>
      <c r="B33" s="36"/>
      <c r="C33" s="208" t="s">
        <v>89</v>
      </c>
      <c r="D33" s="209" t="s">
        <v>1</v>
      </c>
      <c r="E33" s="210" t="s">
        <v>1</v>
      </c>
      <c r="F33" s="211">
        <v>21.600000000000001</v>
      </c>
      <c r="G33" s="35"/>
      <c r="H33" s="36"/>
    </row>
    <row r="34" s="2" customFormat="1" ht="16.8" customHeight="1">
      <c r="A34" s="35"/>
      <c r="B34" s="36"/>
      <c r="C34" s="212" t="s">
        <v>89</v>
      </c>
      <c r="D34" s="212" t="s">
        <v>368</v>
      </c>
      <c r="E34" s="16" t="s">
        <v>1</v>
      </c>
      <c r="F34" s="213">
        <v>21.600000000000001</v>
      </c>
      <c r="G34" s="35"/>
      <c r="H34" s="36"/>
    </row>
    <row r="35" s="2" customFormat="1" ht="16.8" customHeight="1">
      <c r="A35" s="35"/>
      <c r="B35" s="36"/>
      <c r="C35" s="208" t="s">
        <v>91</v>
      </c>
      <c r="D35" s="209" t="s">
        <v>1</v>
      </c>
      <c r="E35" s="210" t="s">
        <v>1</v>
      </c>
      <c r="F35" s="211">
        <v>0.56000000000000005</v>
      </c>
      <c r="G35" s="35"/>
      <c r="H35" s="36"/>
    </row>
    <row r="36" s="2" customFormat="1" ht="16.8" customHeight="1">
      <c r="A36" s="35"/>
      <c r="B36" s="36"/>
      <c r="C36" s="212" t="s">
        <v>91</v>
      </c>
      <c r="D36" s="212" t="s">
        <v>435</v>
      </c>
      <c r="E36" s="16" t="s">
        <v>1</v>
      </c>
      <c r="F36" s="213">
        <v>0.56000000000000005</v>
      </c>
      <c r="G36" s="35"/>
      <c r="H36" s="36"/>
    </row>
    <row r="37" s="2" customFormat="1" ht="16.8" customHeight="1">
      <c r="A37" s="35"/>
      <c r="B37" s="36"/>
      <c r="C37" s="214" t="s">
        <v>713</v>
      </c>
      <c r="D37" s="35"/>
      <c r="E37" s="35"/>
      <c r="F37" s="35"/>
      <c r="G37" s="35"/>
      <c r="H37" s="36"/>
    </row>
    <row r="38" s="2" customFormat="1" ht="16.8" customHeight="1">
      <c r="A38" s="35"/>
      <c r="B38" s="36"/>
      <c r="C38" s="212" t="s">
        <v>430</v>
      </c>
      <c r="D38" s="212" t="s">
        <v>431</v>
      </c>
      <c r="E38" s="16" t="s">
        <v>155</v>
      </c>
      <c r="F38" s="213">
        <v>0.56000000000000005</v>
      </c>
      <c r="G38" s="35"/>
      <c r="H38" s="36"/>
    </row>
    <row r="39" s="2" customFormat="1" ht="16.8" customHeight="1">
      <c r="A39" s="35"/>
      <c r="B39" s="36"/>
      <c r="C39" s="212" t="s">
        <v>437</v>
      </c>
      <c r="D39" s="212" t="s">
        <v>438</v>
      </c>
      <c r="E39" s="16" t="s">
        <v>155</v>
      </c>
      <c r="F39" s="213">
        <v>0.56000000000000005</v>
      </c>
      <c r="G39" s="35"/>
      <c r="H39" s="36"/>
    </row>
    <row r="40" s="2" customFormat="1" ht="16.8" customHeight="1">
      <c r="A40" s="35"/>
      <c r="B40" s="36"/>
      <c r="C40" s="208" t="s">
        <v>93</v>
      </c>
      <c r="D40" s="209" t="s">
        <v>1</v>
      </c>
      <c r="E40" s="210" t="s">
        <v>1</v>
      </c>
      <c r="F40" s="211">
        <v>49.829999999999998</v>
      </c>
      <c r="G40" s="35"/>
      <c r="H40" s="36"/>
    </row>
    <row r="41" s="2" customFormat="1" ht="16.8" customHeight="1">
      <c r="A41" s="35"/>
      <c r="B41" s="36"/>
      <c r="C41" s="212" t="s">
        <v>93</v>
      </c>
      <c r="D41" s="212" t="s">
        <v>243</v>
      </c>
      <c r="E41" s="16" t="s">
        <v>1</v>
      </c>
      <c r="F41" s="213">
        <v>49.829999999999998</v>
      </c>
      <c r="G41" s="35"/>
      <c r="H41" s="36"/>
    </row>
    <row r="42" s="2" customFormat="1" ht="16.8" customHeight="1">
      <c r="A42" s="35"/>
      <c r="B42" s="36"/>
      <c r="C42" s="214" t="s">
        <v>713</v>
      </c>
      <c r="D42" s="35"/>
      <c r="E42" s="35"/>
      <c r="F42" s="35"/>
      <c r="G42" s="35"/>
      <c r="H42" s="36"/>
    </row>
    <row r="43" s="2" customFormat="1" ht="16.8" customHeight="1">
      <c r="A43" s="35"/>
      <c r="B43" s="36"/>
      <c r="C43" s="212" t="s">
        <v>236</v>
      </c>
      <c r="D43" s="212" t="s">
        <v>237</v>
      </c>
      <c r="E43" s="16" t="s">
        <v>225</v>
      </c>
      <c r="F43" s="213">
        <v>49.829999999999998</v>
      </c>
      <c r="G43" s="35"/>
      <c r="H43" s="36"/>
    </row>
    <row r="44" s="2" customFormat="1" ht="16.8" customHeight="1">
      <c r="A44" s="35"/>
      <c r="B44" s="36"/>
      <c r="C44" s="212" t="s">
        <v>223</v>
      </c>
      <c r="D44" s="212" t="s">
        <v>224</v>
      </c>
      <c r="E44" s="16" t="s">
        <v>225</v>
      </c>
      <c r="F44" s="213">
        <v>49.829999999999998</v>
      </c>
      <c r="G44" s="35"/>
      <c r="H44" s="36"/>
    </row>
    <row r="45" s="2" customFormat="1">
      <c r="A45" s="35"/>
      <c r="B45" s="36"/>
      <c r="C45" s="212" t="s">
        <v>315</v>
      </c>
      <c r="D45" s="212" t="s">
        <v>316</v>
      </c>
      <c r="E45" s="16" t="s">
        <v>225</v>
      </c>
      <c r="F45" s="213">
        <v>22.521000000000001</v>
      </c>
      <c r="G45" s="35"/>
      <c r="H45" s="36"/>
    </row>
    <row r="46" s="2" customFormat="1" ht="16.8" customHeight="1">
      <c r="A46" s="35"/>
      <c r="B46" s="36"/>
      <c r="C46" s="208" t="s">
        <v>103</v>
      </c>
      <c r="D46" s="209" t="s">
        <v>1</v>
      </c>
      <c r="E46" s="210" t="s">
        <v>1</v>
      </c>
      <c r="F46" s="211">
        <v>24.375</v>
      </c>
      <c r="G46" s="35"/>
      <c r="H46" s="36"/>
    </row>
    <row r="47" s="2" customFormat="1" ht="16.8" customHeight="1">
      <c r="A47" s="35"/>
      <c r="B47" s="36"/>
      <c r="C47" s="212" t="s">
        <v>103</v>
      </c>
      <c r="D47" s="212" t="s">
        <v>181</v>
      </c>
      <c r="E47" s="16" t="s">
        <v>1</v>
      </c>
      <c r="F47" s="213">
        <v>24.375</v>
      </c>
      <c r="G47" s="35"/>
      <c r="H47" s="36"/>
    </row>
    <row r="48" s="2" customFormat="1" ht="16.8" customHeight="1">
      <c r="A48" s="35"/>
      <c r="B48" s="36"/>
      <c r="C48" s="214" t="s">
        <v>713</v>
      </c>
      <c r="D48" s="35"/>
      <c r="E48" s="35"/>
      <c r="F48" s="35"/>
      <c r="G48" s="35"/>
      <c r="H48" s="36"/>
    </row>
    <row r="49" s="2" customFormat="1" ht="16.8" customHeight="1">
      <c r="A49" s="35"/>
      <c r="B49" s="36"/>
      <c r="C49" s="212" t="s">
        <v>176</v>
      </c>
      <c r="D49" s="212" t="s">
        <v>177</v>
      </c>
      <c r="E49" s="16" t="s">
        <v>155</v>
      </c>
      <c r="F49" s="213">
        <v>24.375</v>
      </c>
      <c r="G49" s="35"/>
      <c r="H49" s="36"/>
    </row>
    <row r="50" s="2" customFormat="1" ht="16.8" customHeight="1">
      <c r="A50" s="35"/>
      <c r="B50" s="36"/>
      <c r="C50" s="212" t="s">
        <v>165</v>
      </c>
      <c r="D50" s="212" t="s">
        <v>166</v>
      </c>
      <c r="E50" s="16" t="s">
        <v>155</v>
      </c>
      <c r="F50" s="213">
        <v>24.375</v>
      </c>
      <c r="G50" s="35"/>
      <c r="H50" s="36"/>
    </row>
    <row r="51" s="2" customFormat="1" ht="16.8" customHeight="1">
      <c r="A51" s="35"/>
      <c r="B51" s="36"/>
      <c r="C51" s="212" t="s">
        <v>171</v>
      </c>
      <c r="D51" s="212" t="s">
        <v>172</v>
      </c>
      <c r="E51" s="16" t="s">
        <v>155</v>
      </c>
      <c r="F51" s="213">
        <v>24.375</v>
      </c>
      <c r="G51" s="35"/>
      <c r="H51" s="36"/>
    </row>
    <row r="52" s="2" customFormat="1" ht="16.8" customHeight="1">
      <c r="A52" s="35"/>
      <c r="B52" s="36"/>
      <c r="C52" s="212" t="s">
        <v>405</v>
      </c>
      <c r="D52" s="212" t="s">
        <v>406</v>
      </c>
      <c r="E52" s="16" t="s">
        <v>155</v>
      </c>
      <c r="F52" s="213">
        <v>24.375</v>
      </c>
      <c r="G52" s="35"/>
      <c r="H52" s="36"/>
    </row>
    <row r="53" s="2" customFormat="1">
      <c r="A53" s="35"/>
      <c r="B53" s="36"/>
      <c r="C53" s="212" t="s">
        <v>411</v>
      </c>
      <c r="D53" s="212" t="s">
        <v>412</v>
      </c>
      <c r="E53" s="16" t="s">
        <v>155</v>
      </c>
      <c r="F53" s="213">
        <v>24.375</v>
      </c>
      <c r="G53" s="35"/>
      <c r="H53" s="36"/>
    </row>
    <row r="54" s="2" customFormat="1">
      <c r="A54" s="35"/>
      <c r="B54" s="36"/>
      <c r="C54" s="212" t="s">
        <v>417</v>
      </c>
      <c r="D54" s="212" t="s">
        <v>418</v>
      </c>
      <c r="E54" s="16" t="s">
        <v>155</v>
      </c>
      <c r="F54" s="213">
        <v>24.375</v>
      </c>
      <c r="G54" s="35"/>
      <c r="H54" s="36"/>
    </row>
    <row r="55" s="2" customFormat="1" ht="16.8" customHeight="1">
      <c r="A55" s="35"/>
      <c r="B55" s="36"/>
      <c r="C55" s="208" t="s">
        <v>105</v>
      </c>
      <c r="D55" s="209" t="s">
        <v>1</v>
      </c>
      <c r="E55" s="210" t="s">
        <v>1</v>
      </c>
      <c r="F55" s="211">
        <v>1.125</v>
      </c>
      <c r="G55" s="35"/>
      <c r="H55" s="36"/>
    </row>
    <row r="56" s="2" customFormat="1" ht="16.8" customHeight="1">
      <c r="A56" s="35"/>
      <c r="B56" s="36"/>
      <c r="C56" s="212" t="s">
        <v>105</v>
      </c>
      <c r="D56" s="212" t="s">
        <v>164</v>
      </c>
      <c r="E56" s="16" t="s">
        <v>1</v>
      </c>
      <c r="F56" s="213">
        <v>1.125</v>
      </c>
      <c r="G56" s="35"/>
      <c r="H56" s="36"/>
    </row>
    <row r="57" s="2" customFormat="1" ht="16.8" customHeight="1">
      <c r="A57" s="35"/>
      <c r="B57" s="36"/>
      <c r="C57" s="214" t="s">
        <v>713</v>
      </c>
      <c r="D57" s="35"/>
      <c r="E57" s="35"/>
      <c r="F57" s="35"/>
      <c r="G57" s="35"/>
      <c r="H57" s="36"/>
    </row>
    <row r="58" s="2" customFormat="1" ht="16.8" customHeight="1">
      <c r="A58" s="35"/>
      <c r="B58" s="36"/>
      <c r="C58" s="212" t="s">
        <v>153</v>
      </c>
      <c r="D58" s="212" t="s">
        <v>154</v>
      </c>
      <c r="E58" s="16" t="s">
        <v>155</v>
      </c>
      <c r="F58" s="213">
        <v>1.125</v>
      </c>
      <c r="G58" s="35"/>
      <c r="H58" s="36"/>
    </row>
    <row r="59" s="2" customFormat="1" ht="16.8" customHeight="1">
      <c r="A59" s="35"/>
      <c r="B59" s="36"/>
      <c r="C59" s="212" t="s">
        <v>423</v>
      </c>
      <c r="D59" s="212" t="s">
        <v>424</v>
      </c>
      <c r="E59" s="16" t="s">
        <v>155</v>
      </c>
      <c r="F59" s="213">
        <v>1.125</v>
      </c>
      <c r="G59" s="35"/>
      <c r="H59" s="36"/>
    </row>
    <row r="60" s="2" customFormat="1" ht="16.8" customHeight="1">
      <c r="A60" s="35"/>
      <c r="B60" s="36"/>
      <c r="C60" s="212" t="s">
        <v>532</v>
      </c>
      <c r="D60" s="212" t="s">
        <v>533</v>
      </c>
      <c r="E60" s="16" t="s">
        <v>155</v>
      </c>
      <c r="F60" s="213">
        <v>1.125</v>
      </c>
      <c r="G60" s="35"/>
      <c r="H60" s="36"/>
    </row>
    <row r="61" s="2" customFormat="1" ht="16.8" customHeight="1">
      <c r="A61" s="35"/>
      <c r="B61" s="36"/>
      <c r="C61" s="208" t="s">
        <v>107</v>
      </c>
      <c r="D61" s="209" t="s">
        <v>1</v>
      </c>
      <c r="E61" s="210" t="s">
        <v>1</v>
      </c>
      <c r="F61" s="211">
        <v>168</v>
      </c>
      <c r="G61" s="35"/>
      <c r="H61" s="36"/>
    </row>
    <row r="62" s="2" customFormat="1" ht="16.8" customHeight="1">
      <c r="A62" s="35"/>
      <c r="B62" s="36"/>
      <c r="C62" s="212" t="s">
        <v>107</v>
      </c>
      <c r="D62" s="212" t="s">
        <v>281</v>
      </c>
      <c r="E62" s="16" t="s">
        <v>1</v>
      </c>
      <c r="F62" s="213">
        <v>168</v>
      </c>
      <c r="G62" s="35"/>
      <c r="H62" s="36"/>
    </row>
    <row r="63" s="2" customFormat="1" ht="16.8" customHeight="1">
      <c r="A63" s="35"/>
      <c r="B63" s="36"/>
      <c r="C63" s="214" t="s">
        <v>713</v>
      </c>
      <c r="D63" s="35"/>
      <c r="E63" s="35"/>
      <c r="F63" s="35"/>
      <c r="G63" s="35"/>
      <c r="H63" s="36"/>
    </row>
    <row r="64" s="2" customFormat="1" ht="16.8" customHeight="1">
      <c r="A64" s="35"/>
      <c r="B64" s="36"/>
      <c r="C64" s="212" t="s">
        <v>276</v>
      </c>
      <c r="D64" s="212" t="s">
        <v>277</v>
      </c>
      <c r="E64" s="16" t="s">
        <v>185</v>
      </c>
      <c r="F64" s="213">
        <v>168</v>
      </c>
      <c r="G64" s="35"/>
      <c r="H64" s="36"/>
    </row>
    <row r="65" s="2" customFormat="1" ht="16.8" customHeight="1">
      <c r="A65" s="35"/>
      <c r="B65" s="36"/>
      <c r="C65" s="212" t="s">
        <v>291</v>
      </c>
      <c r="D65" s="212" t="s">
        <v>292</v>
      </c>
      <c r="E65" s="16" t="s">
        <v>185</v>
      </c>
      <c r="F65" s="213">
        <v>168</v>
      </c>
      <c r="G65" s="35"/>
      <c r="H65" s="36"/>
    </row>
    <row r="66" s="2" customFormat="1">
      <c r="A66" s="35"/>
      <c r="B66" s="36"/>
      <c r="C66" s="212" t="s">
        <v>315</v>
      </c>
      <c r="D66" s="212" t="s">
        <v>316</v>
      </c>
      <c r="E66" s="16" t="s">
        <v>225</v>
      </c>
      <c r="F66" s="213">
        <v>22.521000000000001</v>
      </c>
      <c r="G66" s="35"/>
      <c r="H66" s="36"/>
    </row>
    <row r="67" s="2" customFormat="1" ht="16.8" customHeight="1">
      <c r="A67" s="35"/>
      <c r="B67" s="36"/>
      <c r="C67" s="212" t="s">
        <v>357</v>
      </c>
      <c r="D67" s="212" t="s">
        <v>358</v>
      </c>
      <c r="E67" s="16" t="s">
        <v>185</v>
      </c>
      <c r="F67" s="213">
        <v>168</v>
      </c>
      <c r="G67" s="35"/>
      <c r="H67" s="36"/>
    </row>
    <row r="68" s="2" customFormat="1" ht="16.8" customHeight="1">
      <c r="A68" s="35"/>
      <c r="B68" s="36"/>
      <c r="C68" s="212" t="s">
        <v>284</v>
      </c>
      <c r="D68" s="212" t="s">
        <v>285</v>
      </c>
      <c r="E68" s="16" t="s">
        <v>286</v>
      </c>
      <c r="F68" s="213">
        <v>1.5329999999999999</v>
      </c>
      <c r="G68" s="35"/>
      <c r="H68" s="36"/>
    </row>
    <row r="69" s="2" customFormat="1" ht="16.8" customHeight="1">
      <c r="A69" s="35"/>
      <c r="B69" s="36"/>
      <c r="C69" s="208" t="s">
        <v>109</v>
      </c>
      <c r="D69" s="209" t="s">
        <v>1</v>
      </c>
      <c r="E69" s="210" t="s">
        <v>1</v>
      </c>
      <c r="F69" s="211">
        <v>38.799999999999997</v>
      </c>
      <c r="G69" s="35"/>
      <c r="H69" s="36"/>
    </row>
    <row r="70" s="2" customFormat="1" ht="16.8" customHeight="1">
      <c r="A70" s="35"/>
      <c r="B70" s="36"/>
      <c r="C70" s="212" t="s">
        <v>109</v>
      </c>
      <c r="D70" s="212" t="s">
        <v>301</v>
      </c>
      <c r="E70" s="16" t="s">
        <v>1</v>
      </c>
      <c r="F70" s="213">
        <v>38.799999999999997</v>
      </c>
      <c r="G70" s="35"/>
      <c r="H70" s="36"/>
    </row>
    <row r="71" s="2" customFormat="1" ht="16.8" customHeight="1">
      <c r="A71" s="35"/>
      <c r="B71" s="36"/>
      <c r="C71" s="214" t="s">
        <v>713</v>
      </c>
      <c r="D71" s="35"/>
      <c r="E71" s="35"/>
      <c r="F71" s="35"/>
      <c r="G71" s="35"/>
      <c r="H71" s="36"/>
    </row>
    <row r="72" s="2" customFormat="1" ht="16.8" customHeight="1">
      <c r="A72" s="35"/>
      <c r="B72" s="36"/>
      <c r="C72" s="212" t="s">
        <v>296</v>
      </c>
      <c r="D72" s="212" t="s">
        <v>297</v>
      </c>
      <c r="E72" s="16" t="s">
        <v>185</v>
      </c>
      <c r="F72" s="213">
        <v>38.799999999999997</v>
      </c>
      <c r="G72" s="35"/>
      <c r="H72" s="36"/>
    </row>
    <row r="73" s="2" customFormat="1" ht="16.8" customHeight="1">
      <c r="A73" s="35"/>
      <c r="B73" s="36"/>
      <c r="C73" s="212" t="s">
        <v>303</v>
      </c>
      <c r="D73" s="212" t="s">
        <v>304</v>
      </c>
      <c r="E73" s="16" t="s">
        <v>185</v>
      </c>
      <c r="F73" s="213">
        <v>38.799999999999997</v>
      </c>
      <c r="G73" s="35"/>
      <c r="H73" s="36"/>
    </row>
    <row r="74" s="2" customFormat="1" ht="16.8" customHeight="1">
      <c r="A74" s="35"/>
      <c r="B74" s="36"/>
      <c r="C74" s="208" t="s">
        <v>111</v>
      </c>
      <c r="D74" s="209" t="s">
        <v>1</v>
      </c>
      <c r="E74" s="210" t="s">
        <v>1</v>
      </c>
      <c r="F74" s="211">
        <v>85.359999999999999</v>
      </c>
      <c r="G74" s="35"/>
      <c r="H74" s="36"/>
    </row>
    <row r="75" s="2" customFormat="1" ht="16.8" customHeight="1">
      <c r="A75" s="35"/>
      <c r="B75" s="36"/>
      <c r="C75" s="212" t="s">
        <v>111</v>
      </c>
      <c r="D75" s="212" t="s">
        <v>250</v>
      </c>
      <c r="E75" s="16" t="s">
        <v>1</v>
      </c>
      <c r="F75" s="213">
        <v>85.359999999999999</v>
      </c>
      <c r="G75" s="35"/>
      <c r="H75" s="36"/>
    </row>
    <row r="76" s="2" customFormat="1" ht="16.8" customHeight="1">
      <c r="A76" s="35"/>
      <c r="B76" s="36"/>
      <c r="C76" s="208" t="s">
        <v>95</v>
      </c>
      <c r="D76" s="209" t="s">
        <v>1</v>
      </c>
      <c r="E76" s="210" t="s">
        <v>1</v>
      </c>
      <c r="F76" s="211">
        <v>85.359999999999999</v>
      </c>
      <c r="G76" s="35"/>
      <c r="H76" s="36"/>
    </row>
    <row r="77" s="2" customFormat="1" ht="16.8" customHeight="1">
      <c r="A77" s="35"/>
      <c r="B77" s="36"/>
      <c r="C77" s="212" t="s">
        <v>95</v>
      </c>
      <c r="D77" s="212" t="s">
        <v>250</v>
      </c>
      <c r="E77" s="16" t="s">
        <v>1</v>
      </c>
      <c r="F77" s="213">
        <v>85.359999999999999</v>
      </c>
      <c r="G77" s="35"/>
      <c r="H77" s="36"/>
    </row>
    <row r="78" s="2" customFormat="1" ht="16.8" customHeight="1">
      <c r="A78" s="35"/>
      <c r="B78" s="36"/>
      <c r="C78" s="214" t="s">
        <v>713</v>
      </c>
      <c r="D78" s="35"/>
      <c r="E78" s="35"/>
      <c r="F78" s="35"/>
      <c r="G78" s="35"/>
      <c r="H78" s="36"/>
    </row>
    <row r="79" s="2" customFormat="1" ht="16.8" customHeight="1">
      <c r="A79" s="35"/>
      <c r="B79" s="36"/>
      <c r="C79" s="212" t="s">
        <v>245</v>
      </c>
      <c r="D79" s="212" t="s">
        <v>246</v>
      </c>
      <c r="E79" s="16" t="s">
        <v>155</v>
      </c>
      <c r="F79" s="213">
        <v>85.359999999999999</v>
      </c>
      <c r="G79" s="35"/>
      <c r="H79" s="36"/>
    </row>
    <row r="80" s="2" customFormat="1" ht="16.8" customHeight="1">
      <c r="A80" s="35"/>
      <c r="B80" s="36"/>
      <c r="C80" s="212" t="s">
        <v>252</v>
      </c>
      <c r="D80" s="212" t="s">
        <v>253</v>
      </c>
      <c r="E80" s="16" t="s">
        <v>155</v>
      </c>
      <c r="F80" s="213">
        <v>85.359999999999999</v>
      </c>
      <c r="G80" s="35"/>
      <c r="H80" s="36"/>
    </row>
    <row r="81" s="2" customFormat="1" ht="16.8" customHeight="1">
      <c r="A81" s="35"/>
      <c r="B81" s="36"/>
      <c r="C81" s="212" t="s">
        <v>258</v>
      </c>
      <c r="D81" s="212" t="s">
        <v>259</v>
      </c>
      <c r="E81" s="16" t="s">
        <v>225</v>
      </c>
      <c r="F81" s="213">
        <v>85.359999999999999</v>
      </c>
      <c r="G81" s="35"/>
      <c r="H81" s="36"/>
    </row>
    <row r="82" s="2" customFormat="1" ht="16.8" customHeight="1">
      <c r="A82" s="35"/>
      <c r="B82" s="36"/>
      <c r="C82" s="212" t="s">
        <v>264</v>
      </c>
      <c r="D82" s="212" t="s">
        <v>265</v>
      </c>
      <c r="E82" s="16" t="s">
        <v>225</v>
      </c>
      <c r="F82" s="213">
        <v>85.359999999999999</v>
      </c>
      <c r="G82" s="35"/>
      <c r="H82" s="36"/>
    </row>
    <row r="83" s="2" customFormat="1" ht="16.8" customHeight="1">
      <c r="A83" s="35"/>
      <c r="B83" s="36"/>
      <c r="C83" s="212" t="s">
        <v>270</v>
      </c>
      <c r="D83" s="212" t="s">
        <v>271</v>
      </c>
      <c r="E83" s="16" t="s">
        <v>225</v>
      </c>
      <c r="F83" s="213">
        <v>85.359999999999999</v>
      </c>
      <c r="G83" s="35"/>
      <c r="H83" s="36"/>
    </row>
    <row r="84" s="2" customFormat="1" ht="16.8" customHeight="1">
      <c r="A84" s="35"/>
      <c r="B84" s="36"/>
      <c r="C84" s="208" t="s">
        <v>718</v>
      </c>
      <c r="D84" s="209" t="s">
        <v>1</v>
      </c>
      <c r="E84" s="210" t="s">
        <v>1</v>
      </c>
      <c r="F84" s="211">
        <v>0</v>
      </c>
      <c r="G84" s="35"/>
      <c r="H84" s="36"/>
    </row>
    <row r="85" s="2" customFormat="1" ht="16.8" customHeight="1">
      <c r="A85" s="35"/>
      <c r="B85" s="36"/>
      <c r="C85" s="212" t="s">
        <v>718</v>
      </c>
      <c r="D85" s="212" t="s">
        <v>74</v>
      </c>
      <c r="E85" s="16" t="s">
        <v>1</v>
      </c>
      <c r="F85" s="213">
        <v>0</v>
      </c>
      <c r="G85" s="35"/>
      <c r="H85" s="36"/>
    </row>
    <row r="86" s="2" customFormat="1" ht="16.8" customHeight="1">
      <c r="A86" s="35"/>
      <c r="B86" s="36"/>
      <c r="C86" s="208" t="s">
        <v>719</v>
      </c>
      <c r="D86" s="209" t="s">
        <v>1</v>
      </c>
      <c r="E86" s="210" t="s">
        <v>1</v>
      </c>
      <c r="F86" s="211">
        <v>3.1499999999999999</v>
      </c>
      <c r="G86" s="35"/>
      <c r="H86" s="36"/>
    </row>
    <row r="87" s="2" customFormat="1" ht="16.8" customHeight="1">
      <c r="A87" s="35"/>
      <c r="B87" s="36"/>
      <c r="C87" s="208" t="s">
        <v>97</v>
      </c>
      <c r="D87" s="209" t="s">
        <v>1</v>
      </c>
      <c r="E87" s="210" t="s">
        <v>1</v>
      </c>
      <c r="F87" s="211">
        <v>30.276</v>
      </c>
      <c r="G87" s="35"/>
      <c r="H87" s="36"/>
    </row>
    <row r="88" s="2" customFormat="1" ht="16.8" customHeight="1">
      <c r="A88" s="35"/>
      <c r="B88" s="36"/>
      <c r="C88" s="212" t="s">
        <v>97</v>
      </c>
      <c r="D88" s="212" t="s">
        <v>347</v>
      </c>
      <c r="E88" s="16" t="s">
        <v>1</v>
      </c>
      <c r="F88" s="213">
        <v>30.276</v>
      </c>
      <c r="G88" s="35"/>
      <c r="H88" s="36"/>
    </row>
    <row r="89" s="2" customFormat="1" ht="16.8" customHeight="1">
      <c r="A89" s="35"/>
      <c r="B89" s="36"/>
      <c r="C89" s="214" t="s">
        <v>713</v>
      </c>
      <c r="D89" s="35"/>
      <c r="E89" s="35"/>
      <c r="F89" s="35"/>
      <c r="G89" s="35"/>
      <c r="H89" s="36"/>
    </row>
    <row r="90" s="2" customFormat="1" ht="16.8" customHeight="1">
      <c r="A90" s="35"/>
      <c r="B90" s="36"/>
      <c r="C90" s="212" t="s">
        <v>342</v>
      </c>
      <c r="D90" s="212" t="s">
        <v>343</v>
      </c>
      <c r="E90" s="16" t="s">
        <v>225</v>
      </c>
      <c r="F90" s="213">
        <v>30.276</v>
      </c>
      <c r="G90" s="35"/>
      <c r="H90" s="36"/>
    </row>
    <row r="91" s="2" customFormat="1">
      <c r="A91" s="35"/>
      <c r="B91" s="36"/>
      <c r="C91" s="212" t="s">
        <v>315</v>
      </c>
      <c r="D91" s="212" t="s">
        <v>316</v>
      </c>
      <c r="E91" s="16" t="s">
        <v>225</v>
      </c>
      <c r="F91" s="213">
        <v>22.521000000000001</v>
      </c>
      <c r="G91" s="35"/>
      <c r="H91" s="36"/>
    </row>
    <row r="92" s="2" customFormat="1" ht="16.8" customHeight="1">
      <c r="A92" s="35"/>
      <c r="B92" s="36"/>
      <c r="C92" s="208" t="s">
        <v>99</v>
      </c>
      <c r="D92" s="209" t="s">
        <v>1</v>
      </c>
      <c r="E92" s="210" t="s">
        <v>1</v>
      </c>
      <c r="F92" s="211">
        <v>22.521000000000001</v>
      </c>
      <c r="G92" s="35"/>
      <c r="H92" s="36"/>
    </row>
    <row r="93" s="2" customFormat="1" ht="16.8" customHeight="1">
      <c r="A93" s="35"/>
      <c r="B93" s="36"/>
      <c r="C93" s="212" t="s">
        <v>99</v>
      </c>
      <c r="D93" s="212" t="s">
        <v>320</v>
      </c>
      <c r="E93" s="16" t="s">
        <v>1</v>
      </c>
      <c r="F93" s="213">
        <v>22.521000000000001</v>
      </c>
      <c r="G93" s="35"/>
      <c r="H93" s="36"/>
    </row>
    <row r="94" s="2" customFormat="1" ht="16.8" customHeight="1">
      <c r="A94" s="35"/>
      <c r="B94" s="36"/>
      <c r="C94" s="214" t="s">
        <v>713</v>
      </c>
      <c r="D94" s="35"/>
      <c r="E94" s="35"/>
      <c r="F94" s="35"/>
      <c r="G94" s="35"/>
      <c r="H94" s="36"/>
    </row>
    <row r="95" s="2" customFormat="1">
      <c r="A95" s="35"/>
      <c r="B95" s="36"/>
      <c r="C95" s="212" t="s">
        <v>315</v>
      </c>
      <c r="D95" s="212" t="s">
        <v>316</v>
      </c>
      <c r="E95" s="16" t="s">
        <v>225</v>
      </c>
      <c r="F95" s="213">
        <v>22.521000000000001</v>
      </c>
      <c r="G95" s="35"/>
      <c r="H95" s="36"/>
    </row>
    <row r="96" s="2" customFormat="1">
      <c r="A96" s="35"/>
      <c r="B96" s="36"/>
      <c r="C96" s="212" t="s">
        <v>322</v>
      </c>
      <c r="D96" s="212" t="s">
        <v>323</v>
      </c>
      <c r="E96" s="16" t="s">
        <v>225</v>
      </c>
      <c r="F96" s="213">
        <v>112.605</v>
      </c>
      <c r="G96" s="35"/>
      <c r="H96" s="36"/>
    </row>
    <row r="97" s="2" customFormat="1" ht="16.8" customHeight="1">
      <c r="A97" s="35"/>
      <c r="B97" s="36"/>
      <c r="C97" s="212" t="s">
        <v>329</v>
      </c>
      <c r="D97" s="212" t="s">
        <v>330</v>
      </c>
      <c r="E97" s="16" t="s">
        <v>286</v>
      </c>
      <c r="F97" s="213">
        <v>40.537999999999997</v>
      </c>
      <c r="G97" s="35"/>
      <c r="H97" s="36"/>
    </row>
    <row r="98" s="2" customFormat="1" ht="16.8" customHeight="1">
      <c r="A98" s="35"/>
      <c r="B98" s="36"/>
      <c r="C98" s="212" t="s">
        <v>336</v>
      </c>
      <c r="D98" s="212" t="s">
        <v>337</v>
      </c>
      <c r="E98" s="16" t="s">
        <v>225</v>
      </c>
      <c r="F98" s="213">
        <v>22.521000000000001</v>
      </c>
      <c r="G98" s="35"/>
      <c r="H98" s="36"/>
    </row>
    <row r="99" s="2" customFormat="1" ht="16.8" customHeight="1">
      <c r="A99" s="35"/>
      <c r="B99" s="36"/>
      <c r="C99" s="208" t="s">
        <v>101</v>
      </c>
      <c r="D99" s="209" t="s">
        <v>1</v>
      </c>
      <c r="E99" s="210" t="s">
        <v>1</v>
      </c>
      <c r="F99" s="211">
        <v>43.200000000000003</v>
      </c>
      <c r="G99" s="35"/>
      <c r="H99" s="36"/>
    </row>
    <row r="100" s="2" customFormat="1" ht="16.8" customHeight="1">
      <c r="A100" s="35"/>
      <c r="B100" s="36"/>
      <c r="C100" s="212" t="s">
        <v>101</v>
      </c>
      <c r="D100" s="212" t="s">
        <v>375</v>
      </c>
      <c r="E100" s="16" t="s">
        <v>1</v>
      </c>
      <c r="F100" s="213">
        <v>43.200000000000003</v>
      </c>
      <c r="G100" s="35"/>
      <c r="H100" s="36"/>
    </row>
    <row r="101" s="2" customFormat="1" ht="16.8" customHeight="1">
      <c r="A101" s="35"/>
      <c r="B101" s="36"/>
      <c r="C101" s="214" t="s">
        <v>713</v>
      </c>
      <c r="D101" s="35"/>
      <c r="E101" s="35"/>
      <c r="F101" s="35"/>
      <c r="G101" s="35"/>
      <c r="H101" s="36"/>
    </row>
    <row r="102" s="2" customFormat="1" ht="16.8" customHeight="1">
      <c r="A102" s="35"/>
      <c r="B102" s="36"/>
      <c r="C102" s="212" t="s">
        <v>370</v>
      </c>
      <c r="D102" s="212" t="s">
        <v>371</v>
      </c>
      <c r="E102" s="16" t="s">
        <v>155</v>
      </c>
      <c r="F102" s="213">
        <v>43.200000000000003</v>
      </c>
      <c r="G102" s="35"/>
      <c r="H102" s="36"/>
    </row>
    <row r="103" s="2" customFormat="1" ht="16.8" customHeight="1">
      <c r="A103" s="35"/>
      <c r="B103" s="36"/>
      <c r="C103" s="212" t="s">
        <v>377</v>
      </c>
      <c r="D103" s="212" t="s">
        <v>378</v>
      </c>
      <c r="E103" s="16" t="s">
        <v>155</v>
      </c>
      <c r="F103" s="213">
        <v>43.200000000000003</v>
      </c>
      <c r="G103" s="35"/>
      <c r="H103" s="36"/>
    </row>
    <row r="104" s="2" customFormat="1" ht="16.8" customHeight="1">
      <c r="A104" s="35"/>
      <c r="B104" s="36"/>
      <c r="C104" s="208" t="s">
        <v>720</v>
      </c>
      <c r="D104" s="209" t="s">
        <v>1</v>
      </c>
      <c r="E104" s="210" t="s">
        <v>1</v>
      </c>
      <c r="F104" s="211">
        <v>7.2450000000000001</v>
      </c>
      <c r="G104" s="35"/>
      <c r="H104" s="36"/>
    </row>
    <row r="105" s="2" customFormat="1" ht="16.8" customHeight="1">
      <c r="A105" s="35"/>
      <c r="B105" s="36"/>
      <c r="C105" s="212" t="s">
        <v>720</v>
      </c>
      <c r="D105" s="212" t="s">
        <v>721</v>
      </c>
      <c r="E105" s="16" t="s">
        <v>1</v>
      </c>
      <c r="F105" s="213">
        <v>7.2450000000000001</v>
      </c>
      <c r="G105" s="35"/>
      <c r="H105" s="36"/>
    </row>
    <row r="106" s="2" customFormat="1" ht="7.44" customHeight="1">
      <c r="A106" s="35"/>
      <c r="B106" s="57"/>
      <c r="C106" s="58"/>
      <c r="D106" s="58"/>
      <c r="E106" s="58"/>
      <c r="F106" s="58"/>
      <c r="G106" s="58"/>
      <c r="H106" s="36"/>
    </row>
    <row r="107" s="2" customFormat="1">
      <c r="A107" s="35"/>
      <c r="B107" s="35"/>
      <c r="C107" s="35"/>
      <c r="D107" s="35"/>
      <c r="E107" s="35"/>
      <c r="F107" s="35"/>
      <c r="G107" s="35"/>
      <c r="H107" s="35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Havlista-PC\Havlista</dc:creator>
  <cp:lastModifiedBy>Havlista-PC\Havlista</cp:lastModifiedBy>
  <dcterms:created xsi:type="dcterms:W3CDTF">2025-04-28T08:32:43Z</dcterms:created>
  <dcterms:modified xsi:type="dcterms:W3CDTF">2025-04-28T08:33:01Z</dcterms:modified>
</cp:coreProperties>
</file>