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xr:revisionPtr revIDLastSave="0" documentId="13_ncr:1_{A233289F-936C-4C86-B95E-6AC676E5FDFC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Rekapitulace stavby" sheetId="1" r:id="rId1"/>
    <sheet name="SO 01 - Školní hřiště ZŠ ..." sheetId="2" r:id="rId2"/>
    <sheet name="SO 02 - MŠ Štefcova" sheetId="3" r:id="rId3"/>
    <sheet name="OST - Vedlejší rozpočtové..." sheetId="4" r:id="rId4"/>
  </sheets>
  <definedNames>
    <definedName name="_xlnm._FilterDatabase" localSheetId="3" hidden="1">'OST - Vedlejší rozpočtové...'!$C$119:$K$131</definedName>
    <definedName name="_xlnm._FilterDatabase" localSheetId="1" hidden="1">'SO 01 - Školní hřiště ZŠ ...'!$C$125:$K$247</definedName>
    <definedName name="_xlnm._FilterDatabase" localSheetId="2" hidden="1">'SO 02 - MŠ Štefcova'!$C$125:$K$323</definedName>
    <definedName name="_xlnm.Print_Titles" localSheetId="3">'OST - Vedlejší rozpočtové...'!$119:$119</definedName>
    <definedName name="_xlnm.Print_Titles" localSheetId="0">'Rekapitulace stavby'!$92:$92</definedName>
    <definedName name="_xlnm.Print_Titles" localSheetId="1">'SO 01 - Školní hřiště ZŠ ...'!$125:$125</definedName>
    <definedName name="_xlnm.Print_Titles" localSheetId="2">'SO 02 - MŠ Štefcova'!$125:$125</definedName>
    <definedName name="_xlnm.Print_Area" localSheetId="3">'OST - Vedlejší rozpočtové...'!$C$4:$J$76,'OST - Vedlejší rozpočtové...'!$C$107:$K$131</definedName>
    <definedName name="_xlnm.Print_Area" localSheetId="0">'Rekapitulace stavby'!$D$4:$AO$76,'Rekapitulace stavby'!$C$82:$AQ$98</definedName>
    <definedName name="_xlnm.Print_Area" localSheetId="1">'SO 01 - Školní hřiště ZŠ ...'!$C$4:$J$76,'SO 01 - Školní hřiště ZŠ ...'!$C$113:$K$247</definedName>
    <definedName name="_xlnm.Print_Area" localSheetId="2">'SO 02 - MŠ Štefcova'!$C$4:$J$76,'SO 02 - MŠ Štefcova'!$C$113:$K$323</definedName>
  </definedNames>
  <calcPr calcId="191029"/>
</workbook>
</file>

<file path=xl/calcChain.xml><?xml version="1.0" encoding="utf-8"?>
<calcChain xmlns="http://schemas.openxmlformats.org/spreadsheetml/2006/main">
  <c r="J37" i="4" l="1"/>
  <c r="J36" i="4"/>
  <c r="AY97" i="1"/>
  <c r="J35" i="4"/>
  <c r="AX97" i="1"/>
  <c r="BI131" i="4"/>
  <c r="BH131" i="4"/>
  <c r="BG131" i="4"/>
  <c r="BF131" i="4"/>
  <c r="T131" i="4"/>
  <c r="T130" i="4"/>
  <c r="R131" i="4"/>
  <c r="R130" i="4"/>
  <c r="P131" i="4"/>
  <c r="P130" i="4"/>
  <c r="BI128" i="4"/>
  <c r="BH128" i="4"/>
  <c r="BG128" i="4"/>
  <c r="BF128" i="4"/>
  <c r="T128" i="4"/>
  <c r="T127" i="4"/>
  <c r="R128" i="4"/>
  <c r="R127" i="4" s="1"/>
  <c r="P128" i="4"/>
  <c r="P127" i="4"/>
  <c r="BI126" i="4"/>
  <c r="BH126" i="4"/>
  <c r="BG126" i="4"/>
  <c r="BF126" i="4"/>
  <c r="T126" i="4"/>
  <c r="R126" i="4"/>
  <c r="P126" i="4"/>
  <c r="BI124" i="4"/>
  <c r="BH124" i="4"/>
  <c r="BG124" i="4"/>
  <c r="BF124" i="4"/>
  <c r="T124" i="4"/>
  <c r="R124" i="4"/>
  <c r="P124" i="4"/>
  <c r="BI123" i="4"/>
  <c r="BH123" i="4"/>
  <c r="BG123" i="4"/>
  <c r="BF123" i="4"/>
  <c r="T123" i="4"/>
  <c r="R123" i="4"/>
  <c r="P123" i="4"/>
  <c r="J117" i="4"/>
  <c r="F116" i="4"/>
  <c r="F114" i="4"/>
  <c r="E112" i="4"/>
  <c r="J92" i="4"/>
  <c r="F91" i="4"/>
  <c r="F89" i="4"/>
  <c r="E87" i="4"/>
  <c r="J21" i="4"/>
  <c r="E21" i="4"/>
  <c r="J116" i="4" s="1"/>
  <c r="J20" i="4"/>
  <c r="J18" i="4"/>
  <c r="E18" i="4"/>
  <c r="F92" i="4"/>
  <c r="J17" i="4"/>
  <c r="J12" i="4"/>
  <c r="J114" i="4" s="1"/>
  <c r="E7" i="4"/>
  <c r="E85" i="4"/>
  <c r="J37" i="3"/>
  <c r="J36" i="3"/>
  <c r="AY96" i="1" s="1"/>
  <c r="J35" i="3"/>
  <c r="AX96" i="1"/>
  <c r="BI323" i="3"/>
  <c r="BH323" i="3"/>
  <c r="BG323" i="3"/>
  <c r="BF323" i="3"/>
  <c r="T323" i="3"/>
  <c r="R323" i="3"/>
  <c r="P323" i="3"/>
  <c r="BI322" i="3"/>
  <c r="BH322" i="3"/>
  <c r="BG322" i="3"/>
  <c r="BF322" i="3"/>
  <c r="T322" i="3"/>
  <c r="R322" i="3"/>
  <c r="P322" i="3"/>
  <c r="BI321" i="3"/>
  <c r="BH321" i="3"/>
  <c r="BG321" i="3"/>
  <c r="BF321" i="3"/>
  <c r="T321" i="3"/>
  <c r="R321" i="3"/>
  <c r="P321" i="3"/>
  <c r="BI320" i="3"/>
  <c r="BH320" i="3"/>
  <c r="BG320" i="3"/>
  <c r="BF320" i="3"/>
  <c r="T320" i="3"/>
  <c r="R320" i="3"/>
  <c r="P320" i="3"/>
  <c r="BI319" i="3"/>
  <c r="BH319" i="3"/>
  <c r="BG319" i="3"/>
  <c r="BF319" i="3"/>
  <c r="T319" i="3"/>
  <c r="R319" i="3"/>
  <c r="P319" i="3"/>
  <c r="BI318" i="3"/>
  <c r="BH318" i="3"/>
  <c r="BG318" i="3"/>
  <c r="BF318" i="3"/>
  <c r="T318" i="3"/>
  <c r="R318" i="3"/>
  <c r="P318" i="3"/>
  <c r="BI317" i="3"/>
  <c r="BH317" i="3"/>
  <c r="BG317" i="3"/>
  <c r="BF317" i="3"/>
  <c r="T317" i="3"/>
  <c r="R317" i="3"/>
  <c r="P317" i="3"/>
  <c r="BI316" i="3"/>
  <c r="BH316" i="3"/>
  <c r="BG316" i="3"/>
  <c r="BF316" i="3"/>
  <c r="T316" i="3"/>
  <c r="R316" i="3"/>
  <c r="P316" i="3"/>
  <c r="BI315" i="3"/>
  <c r="BH315" i="3"/>
  <c r="BG315" i="3"/>
  <c r="BF315" i="3"/>
  <c r="T315" i="3"/>
  <c r="R315" i="3"/>
  <c r="P315" i="3"/>
  <c r="BI314" i="3"/>
  <c r="BH314" i="3"/>
  <c r="BG314" i="3"/>
  <c r="BF314" i="3"/>
  <c r="T314" i="3"/>
  <c r="R314" i="3"/>
  <c r="P314" i="3"/>
  <c r="BI313" i="3"/>
  <c r="BH313" i="3"/>
  <c r="BG313" i="3"/>
  <c r="BF313" i="3"/>
  <c r="T313" i="3"/>
  <c r="R313" i="3"/>
  <c r="P313" i="3"/>
  <c r="BI312" i="3"/>
  <c r="BH312" i="3"/>
  <c r="BG312" i="3"/>
  <c r="BF312" i="3"/>
  <c r="T312" i="3"/>
  <c r="R312" i="3"/>
  <c r="P312" i="3"/>
  <c r="BI311" i="3"/>
  <c r="BH311" i="3"/>
  <c r="BG311" i="3"/>
  <c r="BF311" i="3"/>
  <c r="T311" i="3"/>
  <c r="R311" i="3"/>
  <c r="P311" i="3"/>
  <c r="BI310" i="3"/>
  <c r="BH310" i="3"/>
  <c r="BG310" i="3"/>
  <c r="BF310" i="3"/>
  <c r="T310" i="3"/>
  <c r="R310" i="3"/>
  <c r="P310" i="3"/>
  <c r="BI309" i="3"/>
  <c r="BH309" i="3"/>
  <c r="BG309" i="3"/>
  <c r="BF309" i="3"/>
  <c r="T309" i="3"/>
  <c r="R309" i="3"/>
  <c r="P309" i="3"/>
  <c r="BI308" i="3"/>
  <c r="BH308" i="3"/>
  <c r="BG308" i="3"/>
  <c r="BF308" i="3"/>
  <c r="T308" i="3"/>
  <c r="R308" i="3"/>
  <c r="P308" i="3"/>
  <c r="BI307" i="3"/>
  <c r="BH307" i="3"/>
  <c r="BG307" i="3"/>
  <c r="BF307" i="3"/>
  <c r="T307" i="3"/>
  <c r="R307" i="3"/>
  <c r="P307" i="3"/>
  <c r="BI306" i="3"/>
  <c r="BH306" i="3"/>
  <c r="BG306" i="3"/>
  <c r="BF306" i="3"/>
  <c r="T306" i="3"/>
  <c r="R306" i="3"/>
  <c r="P306" i="3"/>
  <c r="BI305" i="3"/>
  <c r="BH305" i="3"/>
  <c r="BG305" i="3"/>
  <c r="BF305" i="3"/>
  <c r="T305" i="3"/>
  <c r="R305" i="3"/>
  <c r="P305" i="3"/>
  <c r="BI302" i="3"/>
  <c r="BH302" i="3"/>
  <c r="BG302" i="3"/>
  <c r="BF302" i="3"/>
  <c r="T302" i="3"/>
  <c r="T301" i="3"/>
  <c r="R302" i="3"/>
  <c r="R301" i="3" s="1"/>
  <c r="P302" i="3"/>
  <c r="P301" i="3" s="1"/>
  <c r="BI297" i="3"/>
  <c r="BH297" i="3"/>
  <c r="BG297" i="3"/>
  <c r="BF297" i="3"/>
  <c r="T297" i="3"/>
  <c r="R297" i="3"/>
  <c r="P297" i="3"/>
  <c r="BI293" i="3"/>
  <c r="BH293" i="3"/>
  <c r="BG293" i="3"/>
  <c r="BF293" i="3"/>
  <c r="T293" i="3"/>
  <c r="R293" i="3"/>
  <c r="P293" i="3"/>
  <c r="BI291" i="3"/>
  <c r="BH291" i="3"/>
  <c r="BG291" i="3"/>
  <c r="BF291" i="3"/>
  <c r="T291" i="3"/>
  <c r="R291" i="3"/>
  <c r="P291" i="3"/>
  <c r="BI282" i="3"/>
  <c r="BH282" i="3"/>
  <c r="BG282" i="3"/>
  <c r="BF282" i="3"/>
  <c r="T282" i="3"/>
  <c r="R282" i="3"/>
  <c r="P282" i="3"/>
  <c r="BI279" i="3"/>
  <c r="BH279" i="3"/>
  <c r="BG279" i="3"/>
  <c r="BF279" i="3"/>
  <c r="T279" i="3"/>
  <c r="R279" i="3"/>
  <c r="P279" i="3"/>
  <c r="BI277" i="3"/>
  <c r="BH277" i="3"/>
  <c r="BG277" i="3"/>
  <c r="BF277" i="3"/>
  <c r="T277" i="3"/>
  <c r="R277" i="3"/>
  <c r="P277" i="3"/>
  <c r="BI276" i="3"/>
  <c r="BH276" i="3"/>
  <c r="BG276" i="3"/>
  <c r="BF276" i="3"/>
  <c r="T276" i="3"/>
  <c r="R276" i="3"/>
  <c r="P276" i="3"/>
  <c r="BI263" i="3"/>
  <c r="BH263" i="3"/>
  <c r="BG263" i="3"/>
  <c r="BF263" i="3"/>
  <c r="T263" i="3"/>
  <c r="R263" i="3"/>
  <c r="P263" i="3"/>
  <c r="BI251" i="3"/>
  <c r="BH251" i="3"/>
  <c r="BG251" i="3"/>
  <c r="BF251" i="3"/>
  <c r="T251" i="3"/>
  <c r="R251" i="3"/>
  <c r="P251" i="3"/>
  <c r="BI244" i="3"/>
  <c r="BH244" i="3"/>
  <c r="BG244" i="3"/>
  <c r="BF244" i="3"/>
  <c r="T244" i="3"/>
  <c r="R244" i="3"/>
  <c r="P244" i="3"/>
  <c r="BI242" i="3"/>
  <c r="BH242" i="3"/>
  <c r="BG242" i="3"/>
  <c r="BF242" i="3"/>
  <c r="T242" i="3"/>
  <c r="R242" i="3"/>
  <c r="P242" i="3"/>
  <c r="BI240" i="3"/>
  <c r="BH240" i="3"/>
  <c r="BG240" i="3"/>
  <c r="BF240" i="3"/>
  <c r="T240" i="3"/>
  <c r="R240" i="3"/>
  <c r="P240" i="3"/>
  <c r="BI238" i="3"/>
  <c r="BH238" i="3"/>
  <c r="BG238" i="3"/>
  <c r="BF238" i="3"/>
  <c r="T238" i="3"/>
  <c r="R238" i="3"/>
  <c r="P238" i="3"/>
  <c r="BI235" i="3"/>
  <c r="BH235" i="3"/>
  <c r="BG235" i="3"/>
  <c r="BF235" i="3"/>
  <c r="T235" i="3"/>
  <c r="R235" i="3"/>
  <c r="P235" i="3"/>
  <c r="BI229" i="3"/>
  <c r="BH229" i="3"/>
  <c r="BG229" i="3"/>
  <c r="BF229" i="3"/>
  <c r="T229" i="3"/>
  <c r="R229" i="3"/>
  <c r="P229" i="3"/>
  <c r="BI227" i="3"/>
  <c r="BH227" i="3"/>
  <c r="BG227" i="3"/>
  <c r="BF227" i="3"/>
  <c r="T227" i="3"/>
  <c r="R227" i="3"/>
  <c r="P227" i="3"/>
  <c r="BI221" i="3"/>
  <c r="BH221" i="3"/>
  <c r="BG221" i="3"/>
  <c r="BF221" i="3"/>
  <c r="T221" i="3"/>
  <c r="R221" i="3"/>
  <c r="P221" i="3"/>
  <c r="BI219" i="3"/>
  <c r="BH219" i="3"/>
  <c r="BG219" i="3"/>
  <c r="BF219" i="3"/>
  <c r="T219" i="3"/>
  <c r="R219" i="3"/>
  <c r="P219" i="3"/>
  <c r="BI214" i="3"/>
  <c r="BH214" i="3"/>
  <c r="BG214" i="3"/>
  <c r="BF214" i="3"/>
  <c r="T214" i="3"/>
  <c r="R214" i="3"/>
  <c r="P214" i="3"/>
  <c r="BI212" i="3"/>
  <c r="BH212" i="3"/>
  <c r="BG212" i="3"/>
  <c r="BF212" i="3"/>
  <c r="T212" i="3"/>
  <c r="R212" i="3"/>
  <c r="P212" i="3"/>
  <c r="BI209" i="3"/>
  <c r="BH209" i="3"/>
  <c r="BG209" i="3"/>
  <c r="BF209" i="3"/>
  <c r="T209" i="3"/>
  <c r="R209" i="3"/>
  <c r="P209" i="3"/>
  <c r="BI204" i="3"/>
  <c r="BH204" i="3"/>
  <c r="BG204" i="3"/>
  <c r="BF204" i="3"/>
  <c r="T204" i="3"/>
  <c r="R204" i="3"/>
  <c r="P204" i="3"/>
  <c r="BI203" i="3"/>
  <c r="BH203" i="3"/>
  <c r="BG203" i="3"/>
  <c r="BF203" i="3"/>
  <c r="T203" i="3"/>
  <c r="R203" i="3"/>
  <c r="P203" i="3"/>
  <c r="BI202" i="3"/>
  <c r="BH202" i="3"/>
  <c r="BG202" i="3"/>
  <c r="BF202" i="3"/>
  <c r="T202" i="3"/>
  <c r="R202" i="3"/>
  <c r="P202" i="3"/>
  <c r="BI201" i="3"/>
  <c r="BH201" i="3"/>
  <c r="BG201" i="3"/>
  <c r="BF201" i="3"/>
  <c r="T201" i="3"/>
  <c r="R201" i="3"/>
  <c r="P201" i="3"/>
  <c r="BI195" i="3"/>
  <c r="BH195" i="3"/>
  <c r="BG195" i="3"/>
  <c r="BF195" i="3"/>
  <c r="T195" i="3"/>
  <c r="R195" i="3"/>
  <c r="P195" i="3"/>
  <c r="BI192" i="3"/>
  <c r="BH192" i="3"/>
  <c r="BG192" i="3"/>
  <c r="BF192" i="3"/>
  <c r="T192" i="3"/>
  <c r="R192" i="3"/>
  <c r="P192" i="3"/>
  <c r="BI188" i="3"/>
  <c r="BH188" i="3"/>
  <c r="BG188" i="3"/>
  <c r="BF188" i="3"/>
  <c r="T188" i="3"/>
  <c r="R188" i="3"/>
  <c r="P188" i="3"/>
  <c r="BI185" i="3"/>
  <c r="BH185" i="3"/>
  <c r="BG185" i="3"/>
  <c r="BF185" i="3"/>
  <c r="T185" i="3"/>
  <c r="R185" i="3"/>
  <c r="P185" i="3"/>
  <c r="BI173" i="3"/>
  <c r="BH173" i="3"/>
  <c r="BG173" i="3"/>
  <c r="BF173" i="3"/>
  <c r="T173" i="3"/>
  <c r="R173" i="3"/>
  <c r="P173" i="3"/>
  <c r="BI171" i="3"/>
  <c r="BH171" i="3"/>
  <c r="BG171" i="3"/>
  <c r="BF171" i="3"/>
  <c r="T171" i="3"/>
  <c r="R171" i="3"/>
  <c r="P171" i="3"/>
  <c r="BI169" i="3"/>
  <c r="BH169" i="3"/>
  <c r="BG169" i="3"/>
  <c r="BF169" i="3"/>
  <c r="T169" i="3"/>
  <c r="R169" i="3"/>
  <c r="P169" i="3"/>
  <c r="BI164" i="3"/>
  <c r="BH164" i="3"/>
  <c r="BG164" i="3"/>
  <c r="BF164" i="3"/>
  <c r="T164" i="3"/>
  <c r="R164" i="3"/>
  <c r="P164" i="3"/>
  <c r="BI160" i="3"/>
  <c r="BH160" i="3"/>
  <c r="BG160" i="3"/>
  <c r="BF160" i="3"/>
  <c r="T160" i="3"/>
  <c r="R160" i="3"/>
  <c r="P160" i="3"/>
  <c r="BI159" i="3"/>
  <c r="BH159" i="3"/>
  <c r="BG159" i="3"/>
  <c r="BF159" i="3"/>
  <c r="T159" i="3"/>
  <c r="R159" i="3"/>
  <c r="P159" i="3"/>
  <c r="BI157" i="3"/>
  <c r="BH157" i="3"/>
  <c r="BG157" i="3"/>
  <c r="BF157" i="3"/>
  <c r="T157" i="3"/>
  <c r="R157" i="3"/>
  <c r="P157" i="3"/>
  <c r="BI153" i="3"/>
  <c r="BH153" i="3"/>
  <c r="BG153" i="3"/>
  <c r="BF153" i="3"/>
  <c r="T153" i="3"/>
  <c r="R153" i="3"/>
  <c r="P153" i="3"/>
  <c r="BI151" i="3"/>
  <c r="BH151" i="3"/>
  <c r="BG151" i="3"/>
  <c r="BF151" i="3"/>
  <c r="T151" i="3"/>
  <c r="R151" i="3"/>
  <c r="P151" i="3"/>
  <c r="BI144" i="3"/>
  <c r="BH144" i="3"/>
  <c r="BG144" i="3"/>
  <c r="BF144" i="3"/>
  <c r="T144" i="3"/>
  <c r="R144" i="3"/>
  <c r="P144" i="3"/>
  <c r="BI140" i="3"/>
  <c r="BH140" i="3"/>
  <c r="BG140" i="3"/>
  <c r="BF140" i="3"/>
  <c r="T140" i="3"/>
  <c r="R140" i="3"/>
  <c r="P140" i="3"/>
  <c r="BI135" i="3"/>
  <c r="BH135" i="3"/>
  <c r="BG135" i="3"/>
  <c r="BF135" i="3"/>
  <c r="T135" i="3"/>
  <c r="R135" i="3"/>
  <c r="P135" i="3"/>
  <c r="BI133" i="3"/>
  <c r="BH133" i="3"/>
  <c r="BG133" i="3"/>
  <c r="BF133" i="3"/>
  <c r="T133" i="3"/>
  <c r="R133" i="3"/>
  <c r="P133" i="3"/>
  <c r="BI132" i="3"/>
  <c r="BH132" i="3"/>
  <c r="BG132" i="3"/>
  <c r="BF132" i="3"/>
  <c r="T132" i="3"/>
  <c r="R132" i="3"/>
  <c r="P132" i="3"/>
  <c r="BI129" i="3"/>
  <c r="BH129" i="3"/>
  <c r="BG129" i="3"/>
  <c r="BF129" i="3"/>
  <c r="T129" i="3"/>
  <c r="R129" i="3"/>
  <c r="P129" i="3"/>
  <c r="J123" i="3"/>
  <c r="F122" i="3"/>
  <c r="F120" i="3"/>
  <c r="E118" i="3"/>
  <c r="J92" i="3"/>
  <c r="F91" i="3"/>
  <c r="F89" i="3"/>
  <c r="E87" i="3"/>
  <c r="J21" i="3"/>
  <c r="E21" i="3"/>
  <c r="J91" i="3" s="1"/>
  <c r="J20" i="3"/>
  <c r="J18" i="3"/>
  <c r="E18" i="3"/>
  <c r="F92" i="3" s="1"/>
  <c r="J17" i="3"/>
  <c r="J12" i="3"/>
  <c r="J89" i="3"/>
  <c r="E7" i="3"/>
  <c r="E85" i="3" s="1"/>
  <c r="J37" i="2"/>
  <c r="J36" i="2"/>
  <c r="AY95" i="1" s="1"/>
  <c r="J35" i="2"/>
  <c r="AX95" i="1"/>
  <c r="BI247" i="2"/>
  <c r="BH247" i="2"/>
  <c r="BG247" i="2"/>
  <c r="BF247" i="2"/>
  <c r="T247" i="2"/>
  <c r="R247" i="2"/>
  <c r="P247" i="2"/>
  <c r="BI245" i="2"/>
  <c r="BH245" i="2"/>
  <c r="BG245" i="2"/>
  <c r="BF245" i="2"/>
  <c r="T245" i="2"/>
  <c r="R245" i="2"/>
  <c r="P245" i="2"/>
  <c r="BI244" i="2"/>
  <c r="BH244" i="2"/>
  <c r="BG244" i="2"/>
  <c r="BF244" i="2"/>
  <c r="T244" i="2"/>
  <c r="R244" i="2"/>
  <c r="P244" i="2"/>
  <c r="BI243" i="2"/>
  <c r="BH243" i="2"/>
  <c r="BG243" i="2"/>
  <c r="BF243" i="2"/>
  <c r="T243" i="2"/>
  <c r="R243" i="2"/>
  <c r="P243" i="2"/>
  <c r="BI240" i="2"/>
  <c r="BH240" i="2"/>
  <c r="BG240" i="2"/>
  <c r="BF240" i="2"/>
  <c r="T240" i="2"/>
  <c r="T239" i="2" s="1"/>
  <c r="R240" i="2"/>
  <c r="R239" i="2"/>
  <c r="P240" i="2"/>
  <c r="P239" i="2" s="1"/>
  <c r="BI233" i="2"/>
  <c r="BH233" i="2"/>
  <c r="BG233" i="2"/>
  <c r="BF233" i="2"/>
  <c r="T233" i="2"/>
  <c r="R233" i="2"/>
  <c r="P233" i="2"/>
  <c r="BI231" i="2"/>
  <c r="BH231" i="2"/>
  <c r="BG231" i="2"/>
  <c r="BF231" i="2"/>
  <c r="T231" i="2"/>
  <c r="R231" i="2"/>
  <c r="P231" i="2"/>
  <c r="BI229" i="2"/>
  <c r="BH229" i="2"/>
  <c r="BG229" i="2"/>
  <c r="BF229" i="2"/>
  <c r="T229" i="2"/>
  <c r="R229" i="2"/>
  <c r="P229" i="2"/>
  <c r="BI219" i="2"/>
  <c r="BH219" i="2"/>
  <c r="BG219" i="2"/>
  <c r="BF219" i="2"/>
  <c r="T219" i="2"/>
  <c r="R219" i="2"/>
  <c r="P219" i="2"/>
  <c r="BI216" i="2"/>
  <c r="BH216" i="2"/>
  <c r="BG216" i="2"/>
  <c r="BF216" i="2"/>
  <c r="T216" i="2"/>
  <c r="R216" i="2"/>
  <c r="P216" i="2"/>
  <c r="BI214" i="2"/>
  <c r="BH214" i="2"/>
  <c r="BG214" i="2"/>
  <c r="BF214" i="2"/>
  <c r="T214" i="2"/>
  <c r="R214" i="2"/>
  <c r="P214" i="2"/>
  <c r="BI213" i="2"/>
  <c r="BH213" i="2"/>
  <c r="BG213" i="2"/>
  <c r="BF213" i="2"/>
  <c r="T213" i="2"/>
  <c r="R213" i="2"/>
  <c r="P213" i="2"/>
  <c r="BI210" i="2"/>
  <c r="BH210" i="2"/>
  <c r="BG210" i="2"/>
  <c r="BF210" i="2"/>
  <c r="T210" i="2"/>
  <c r="R210" i="2"/>
  <c r="P210" i="2"/>
  <c r="BI207" i="2"/>
  <c r="BH207" i="2"/>
  <c r="BG207" i="2"/>
  <c r="BF207" i="2"/>
  <c r="T207" i="2"/>
  <c r="R207" i="2"/>
  <c r="P207" i="2"/>
  <c r="BI206" i="2"/>
  <c r="BH206" i="2"/>
  <c r="BG206" i="2"/>
  <c r="BF206" i="2"/>
  <c r="T206" i="2"/>
  <c r="R206" i="2"/>
  <c r="P206" i="2"/>
  <c r="BI204" i="2"/>
  <c r="BH204" i="2"/>
  <c r="BG204" i="2"/>
  <c r="BF204" i="2"/>
  <c r="T204" i="2"/>
  <c r="R204" i="2"/>
  <c r="P204" i="2"/>
  <c r="BI202" i="2"/>
  <c r="BH202" i="2"/>
  <c r="BG202" i="2"/>
  <c r="BF202" i="2"/>
  <c r="T202" i="2"/>
  <c r="R202" i="2"/>
  <c r="P202" i="2"/>
  <c r="BI200" i="2"/>
  <c r="BH200" i="2"/>
  <c r="BG200" i="2"/>
  <c r="BF200" i="2"/>
  <c r="T200" i="2"/>
  <c r="R200" i="2"/>
  <c r="P200" i="2"/>
  <c r="BI199" i="2"/>
  <c r="BH199" i="2"/>
  <c r="BG199" i="2"/>
  <c r="BF199" i="2"/>
  <c r="T199" i="2"/>
  <c r="R199" i="2"/>
  <c r="P199" i="2"/>
  <c r="BI197" i="2"/>
  <c r="BH197" i="2"/>
  <c r="BG197" i="2"/>
  <c r="BF197" i="2"/>
  <c r="T197" i="2"/>
  <c r="R197" i="2"/>
  <c r="P197" i="2"/>
  <c r="BI194" i="2"/>
  <c r="BH194" i="2"/>
  <c r="BG194" i="2"/>
  <c r="BF194" i="2"/>
  <c r="T194" i="2"/>
  <c r="R194" i="2"/>
  <c r="P194" i="2"/>
  <c r="BI191" i="2"/>
  <c r="BH191" i="2"/>
  <c r="BG191" i="2"/>
  <c r="BF191" i="2"/>
  <c r="T191" i="2"/>
  <c r="R191" i="2"/>
  <c r="P191" i="2"/>
  <c r="BI188" i="2"/>
  <c r="BH188" i="2"/>
  <c r="BG188" i="2"/>
  <c r="BF188" i="2"/>
  <c r="T188" i="2"/>
  <c r="R188" i="2"/>
  <c r="P188" i="2"/>
  <c r="BI186" i="2"/>
  <c r="BH186" i="2"/>
  <c r="BG186" i="2"/>
  <c r="BF186" i="2"/>
  <c r="T186" i="2"/>
  <c r="R186" i="2"/>
  <c r="P186" i="2"/>
  <c r="BI184" i="2"/>
  <c r="BH184" i="2"/>
  <c r="BG184" i="2"/>
  <c r="BF184" i="2"/>
  <c r="T184" i="2"/>
  <c r="R184" i="2"/>
  <c r="P184" i="2"/>
  <c r="BI182" i="2"/>
  <c r="BH182" i="2"/>
  <c r="BG182" i="2"/>
  <c r="BF182" i="2"/>
  <c r="T182" i="2"/>
  <c r="R182" i="2"/>
  <c r="P182" i="2"/>
  <c r="BI179" i="2"/>
  <c r="BH179" i="2"/>
  <c r="BG179" i="2"/>
  <c r="BF179" i="2"/>
  <c r="T179" i="2"/>
  <c r="R179" i="2"/>
  <c r="P179" i="2"/>
  <c r="BI176" i="2"/>
  <c r="BH176" i="2"/>
  <c r="BG176" i="2"/>
  <c r="BF176" i="2"/>
  <c r="T176" i="2"/>
  <c r="R176" i="2"/>
  <c r="P176" i="2"/>
  <c r="BI175" i="2"/>
  <c r="BH175" i="2"/>
  <c r="BG175" i="2"/>
  <c r="BF175" i="2"/>
  <c r="T175" i="2"/>
  <c r="R175" i="2"/>
  <c r="P175" i="2"/>
  <c r="BI173" i="2"/>
  <c r="BH173" i="2"/>
  <c r="BG173" i="2"/>
  <c r="BF173" i="2"/>
  <c r="T173" i="2"/>
  <c r="R173" i="2"/>
  <c r="P173" i="2"/>
  <c r="BI172" i="2"/>
  <c r="BH172" i="2"/>
  <c r="BG172" i="2"/>
  <c r="BF172" i="2"/>
  <c r="T172" i="2"/>
  <c r="R172" i="2"/>
  <c r="P172" i="2"/>
  <c r="BI170" i="2"/>
  <c r="BH170" i="2"/>
  <c r="BG170" i="2"/>
  <c r="BF170" i="2"/>
  <c r="T170" i="2"/>
  <c r="R170" i="2"/>
  <c r="P170" i="2"/>
  <c r="BI167" i="2"/>
  <c r="BH167" i="2"/>
  <c r="BG167" i="2"/>
  <c r="BF167" i="2"/>
  <c r="T167" i="2"/>
  <c r="R167" i="2"/>
  <c r="P167" i="2"/>
  <c r="BI165" i="2"/>
  <c r="BH165" i="2"/>
  <c r="BG165" i="2"/>
  <c r="BF165" i="2"/>
  <c r="T165" i="2"/>
  <c r="R165" i="2"/>
  <c r="P165" i="2"/>
  <c r="BI160" i="2"/>
  <c r="BH160" i="2"/>
  <c r="BG160" i="2"/>
  <c r="BF160" i="2"/>
  <c r="T160" i="2"/>
  <c r="R160" i="2"/>
  <c r="P160" i="2"/>
  <c r="BI157" i="2"/>
  <c r="BH157" i="2"/>
  <c r="BG157" i="2"/>
  <c r="BF157" i="2"/>
  <c r="T157" i="2"/>
  <c r="R157" i="2"/>
  <c r="P157" i="2"/>
  <c r="BI155" i="2"/>
  <c r="BH155" i="2"/>
  <c r="BG155" i="2"/>
  <c r="BF155" i="2"/>
  <c r="T155" i="2"/>
  <c r="R155" i="2"/>
  <c r="P155" i="2"/>
  <c r="BI153" i="2"/>
  <c r="BH153" i="2"/>
  <c r="BG153" i="2"/>
  <c r="BF153" i="2"/>
  <c r="T153" i="2"/>
  <c r="R153" i="2"/>
  <c r="P153" i="2"/>
  <c r="BI149" i="2"/>
  <c r="BH149" i="2"/>
  <c r="BG149" i="2"/>
  <c r="BF149" i="2"/>
  <c r="T149" i="2"/>
  <c r="R149" i="2"/>
  <c r="P149" i="2"/>
  <c r="BI147" i="2"/>
  <c r="BH147" i="2"/>
  <c r="BG147" i="2"/>
  <c r="BF147" i="2"/>
  <c r="T147" i="2"/>
  <c r="R147" i="2"/>
  <c r="P147" i="2"/>
  <c r="BI145" i="2"/>
  <c r="BH145" i="2"/>
  <c r="BG145" i="2"/>
  <c r="BF145" i="2"/>
  <c r="T145" i="2"/>
  <c r="R145" i="2"/>
  <c r="P145" i="2"/>
  <c r="BI142" i="2"/>
  <c r="BH142" i="2"/>
  <c r="BG142" i="2"/>
  <c r="BF142" i="2"/>
  <c r="T142" i="2"/>
  <c r="R142" i="2"/>
  <c r="P142" i="2"/>
  <c r="BI140" i="2"/>
  <c r="BH140" i="2"/>
  <c r="BG140" i="2"/>
  <c r="BF140" i="2"/>
  <c r="T140" i="2"/>
  <c r="R140" i="2"/>
  <c r="P140" i="2"/>
  <c r="BI138" i="2"/>
  <c r="BH138" i="2"/>
  <c r="BG138" i="2"/>
  <c r="BF138" i="2"/>
  <c r="T138" i="2"/>
  <c r="R138" i="2"/>
  <c r="P138" i="2"/>
  <c r="BI135" i="2"/>
  <c r="BH135" i="2"/>
  <c r="BG135" i="2"/>
  <c r="BF135" i="2"/>
  <c r="T135" i="2"/>
  <c r="R135" i="2"/>
  <c r="P135" i="2"/>
  <c r="BI132" i="2"/>
  <c r="BH132" i="2"/>
  <c r="BG132" i="2"/>
  <c r="BF132" i="2"/>
  <c r="T132" i="2"/>
  <c r="R132" i="2"/>
  <c r="P132" i="2"/>
  <c r="BI129" i="2"/>
  <c r="BH129" i="2"/>
  <c r="BG129" i="2"/>
  <c r="BF129" i="2"/>
  <c r="T129" i="2"/>
  <c r="R129" i="2"/>
  <c r="P129" i="2"/>
  <c r="J123" i="2"/>
  <c r="F122" i="2"/>
  <c r="F120" i="2"/>
  <c r="E118" i="2"/>
  <c r="J92" i="2"/>
  <c r="F91" i="2"/>
  <c r="F89" i="2"/>
  <c r="E87" i="2"/>
  <c r="J21" i="2"/>
  <c r="E21" i="2"/>
  <c r="J91" i="2" s="1"/>
  <c r="J20" i="2"/>
  <c r="J18" i="2"/>
  <c r="E18" i="2"/>
  <c r="F92" i="2"/>
  <c r="J17" i="2"/>
  <c r="J12" i="2"/>
  <c r="J120" i="2" s="1"/>
  <c r="E7" i="2"/>
  <c r="E85" i="2"/>
  <c r="L90" i="1"/>
  <c r="AM90" i="1"/>
  <c r="AM89" i="1"/>
  <c r="L89" i="1"/>
  <c r="AM87" i="1"/>
  <c r="L87" i="1"/>
  <c r="L85" i="1"/>
  <c r="L84" i="1"/>
  <c r="J131" i="4"/>
  <c r="J128" i="4"/>
  <c r="J126" i="4"/>
  <c r="J124" i="4"/>
  <c r="BK123" i="4"/>
  <c r="F35" i="4"/>
  <c r="BK323" i="3"/>
  <c r="J323" i="3"/>
  <c r="BK322" i="3"/>
  <c r="J322" i="3"/>
  <c r="BK321" i="3"/>
  <c r="J320" i="3"/>
  <c r="J319" i="3"/>
  <c r="J318" i="3"/>
  <c r="J314" i="3"/>
  <c r="BK313" i="3"/>
  <c r="J312" i="3"/>
  <c r="J311" i="3"/>
  <c r="BK308" i="3"/>
  <c r="BK297" i="3"/>
  <c r="J293" i="3"/>
  <c r="BK277" i="3"/>
  <c r="J251" i="3"/>
  <c r="BK244" i="3"/>
  <c r="J242" i="3"/>
  <c r="J240" i="3"/>
  <c r="BK238" i="3"/>
  <c r="BK235" i="3"/>
  <c r="J229" i="3"/>
  <c r="BK221" i="3"/>
  <c r="BK212" i="3"/>
  <c r="J203" i="3"/>
  <c r="J201" i="3"/>
  <c r="BK195" i="3"/>
  <c r="BK192" i="3"/>
  <c r="J185" i="3"/>
  <c r="J171" i="3"/>
  <c r="BK164" i="3"/>
  <c r="BK151" i="3"/>
  <c r="J144" i="3"/>
  <c r="J140" i="3"/>
  <c r="BK129" i="3"/>
  <c r="BK245" i="2"/>
  <c r="J231" i="2"/>
  <c r="J229" i="2"/>
  <c r="J219" i="2"/>
  <c r="BK213" i="2"/>
  <c r="J207" i="2"/>
  <c r="J204" i="2"/>
  <c r="J200" i="2"/>
  <c r="BK194" i="2"/>
  <c r="BK191" i="2"/>
  <c r="J186" i="2"/>
  <c r="BK176" i="2"/>
  <c r="BK175" i="2"/>
  <c r="J170" i="2"/>
  <c r="J167" i="2"/>
  <c r="J165" i="2"/>
  <c r="BK157" i="2"/>
  <c r="BK155" i="2"/>
  <c r="BK153" i="2"/>
  <c r="BK149" i="2"/>
  <c r="J138" i="2"/>
  <c r="BK128" i="4"/>
  <c r="BK126" i="4"/>
  <c r="J123" i="4"/>
  <c r="J321" i="3"/>
  <c r="BK320" i="3"/>
  <c r="J317" i="3"/>
  <c r="BK311" i="3"/>
  <c r="BK310" i="3"/>
  <c r="J306" i="3"/>
  <c r="BK302" i="3"/>
  <c r="BK291" i="3"/>
  <c r="J279" i="3"/>
  <c r="J277" i="3"/>
  <c r="BK276" i="3"/>
  <c r="BK263" i="3"/>
  <c r="J244" i="3"/>
  <c r="BK242" i="3"/>
  <c r="BK227" i="3"/>
  <c r="BK219" i="3"/>
  <c r="J214" i="3"/>
  <c r="BK209" i="3"/>
  <c r="J204" i="3"/>
  <c r="J192" i="3"/>
  <c r="BK173" i="3"/>
  <c r="J164" i="3"/>
  <c r="BK160" i="3"/>
  <c r="BK153" i="3"/>
  <c r="BK135" i="3"/>
  <c r="J132" i="3"/>
  <c r="BK247" i="2"/>
  <c r="J247" i="2"/>
  <c r="BK244" i="2"/>
  <c r="BK243" i="2"/>
  <c r="BK240" i="2"/>
  <c r="BK233" i="2"/>
  <c r="BK216" i="2"/>
  <c r="BK214" i="2"/>
  <c r="J213" i="2"/>
  <c r="BK210" i="2"/>
  <c r="J206" i="2"/>
  <c r="J197" i="2"/>
  <c r="J194" i="2"/>
  <c r="BK186" i="2"/>
  <c r="J184" i="2"/>
  <c r="J179" i="2"/>
  <c r="BK173" i="2"/>
  <c r="BK172" i="2"/>
  <c r="BK165" i="2"/>
  <c r="BK160" i="2"/>
  <c r="J153" i="2"/>
  <c r="BK138" i="2"/>
  <c r="J135" i="2"/>
  <c r="F37" i="4"/>
  <c r="BK124" i="4"/>
  <c r="BK316" i="3"/>
  <c r="BK315" i="3"/>
  <c r="BK314" i="3"/>
  <c r="J309" i="3"/>
  <c r="J308" i="3"/>
  <c r="BK307" i="3"/>
  <c r="BK305" i="3"/>
  <c r="BK293" i="3"/>
  <c r="J291" i="3"/>
  <c r="BK282" i="3"/>
  <c r="BK279" i="3"/>
  <c r="J276" i="3"/>
  <c r="J263" i="3"/>
  <c r="BK251" i="3"/>
  <c r="BK240" i="3"/>
  <c r="J238" i="3"/>
  <c r="J221" i="3"/>
  <c r="J219" i="3"/>
  <c r="BK203" i="3"/>
  <c r="J202" i="3"/>
  <c r="BK201" i="3"/>
  <c r="J188" i="3"/>
  <c r="BK185" i="3"/>
  <c r="J173" i="3"/>
  <c r="J169" i="3"/>
  <c r="J160" i="3"/>
  <c r="BK159" i="3"/>
  <c r="J157" i="3"/>
  <c r="J153" i="3"/>
  <c r="BK144" i="3"/>
  <c r="J135" i="3"/>
  <c r="J133" i="3"/>
  <c r="J244" i="2"/>
  <c r="J240" i="2"/>
  <c r="BK231" i="2"/>
  <c r="BK229" i="2"/>
  <c r="BK219" i="2"/>
  <c r="J214" i="2"/>
  <c r="J202" i="2"/>
  <c r="BK199" i="2"/>
  <c r="BK188" i="2"/>
  <c r="J182" i="2"/>
  <c r="J176" i="2"/>
  <c r="J172" i="2"/>
  <c r="BK170" i="2"/>
  <c r="J157" i="2"/>
  <c r="J155" i="2"/>
  <c r="J149" i="2"/>
  <c r="J147" i="2"/>
  <c r="BK145" i="2"/>
  <c r="J142" i="2"/>
  <c r="J140" i="2"/>
  <c r="J132" i="2"/>
  <c r="BK129" i="2"/>
  <c r="AS94" i="1"/>
  <c r="BK131" i="4"/>
  <c r="BK319" i="3"/>
  <c r="BK318" i="3"/>
  <c r="BK317" i="3"/>
  <c r="J316" i="3"/>
  <c r="J315" i="3"/>
  <c r="J313" i="3"/>
  <c r="BK312" i="3"/>
  <c r="J310" i="3"/>
  <c r="BK309" i="3"/>
  <c r="J307" i="3"/>
  <c r="BK306" i="3"/>
  <c r="J305" i="3"/>
  <c r="J302" i="3"/>
  <c r="J297" i="3"/>
  <c r="J282" i="3"/>
  <c r="J235" i="3"/>
  <c r="BK229" i="3"/>
  <c r="J227" i="3"/>
  <c r="BK214" i="3"/>
  <c r="J212" i="3"/>
  <c r="J209" i="3"/>
  <c r="BK204" i="3"/>
  <c r="BK202" i="3"/>
  <c r="J195" i="3"/>
  <c r="BK188" i="3"/>
  <c r="BK171" i="3"/>
  <c r="BK169" i="3"/>
  <c r="J159" i="3"/>
  <c r="BK157" i="3"/>
  <c r="J151" i="3"/>
  <c r="BK140" i="3"/>
  <c r="BK133" i="3"/>
  <c r="BK132" i="3"/>
  <c r="J129" i="3"/>
  <c r="J245" i="2"/>
  <c r="J243" i="2"/>
  <c r="J233" i="2"/>
  <c r="J216" i="2"/>
  <c r="J210" i="2"/>
  <c r="BK207" i="2"/>
  <c r="BK206" i="2"/>
  <c r="BK204" i="2"/>
  <c r="BK202" i="2"/>
  <c r="BK200" i="2"/>
  <c r="J199" i="2"/>
  <c r="BK197" i="2"/>
  <c r="J191" i="2"/>
  <c r="J188" i="2"/>
  <c r="BK184" i="2"/>
  <c r="BK182" i="2"/>
  <c r="BK179" i="2"/>
  <c r="J175" i="2"/>
  <c r="J173" i="2"/>
  <c r="BK167" i="2"/>
  <c r="J160" i="2"/>
  <c r="BK147" i="2"/>
  <c r="J145" i="2"/>
  <c r="BK142" i="2"/>
  <c r="BK140" i="2"/>
  <c r="BK135" i="2"/>
  <c r="BK132" i="2"/>
  <c r="J129" i="2"/>
  <c r="P128" i="2" l="1"/>
  <c r="BK169" i="2"/>
  <c r="J169" i="2" s="1"/>
  <c r="J100" i="2" s="1"/>
  <c r="T169" i="2"/>
  <c r="T181" i="2"/>
  <c r="P196" i="2"/>
  <c r="P218" i="2"/>
  <c r="BK242" i="2"/>
  <c r="BK241" i="2" s="1"/>
  <c r="J241" i="2" s="1"/>
  <c r="J105" i="2" s="1"/>
  <c r="BK128" i="3"/>
  <c r="BK187" i="3"/>
  <c r="J187" i="3"/>
  <c r="J99" i="3" s="1"/>
  <c r="R187" i="3"/>
  <c r="BK211" i="3"/>
  <c r="J211" i="3"/>
  <c r="J101" i="3" s="1"/>
  <c r="P211" i="3"/>
  <c r="P237" i="3"/>
  <c r="R281" i="3"/>
  <c r="T304" i="3"/>
  <c r="T303" i="3"/>
  <c r="R122" i="4"/>
  <c r="R121" i="4"/>
  <c r="R120" i="4" s="1"/>
  <c r="R128" i="2"/>
  <c r="T164" i="2"/>
  <c r="P169" i="2"/>
  <c r="P181" i="2"/>
  <c r="T196" i="2"/>
  <c r="T218" i="2"/>
  <c r="R242" i="2"/>
  <c r="R241" i="2" s="1"/>
  <c r="P128" i="3"/>
  <c r="P187" i="3"/>
  <c r="P194" i="3"/>
  <c r="R211" i="3"/>
  <c r="BK281" i="3"/>
  <c r="J281" i="3" s="1"/>
  <c r="J103" i="3" s="1"/>
  <c r="BK304" i="3"/>
  <c r="BK303" i="3"/>
  <c r="J303" i="3" s="1"/>
  <c r="J105" i="3" s="1"/>
  <c r="T122" i="4"/>
  <c r="T121" i="4"/>
  <c r="T120" i="4" s="1"/>
  <c r="T128" i="2"/>
  <c r="T127" i="2" s="1"/>
  <c r="R164" i="2"/>
  <c r="BK181" i="2"/>
  <c r="J181" i="2"/>
  <c r="J101" i="2" s="1"/>
  <c r="BK196" i="2"/>
  <c r="J196" i="2" s="1"/>
  <c r="J102" i="2" s="1"/>
  <c r="BK218" i="2"/>
  <c r="J218" i="2"/>
  <c r="J103" i="2" s="1"/>
  <c r="P242" i="2"/>
  <c r="P241" i="2" s="1"/>
  <c r="T128" i="3"/>
  <c r="T187" i="3"/>
  <c r="T194" i="3"/>
  <c r="T211" i="3"/>
  <c r="R237" i="3"/>
  <c r="P281" i="3"/>
  <c r="R304" i="3"/>
  <c r="R303" i="3" s="1"/>
  <c r="BK122" i="4"/>
  <c r="J122" i="4" s="1"/>
  <c r="J98" i="4" s="1"/>
  <c r="BK128" i="2"/>
  <c r="J128" i="2"/>
  <c r="J98" i="2" s="1"/>
  <c r="BK164" i="2"/>
  <c r="J164" i="2" s="1"/>
  <c r="J99" i="2" s="1"/>
  <c r="P164" i="2"/>
  <c r="R169" i="2"/>
  <c r="R181" i="2"/>
  <c r="R196" i="2"/>
  <c r="R218" i="2"/>
  <c r="T242" i="2"/>
  <c r="T241" i="2" s="1"/>
  <c r="R128" i="3"/>
  <c r="R127" i="3" s="1"/>
  <c r="R126" i="3" s="1"/>
  <c r="BK194" i="3"/>
  <c r="J194" i="3"/>
  <c r="J100" i="3" s="1"/>
  <c r="R194" i="3"/>
  <c r="BK237" i="3"/>
  <c r="J237" i="3"/>
  <c r="J102" i="3" s="1"/>
  <c r="T237" i="3"/>
  <c r="T281" i="3"/>
  <c r="P304" i="3"/>
  <c r="P303" i="3" s="1"/>
  <c r="P122" i="4"/>
  <c r="P121" i="4" s="1"/>
  <c r="P120" i="4" s="1"/>
  <c r="AU97" i="1" s="1"/>
  <c r="J89" i="2"/>
  <c r="E116" i="2"/>
  <c r="J122" i="2"/>
  <c r="BE149" i="2"/>
  <c r="BE172" i="2"/>
  <c r="BE173" i="2"/>
  <c r="BE175" i="2"/>
  <c r="BE188" i="2"/>
  <c r="BE216" i="2"/>
  <c r="BE231" i="2"/>
  <c r="E116" i="3"/>
  <c r="F123" i="3"/>
  <c r="BE151" i="3"/>
  <c r="BE159" i="3"/>
  <c r="BE173" i="3"/>
  <c r="BE195" i="3"/>
  <c r="BE203" i="3"/>
  <c r="BE219" i="3"/>
  <c r="BE221" i="3"/>
  <c r="BE251" i="3"/>
  <c r="BE263" i="3"/>
  <c r="BE276" i="3"/>
  <c r="BE314" i="3"/>
  <c r="BE316" i="3"/>
  <c r="BE320" i="3"/>
  <c r="BE321" i="3"/>
  <c r="J89" i="4"/>
  <c r="J91" i="4"/>
  <c r="BB97" i="1"/>
  <c r="F123" i="2"/>
  <c r="BE132" i="2"/>
  <c r="BE135" i="2"/>
  <c r="BE153" i="2"/>
  <c r="BE155" i="2"/>
  <c r="BE157" i="2"/>
  <c r="BE160" i="2"/>
  <c r="BE165" i="2"/>
  <c r="BE182" i="2"/>
  <c r="BE191" i="2"/>
  <c r="BE210" i="2"/>
  <c r="BE243" i="2"/>
  <c r="J120" i="3"/>
  <c r="J122" i="3"/>
  <c r="BE129" i="3"/>
  <c r="BE144" i="3"/>
  <c r="BE157" i="3"/>
  <c r="BE188" i="3"/>
  <c r="BE209" i="3"/>
  <c r="BE212" i="3"/>
  <c r="BE235" i="3"/>
  <c r="BE242" i="3"/>
  <c r="BE293" i="3"/>
  <c r="BE297" i="3"/>
  <c r="BE302" i="3"/>
  <c r="BE307" i="3"/>
  <c r="BE310" i="3"/>
  <c r="BE311" i="3"/>
  <c r="BE312" i="3"/>
  <c r="F117" i="4"/>
  <c r="BE123" i="4"/>
  <c r="BE128" i="4"/>
  <c r="BD97" i="1"/>
  <c r="BK127" i="4"/>
  <c r="J127" i="4"/>
  <c r="J99" i="4"/>
  <c r="BE142" i="2"/>
  <c r="BE147" i="2"/>
  <c r="BE167" i="2"/>
  <c r="BE176" i="2"/>
  <c r="BE179" i="2"/>
  <c r="BE184" i="2"/>
  <c r="BE186" i="2"/>
  <c r="BE194" i="2"/>
  <c r="BE199" i="2"/>
  <c r="BE200" i="2"/>
  <c r="BE204" i="2"/>
  <c r="BE206" i="2"/>
  <c r="BE229" i="2"/>
  <c r="BE244" i="2"/>
  <c r="BE245" i="2"/>
  <c r="BE247" i="2"/>
  <c r="BK239" i="2"/>
  <c r="J239" i="2"/>
  <c r="J104" i="2" s="1"/>
  <c r="BE140" i="3"/>
  <c r="BE160" i="3"/>
  <c r="BE164" i="3"/>
  <c r="BE169" i="3"/>
  <c r="BE185" i="3"/>
  <c r="BE192" i="3"/>
  <c r="BE201" i="3"/>
  <c r="BE202" i="3"/>
  <c r="BE229" i="3"/>
  <c r="BE238" i="3"/>
  <c r="BE244" i="3"/>
  <c r="BE277" i="3"/>
  <c r="BE291" i="3"/>
  <c r="BE306" i="3"/>
  <c r="BE308" i="3"/>
  <c r="BE313" i="3"/>
  <c r="BE315" i="3"/>
  <c r="BE319" i="3"/>
  <c r="BK301" i="3"/>
  <c r="J301" i="3" s="1"/>
  <c r="J104" i="3" s="1"/>
  <c r="E110" i="4"/>
  <c r="BE124" i="4"/>
  <c r="BE131" i="4"/>
  <c r="BE129" i="2"/>
  <c r="BE138" i="2"/>
  <c r="BE140" i="2"/>
  <c r="BE145" i="2"/>
  <c r="BE170" i="2"/>
  <c r="BE197" i="2"/>
  <c r="BE202" i="2"/>
  <c r="BE207" i="2"/>
  <c r="BE213" i="2"/>
  <c r="BE214" i="2"/>
  <c r="BE219" i="2"/>
  <c r="BE233" i="2"/>
  <c r="BE240" i="2"/>
  <c r="BE132" i="3"/>
  <c r="BE133" i="3"/>
  <c r="BE135" i="3"/>
  <c r="BE153" i="3"/>
  <c r="BE171" i="3"/>
  <c r="BE204" i="3"/>
  <c r="BE214" i="3"/>
  <c r="BE227" i="3"/>
  <c r="BE240" i="3"/>
  <c r="BE279" i="3"/>
  <c r="BE282" i="3"/>
  <c r="BE305" i="3"/>
  <c r="BE309" i="3"/>
  <c r="BE317" i="3"/>
  <c r="BE318" i="3"/>
  <c r="BE322" i="3"/>
  <c r="BE323" i="3"/>
  <c r="BE126" i="4"/>
  <c r="BK130" i="4"/>
  <c r="J130" i="4" s="1"/>
  <c r="J100" i="4" s="1"/>
  <c r="J34" i="3"/>
  <c r="AW96" i="1" s="1"/>
  <c r="J34" i="4"/>
  <c r="AW97" i="1" s="1"/>
  <c r="F36" i="2"/>
  <c r="BC95" i="1" s="1"/>
  <c r="F35" i="3"/>
  <c r="BB96" i="1" s="1"/>
  <c r="F35" i="2"/>
  <c r="BB95" i="1" s="1"/>
  <c r="F34" i="4"/>
  <c r="BA97" i="1" s="1"/>
  <c r="J34" i="2"/>
  <c r="AW95" i="1" s="1"/>
  <c r="F36" i="4"/>
  <c r="BC97" i="1" s="1"/>
  <c r="F34" i="3"/>
  <c r="BA96" i="1" s="1"/>
  <c r="F37" i="2"/>
  <c r="BD95" i="1" s="1"/>
  <c r="F37" i="3"/>
  <c r="BD96" i="1" s="1"/>
  <c r="F34" i="2"/>
  <c r="BA95" i="1" s="1"/>
  <c r="F36" i="3"/>
  <c r="BC96" i="1" s="1"/>
  <c r="R127" i="2" l="1"/>
  <c r="R126" i="2"/>
  <c r="T126" i="2"/>
  <c r="P127" i="3"/>
  <c r="P126" i="3" s="1"/>
  <c r="AU96" i="1" s="1"/>
  <c r="BK127" i="3"/>
  <c r="BK126" i="3"/>
  <c r="J126" i="3"/>
  <c r="J96" i="3" s="1"/>
  <c r="P127" i="2"/>
  <c r="P126" i="2"/>
  <c r="AU95" i="1" s="1"/>
  <c r="T127" i="3"/>
  <c r="T126" i="3"/>
  <c r="BK127" i="2"/>
  <c r="BK126" i="2" s="1"/>
  <c r="J126" i="2" s="1"/>
  <c r="J30" i="2" s="1"/>
  <c r="AG95" i="1" s="1"/>
  <c r="AN95" i="1" s="1"/>
  <c r="J242" i="2"/>
  <c r="J106" i="2"/>
  <c r="J128" i="3"/>
  <c r="J98" i="3" s="1"/>
  <c r="J304" i="3"/>
  <c r="J106" i="3"/>
  <c r="BK121" i="4"/>
  <c r="BK120" i="4"/>
  <c r="J120" i="4"/>
  <c r="BB94" i="1"/>
  <c r="AX94" i="1" s="1"/>
  <c r="F33" i="3"/>
  <c r="AZ96" i="1" s="1"/>
  <c r="J33" i="3"/>
  <c r="AV96" i="1" s="1"/>
  <c r="AT96" i="1" s="1"/>
  <c r="J33" i="2"/>
  <c r="AV95" i="1"/>
  <c r="AT95" i="1"/>
  <c r="J30" i="4"/>
  <c r="AG97" i="1" s="1"/>
  <c r="F33" i="2"/>
  <c r="AZ95" i="1" s="1"/>
  <c r="BA94" i="1"/>
  <c r="W30" i="1"/>
  <c r="J33" i="4"/>
  <c r="AV97" i="1"/>
  <c r="AT97" i="1"/>
  <c r="BD94" i="1"/>
  <c r="W33" i="1" s="1"/>
  <c r="BC94" i="1"/>
  <c r="W32" i="1" s="1"/>
  <c r="F33" i="4"/>
  <c r="AZ97" i="1"/>
  <c r="J39" i="2" l="1"/>
  <c r="J39" i="4"/>
  <c r="J96" i="2"/>
  <c r="J127" i="2"/>
  <c r="J97" i="2"/>
  <c r="J127" i="3"/>
  <c r="J97" i="3"/>
  <c r="J96" i="4"/>
  <c r="J121" i="4"/>
  <c r="J97" i="4"/>
  <c r="AN97" i="1"/>
  <c r="AZ94" i="1"/>
  <c r="AV94" i="1"/>
  <c r="AK29" i="1"/>
  <c r="AY94" i="1"/>
  <c r="AW94" i="1"/>
  <c r="AK30" i="1"/>
  <c r="J30" i="3"/>
  <c r="AG96" i="1"/>
  <c r="AN96" i="1"/>
  <c r="AU94" i="1"/>
  <c r="W31" i="1"/>
  <c r="J39" i="3" l="1"/>
  <c r="W29" i="1"/>
  <c r="AG94" i="1"/>
  <c r="AK26" i="1" s="1"/>
  <c r="AK35" i="1" s="1"/>
  <c r="AT94" i="1"/>
  <c r="AN94" i="1" l="1"/>
</calcChain>
</file>

<file path=xl/sharedStrings.xml><?xml version="1.0" encoding="utf-8"?>
<sst xmlns="http://schemas.openxmlformats.org/spreadsheetml/2006/main" count="3976" uniqueCount="623">
  <si>
    <t>Export Komplet</t>
  </si>
  <si>
    <t/>
  </si>
  <si>
    <t>2.0</t>
  </si>
  <si>
    <t>ZAMOK</t>
  </si>
  <si>
    <t>False</t>
  </si>
  <si>
    <t>{f90feb47-2420-4aa5-8450-2afb13ba5231}</t>
  </si>
  <si>
    <t>0,01</t>
  </si>
  <si>
    <t>21</t>
  </si>
  <si>
    <t>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</si>
  <si>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</si>
  <si>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</si>
  <si>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</si>
  <si>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</si>
  <si>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</si>
  <si>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</si>
  <si>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20201001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</si>
  <si>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</si>
  <si>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</si>
  <si>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ZŠ A MŠ ŠTEFCOVA - OPRAVA OPLOCENÍ AREÁLU</t>
  </si>
  <si>
    <t>KSO:</t>
  </si>
  <si>
    <t>CC-CZ:</t>
  </si>
  <si>
    <t>Místo:</t>
  </si>
  <si>
    <t xml:space="preserve"> </t>
  </si>
  <si>
    <t>Datum:</t>
  </si>
  <si>
    <t>1. 10. 2020</t>
  </si>
  <si>
    <t>Zadavatel:</t>
  </si>
  <si>
    <t>IČ:</t>
  </si>
  <si>
    <t>TSHK</t>
  </si>
  <si>
    <t>DIČ:</t>
  </si>
  <si>
    <t>Uchazeč:</t>
  </si>
  <si>
    <t>Vyplň údaj</t>
  </si>
  <si>
    <t>Projektant:</t>
  </si>
  <si>
    <t>True</t>
  </si>
  <si>
    <t>Zpracovatel:</t>
  </si>
  <si>
    <t>Lédl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</si>
  <si>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</si>
  <si>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</si>
  <si>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</si>
  <si>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</si>
  <si>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</si>
  <si>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</si>
  <si>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</si>
  <si>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</si>
  <si>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</si>
  <si>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</si>
  <si>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</si>
  <si>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</si>
  <si>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</si>
  <si>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</si>
  <si>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</si>
  <si>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</si>
  <si>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</si>
  <si>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</si>
  <si>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</si>
  <si>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</si>
  <si>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</si>
  <si>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</si>
  <si>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</si>
  <si>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</si>
  <si>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</si>
  <si>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</si>
  <si>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</si>
  <si>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</si>
  <si>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</si>
  <si>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</si>
  <si>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</si>
  <si>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</si>
  <si>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</si>
  <si>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</si>
  <si>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</si>
  <si>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</si>
  <si>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</si>
  <si>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</si>
  <si>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</si>
  <si>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</si>
  <si>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</si>
  <si>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</si>
  <si>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</si>
  <si>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</si>
  <si>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</si>
  <si>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</si>
  <si>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</si>
  <si>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</si>
  <si>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Školní hřiště ZŠ Štefcova</t>
  </si>
  <si>
    <t>STA</t>
  </si>
  <si>
    <t>{6963c18e-dcf8-42d6-8fac-49688220ec81}</t>
  </si>
  <si>
    <t>2</t>
  </si>
  <si>
    <t>SO 02</t>
  </si>
  <si>
    <t>MŠ Štefcova</t>
  </si>
  <si>
    <t>{da99c6d1-f637-42db-ac28-6be6dedca534}</t>
  </si>
  <si>
    <t>OST</t>
  </si>
  <si>
    <t>Vedlejší rozpočtové náklady</t>
  </si>
  <si>
    <t>{69e30962-fe2b-489e-8212-d8d3103fa3c3}</t>
  </si>
  <si>
    <t>KRYCÍ LIST SOUPISU PRACÍ</t>
  </si>
  <si>
    <t>Objekt:</t>
  </si>
  <si>
    <t>SO 01 - Školní hřiště ZŠ Štefcova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</si>
  <si>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</si>
  <si>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</si>
  <si>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</si>
  <si>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</si>
  <si>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</si>
  <si>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</si>
  <si>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</si>
  <si>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</si>
  <si>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</si>
  <si>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</si>
  <si>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</si>
  <si>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</si>
  <si>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</si>
  <si>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</si>
  <si>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767 - Konstrukce zámečnické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</si>
  <si>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</si>
  <si>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</si>
  <si>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</si>
  <si>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</si>
  <si>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</si>
  <si>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</si>
  <si>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</si>
  <si>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</si>
  <si>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</si>
  <si>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</si>
  <si>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</si>
  <si>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</si>
  <si>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</si>
  <si>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</si>
  <si>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</si>
  <si>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</si>
  <si>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</si>
  <si>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</si>
  <si>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113106121</t>
  </si>
  <si>
    <t>Rozebrání dlažeb z betonových nebo kamenných dlaždic komunikací pro pěší ručně</t>
  </si>
  <si>
    <t>m2</t>
  </si>
  <si>
    <t>CS ÚRS 2020 02</t>
  </si>
  <si>
    <t>16</t>
  </si>
  <si>
    <t>2001318706</t>
  </si>
  <si>
    <t>P</t>
  </si>
  <si>
    <t>Poznámka k položce:_x000D_
bez suti pro zpětné položení</t>
  </si>
  <si>
    <t>VV</t>
  </si>
  <si>
    <t>180*0,3 "lemování chodníku část západní"</t>
  </si>
  <si>
    <t>113106171</t>
  </si>
  <si>
    <t>Rozebrání dlažeb vozovek ze zámkové dlažby s ložem z kameniva ručně</t>
  </si>
  <si>
    <t>CS ÚRS 2020 01</t>
  </si>
  <si>
    <t>4</t>
  </si>
  <si>
    <t>-2085270891</t>
  </si>
  <si>
    <t>3,5*1 "plocha pod branou ozn.09"</t>
  </si>
  <si>
    <t>3</t>
  </si>
  <si>
    <t>113107121</t>
  </si>
  <si>
    <t>Odstranění podkladu z kameniva drceného tl 100 mm ručně</t>
  </si>
  <si>
    <t>-1117600004</t>
  </si>
  <si>
    <t>Poznámka k položce:_x000D_
Urovnání štěrkové vrstvy pod dlažbou</t>
  </si>
  <si>
    <t>113107123</t>
  </si>
  <si>
    <t>Odstranění podkladu z kameniva drceného tl 300 mm ručně</t>
  </si>
  <si>
    <t>-802739679</t>
  </si>
  <si>
    <t>3,5*0,5 "plocha pod branou ozn. 09"</t>
  </si>
  <si>
    <t>5</t>
  </si>
  <si>
    <t>113107331</t>
  </si>
  <si>
    <t>Odstranění podkladu z betonu prostého tl 150 mm strojně pl do 50 m2</t>
  </si>
  <si>
    <t>3986135</t>
  </si>
  <si>
    <t>85*0,5 "část jižní"</t>
  </si>
  <si>
    <t>6</t>
  </si>
  <si>
    <t>122251103</t>
  </si>
  <si>
    <t>Odkopávky a prokopávky nezapažené v hornině třídy těžitelnosti I, skupiny 3 objem do 100 m3 strojně</t>
  </si>
  <si>
    <t>m3</t>
  </si>
  <si>
    <t>-1435074615</t>
  </si>
  <si>
    <t>(180+70)*0,5*0,5 "odkop zeminy část západní a severní"</t>
  </si>
  <si>
    <t>Součet</t>
  </si>
  <si>
    <t>7</t>
  </si>
  <si>
    <t>131111323</t>
  </si>
  <si>
    <t>Vrtání jamek pro plotové sloupky D do 300 mm - ručně s mechanickým vrtákem</t>
  </si>
  <si>
    <t>m</t>
  </si>
  <si>
    <t>-749435143</t>
  </si>
  <si>
    <t>139 "délka plotu (část jižní + část západní + část severní), výpočet 335/2,5"</t>
  </si>
  <si>
    <t>8</t>
  </si>
  <si>
    <t>132251103</t>
  </si>
  <si>
    <t>Hloubení rýh nezapažených  š do 800 mm v hornině třídy těžitelnosti I, skupiny 3 objem do 100 m3 strojně</t>
  </si>
  <si>
    <t>288686932</t>
  </si>
  <si>
    <t>3,5*0,5*0,5 "výkop pod branou ozn.09 - práh brány"</t>
  </si>
  <si>
    <t>9</t>
  </si>
  <si>
    <t>162751117</t>
  </si>
  <si>
    <t>Vodorovné přemístění do 10000 m výkopku/sypaniny z horniny třídy těžitelnosti I, skupiny 1 až 3</t>
  </si>
  <si>
    <t>1605023126</t>
  </si>
  <si>
    <t>3,5*0,5*0,3 "plocha pod branou ozn. 09"</t>
  </si>
  <si>
    <t>10</t>
  </si>
  <si>
    <t>171201221</t>
  </si>
  <si>
    <t>Poplatek za uložení na skládce (skládkovné) zeminy a kamení kód odpadu 17 05 04</t>
  </si>
  <si>
    <t>t</t>
  </si>
  <si>
    <t>-1104959730</t>
  </si>
  <si>
    <t>1,4*1,5</t>
  </si>
  <si>
    <t>11</t>
  </si>
  <si>
    <t>174111101</t>
  </si>
  <si>
    <t>Zásyp jam, šachet rýh nebo kolem objektů sypaninou se zhutněním ručně</t>
  </si>
  <si>
    <t>1764653237</t>
  </si>
  <si>
    <t>139*0,07065*0,8 "zásyp původních děr po sloupcích"</t>
  </si>
  <si>
    <t>12</t>
  </si>
  <si>
    <t>175111201</t>
  </si>
  <si>
    <t>Obsypání objektu nad přilehlým původním terénem sypaninou bez prohození, uloženou do 3 m ručně</t>
  </si>
  <si>
    <t>790869608</t>
  </si>
  <si>
    <t>13</t>
  </si>
  <si>
    <t>181111131</t>
  </si>
  <si>
    <t>Plošná úprava terénu do 500 m2 zemina tř 1 až 4 nerovnosti do 200 mm v rovinně a svahu do 1:5</t>
  </si>
  <si>
    <t>83374651</t>
  </si>
  <si>
    <t>(85+180+70)*0,5 "délka plotu vnitřní část (část jižní + část východní + část severní)"</t>
  </si>
  <si>
    <t>70*0,5 "délka plotu vnitřní část (část severní)"</t>
  </si>
  <si>
    <t>Zakládání</t>
  </si>
  <si>
    <t>14</t>
  </si>
  <si>
    <t>274322611</t>
  </si>
  <si>
    <t>Základové pasy ze ŽB se zvýšenými nároky na prostředí tř. C 30/37</t>
  </si>
  <si>
    <t>-1859502618</t>
  </si>
  <si>
    <t>3,5*0,5*0,8 "základový práh brány ozn. 09"</t>
  </si>
  <si>
    <t>274361821</t>
  </si>
  <si>
    <t>Výztuž základových pasů betonářskou ocelí 10 505 (R)</t>
  </si>
  <si>
    <t>CS ÚRS 2021 01</t>
  </si>
  <si>
    <t>1700984216</t>
  </si>
  <si>
    <t>0,03 "vyztužení prahu brány"</t>
  </si>
  <si>
    <t>Svislé a kompletní konstrukce</t>
  </si>
  <si>
    <t>338171123</t>
  </si>
  <si>
    <t>Osazování sloupků a vzpěr plotových ocelových v do 2,60 m se zabetonováním</t>
  </si>
  <si>
    <t>kus</t>
  </si>
  <si>
    <t>882128788</t>
  </si>
  <si>
    <t>17</t>
  </si>
  <si>
    <t>M</t>
  </si>
  <si>
    <t>553_001R</t>
  </si>
  <si>
    <t>plotový sloupek pro svařované panely profilovaný obdélníkový 40x60mm dl. 2,3 m povrchová úprava Pz a komaxit. tl. stěny 2 mm</t>
  </si>
  <si>
    <t>843704225</t>
  </si>
  <si>
    <t>18</t>
  </si>
  <si>
    <t>348121221</t>
  </si>
  <si>
    <t>Osazení podhrabových desek délky do 3 m na ocelové plotové sloupky</t>
  </si>
  <si>
    <t>1624759788</t>
  </si>
  <si>
    <t>139 "délka plotu (část 1 + část 2 + část3), výpočet 335/2,5"</t>
  </si>
  <si>
    <t>19</t>
  </si>
  <si>
    <t>592_001R</t>
  </si>
  <si>
    <t>deska plotová podhrabová betonová 2450x300x50 mm</t>
  </si>
  <si>
    <t>-73433426</t>
  </si>
  <si>
    <t>20</t>
  </si>
  <si>
    <t>348171143</t>
  </si>
  <si>
    <t>Montáž panelového svařovaného oplocení výšky přes 1,0 do 1,5 m</t>
  </si>
  <si>
    <t>-1485696266</t>
  </si>
  <si>
    <t>Poznámka k položce:_x000D_
Cena včetně ocelových držáků polí (4ks na  sloupek)</t>
  </si>
  <si>
    <t>553_002R</t>
  </si>
  <si>
    <t>plotový panel svařovaný 2D výšky 1,43 m šířky 2,5m průměru drátu 8/6/8 mm oka 50x200mm povrchová úprava PZ + komaxit</t>
  </si>
  <si>
    <t>-860670332</t>
  </si>
  <si>
    <t xml:space="preserve">Poznámka k položce:_x000D_
Barva antracit, Průměr drátu: vodorovné 2x8 mm, svislé 6 mm_x000D_
</t>
  </si>
  <si>
    <t>Komunikace pozemní</t>
  </si>
  <si>
    <t>22</t>
  </si>
  <si>
    <t>564811111</t>
  </si>
  <si>
    <t>Podklad ze štěrkodrtě ŠD tl 50 mm</t>
  </si>
  <si>
    <t>79527925</t>
  </si>
  <si>
    <t>80*0,5 "část jižní"</t>
  </si>
  <si>
    <t>23</t>
  </si>
  <si>
    <t>564861111</t>
  </si>
  <si>
    <t>Podklad ze štěrkodrtě ŠD tl 200 mm</t>
  </si>
  <si>
    <t>1961920564</t>
  </si>
  <si>
    <t>3,5*1,5 "plocha pod branou ozn. 09"</t>
  </si>
  <si>
    <t>24</t>
  </si>
  <si>
    <t>581114113</t>
  </si>
  <si>
    <t>Kryt z betonu komunikace pro pěší tl 100 mm</t>
  </si>
  <si>
    <t>-1232549823</t>
  </si>
  <si>
    <t>25</t>
  </si>
  <si>
    <t>596212210</t>
  </si>
  <si>
    <t>Kladení zámkové dlažby pozemních komunikací tl 80 mm skupiny A pl do 50 m2</t>
  </si>
  <si>
    <t>395342579</t>
  </si>
  <si>
    <t>Poznámka k položce:_x000D_
zpětná montáž</t>
  </si>
  <si>
    <t>3,5*1,5 "plocha pod branou  ozn.09"</t>
  </si>
  <si>
    <t>26</t>
  </si>
  <si>
    <t>596811121</t>
  </si>
  <si>
    <t>Kladení betonové dlažby komunikací pro pěší do lože z kameniva vel do 0,09 m2 plochy do 100 m2</t>
  </si>
  <si>
    <t>2100470558</t>
  </si>
  <si>
    <t>Poznámka k položce:_x000D_
zpětné položení</t>
  </si>
  <si>
    <t>175*0,3 "lemování chodníku část západní"</t>
  </si>
  <si>
    <t>27</t>
  </si>
  <si>
    <t>59248005</t>
  </si>
  <si>
    <t>dlažba plošná betonová chodníková 300x300x50mm přírodní</t>
  </si>
  <si>
    <t>-1589626404</t>
  </si>
  <si>
    <t>Poznámka k položce:_x000D_
nahrazení nevhodných kusů</t>
  </si>
  <si>
    <t>Ostatní konstrukce a práce, bourání</t>
  </si>
  <si>
    <t>28</t>
  </si>
  <si>
    <t>914511111</t>
  </si>
  <si>
    <t>Montáž sloupku dopravních značek délky do 3,5 m s betonovým základem</t>
  </si>
  <si>
    <t>-415707078</t>
  </si>
  <si>
    <t>1 "přikázaný směr od školy"</t>
  </si>
  <si>
    <t>29</t>
  </si>
  <si>
    <t>40445225</t>
  </si>
  <si>
    <t>sloupek pro dopravní značku Zn D 60mm v 3,5m</t>
  </si>
  <si>
    <t>400037481</t>
  </si>
  <si>
    <t>30</t>
  </si>
  <si>
    <t>919735123</t>
  </si>
  <si>
    <t>Řezání stávajícího betonového krytu hl do 150 mm</t>
  </si>
  <si>
    <t>-867573762</t>
  </si>
  <si>
    <t>3,5*2 "plocha pod branou ozn. 09"</t>
  </si>
  <si>
    <t>31</t>
  </si>
  <si>
    <t>961055111</t>
  </si>
  <si>
    <t>Bourání základů ze ŽB</t>
  </si>
  <si>
    <t>55597129</t>
  </si>
  <si>
    <t>2*0,6*0,6*1,1 "základy brány ozn. 09"</t>
  </si>
  <si>
    <t>32</t>
  </si>
  <si>
    <t>962052314</t>
  </si>
  <si>
    <t>Bourání pilířů ze ŽB</t>
  </si>
  <si>
    <t>-945412671</t>
  </si>
  <si>
    <t>2*0,35*0,35*2,2 "sloupky brány ozn. 09"</t>
  </si>
  <si>
    <t>33</t>
  </si>
  <si>
    <t>966006211</t>
  </si>
  <si>
    <t>Odstranění svislých dopravních značek ze sloupů, sloupků nebo konzol</t>
  </si>
  <si>
    <t>2043893992</t>
  </si>
  <si>
    <t>34</t>
  </si>
  <si>
    <t>966049831</t>
  </si>
  <si>
    <t>Rozebrání prefabrikovaných plotových desek betonových</t>
  </si>
  <si>
    <t>433069134</t>
  </si>
  <si>
    <t>Poznámka k položce:_x000D_
dvě desky nad sebou</t>
  </si>
  <si>
    <t>2*174 "2 x počet polí"</t>
  </si>
  <si>
    <t>35</t>
  </si>
  <si>
    <t>966071711</t>
  </si>
  <si>
    <t>Bourání sloupků a vzpěr plotových ocelových do 2,5 m zabetonovaných</t>
  </si>
  <si>
    <t>2019186006</t>
  </si>
  <si>
    <t>Poznámka k položce:_x000D_
sloupek s betonovou obrubou výšky 55 cm pro 2 ks podhrabové desky, sloupek bude od obruby oddělen odříznutím a předán do suti z kovu</t>
  </si>
  <si>
    <t>168"počet sloupků, výpočet 335/2"</t>
  </si>
  <si>
    <t>36</t>
  </si>
  <si>
    <t>966_001R</t>
  </si>
  <si>
    <t>Odříznutí kovového sloupku od betonové patky</t>
  </si>
  <si>
    <t>-1482931660</t>
  </si>
  <si>
    <t>37</t>
  </si>
  <si>
    <t>966072811</t>
  </si>
  <si>
    <t>Rozebrání rámového oplocení na ocelové sloupky výšky do 2 m</t>
  </si>
  <si>
    <t>-1189774188</t>
  </si>
  <si>
    <t>347 "délka plotu"</t>
  </si>
  <si>
    <t>38</t>
  </si>
  <si>
    <t>979054451</t>
  </si>
  <si>
    <t>Očištění vybouraných zámkových dlaždic s původním spárováním z kameniva těženého</t>
  </si>
  <si>
    <t>-492214074</t>
  </si>
  <si>
    <t>997</t>
  </si>
  <si>
    <t>Přesun sutě</t>
  </si>
  <si>
    <t>39</t>
  </si>
  <si>
    <t>997013501</t>
  </si>
  <si>
    <t>Odvoz suti a vybouraných hmot na skládku nebo meziskládku do 1 km se složením</t>
  </si>
  <si>
    <t>1214187153</t>
  </si>
  <si>
    <t>13 "beton přilhlého k plotu jižní části"</t>
  </si>
  <si>
    <t>1,91 "základ brány ozn 09"</t>
  </si>
  <si>
    <t>1,294 "pilíře brány ozn 09"</t>
  </si>
  <si>
    <t>27,84 "podhrabové desky"</t>
  </si>
  <si>
    <t>0,06*168 "beton sloupků"</t>
  </si>
  <si>
    <t>0,0057*168 "ocelové sloupky - kovy odvezeny na místo určené TSHK"</t>
  </si>
  <si>
    <t>3,21 "rámové oplocení - kovy odvezeny na místo určené TSHK"</t>
  </si>
  <si>
    <t>0,06 "brána ozn. 09 - kovy odvezeny na místo určené TSHK"</t>
  </si>
  <si>
    <t>40</t>
  </si>
  <si>
    <t>997013509</t>
  </si>
  <si>
    <t>Příplatek k odvozu suti a vybouraných hmot na skládku ZKD 1 km přes 1 km</t>
  </si>
  <si>
    <t>1309061828</t>
  </si>
  <si>
    <t>58,352*15 'Přepočtené koeficientem množství</t>
  </si>
  <si>
    <t>41</t>
  </si>
  <si>
    <t>997013861</t>
  </si>
  <si>
    <t>Poplatek za uložení stavebního odpadu na recyklační skládce (skládkovné) z prostého betonu kód odpadu 17 01 01</t>
  </si>
  <si>
    <t>-365261205</t>
  </si>
  <si>
    <t>42</t>
  </si>
  <si>
    <t>997013862</t>
  </si>
  <si>
    <t>Poplatek za uložení stavebního odpadu na recyklační skládce (skládkovné) z armovaného betonu kód odpadu  17 01 01</t>
  </si>
  <si>
    <t>-421268836</t>
  </si>
  <si>
    <t>998</t>
  </si>
  <si>
    <t>Přesun hmot</t>
  </si>
  <si>
    <t>43</t>
  </si>
  <si>
    <t>998225111</t>
  </si>
  <si>
    <t>Přesun hmot pro pozemní komunikace s krytem z kamene, monolitickým betonovým nebo živičným</t>
  </si>
  <si>
    <t>682896266</t>
  </si>
  <si>
    <t>PSV</t>
  </si>
  <si>
    <t>Práce a dodávky PSV</t>
  </si>
  <si>
    <t>767</t>
  </si>
  <si>
    <t>Konstrukce zámečnické</t>
  </si>
  <si>
    <t>44</t>
  </si>
  <si>
    <t>767_001R</t>
  </si>
  <si>
    <t>Demontáž a zpětná montáž informační cedulky zubní laboratoře</t>
  </si>
  <si>
    <t>ks</t>
  </si>
  <si>
    <t>-1453646786</t>
  </si>
  <si>
    <t>45</t>
  </si>
  <si>
    <t>767_002R</t>
  </si>
  <si>
    <t>Demontáž a zpětná montáž informační nástěnky školního hřiště</t>
  </si>
  <si>
    <t>1010855449</t>
  </si>
  <si>
    <t>46</t>
  </si>
  <si>
    <t>767_003R</t>
  </si>
  <si>
    <t>Demontáž původní ocelové dvoukřídlové brány na pozici ozn. 09</t>
  </si>
  <si>
    <t>1072090682</t>
  </si>
  <si>
    <t>Poznámka k položce:_x000D_
bez ŽB sloupů</t>
  </si>
  <si>
    <t>47</t>
  </si>
  <si>
    <t>767_004R</t>
  </si>
  <si>
    <t>Montáž a dodávka ocelové dvoukřídlové brány na ozn. 09</t>
  </si>
  <si>
    <t>182522348</t>
  </si>
  <si>
    <t>SO 02 - MŠ Štefcova</t>
  </si>
  <si>
    <t>111211101</t>
  </si>
  <si>
    <t>Odstranění křovin a stromů průměru kmene do 100 mm i s kořeny sklonu terénu do 1:5 ručně</t>
  </si>
  <si>
    <t>-366410812</t>
  </si>
  <si>
    <t>Poznámka k položce:_x000D_
Včetně odvozu a ekologické likvidace</t>
  </si>
  <si>
    <t>86*1,5 "plot z tújek"</t>
  </si>
  <si>
    <t>112101121</t>
  </si>
  <si>
    <t>Odstranění stromů jehličnatých průměru kmene do 300 mm</t>
  </si>
  <si>
    <t>-1239282003</t>
  </si>
  <si>
    <t>112251101</t>
  </si>
  <si>
    <t>Odstranění pařezů D do 300 mm</t>
  </si>
  <si>
    <t>-1312216577</t>
  </si>
  <si>
    <t>1230376882</t>
  </si>
  <si>
    <t>21,5*0,3 "západ 1 - dlažba, beton"</t>
  </si>
  <si>
    <t>23*0,3 "západ 2 - dlažba, beton"</t>
  </si>
  <si>
    <t>58*0,3 "západ 3 - dlažba"</t>
  </si>
  <si>
    <t>482818800</t>
  </si>
  <si>
    <t>85*0,3 "sever - zámková dlažba"</t>
  </si>
  <si>
    <t>(1+1+3,5+1+1+3,5)*1 "prahy branky a brány"</t>
  </si>
  <si>
    <t>1764221315</t>
  </si>
  <si>
    <t>1784017766</t>
  </si>
  <si>
    <t>(1+1+3,5+1+1+3,5)*0,5 "prahy branky a brány (3,5,6,7,8,10)"</t>
  </si>
  <si>
    <t>-1003953367</t>
  </si>
  <si>
    <t>105*0,7 "východ beton"</t>
  </si>
  <si>
    <t>(5,2+3,5)*0,5 "prahy brány (1,2)"</t>
  </si>
  <si>
    <t>121112005</t>
  </si>
  <si>
    <t>Sejmutí ornice tl vrstvy do 300 mm ručně</t>
  </si>
  <si>
    <t>977158450</t>
  </si>
  <si>
    <t>5,3+3,1 "dlažba zálivu"</t>
  </si>
  <si>
    <t>45840886</t>
  </si>
  <si>
    <t>-465073812</t>
  </si>
  <si>
    <t>(3,5+3,5)*0,5*0,5 "prahy branky a brány (3,5,6,7,8,10)"</t>
  </si>
  <si>
    <t>(5,2+3,5)*0,5*0,5 "prahy brány (1,2)"</t>
  </si>
  <si>
    <t>1802715274</t>
  </si>
  <si>
    <t>(3,5+3,5)*1*0,3 "prahy branky a brány (3,5,6,7,8,10)"</t>
  </si>
  <si>
    <t>(3,5+3,5)*1*0,5 "prahy branky a brány (3,5,6,7,8,10)"</t>
  </si>
  <si>
    <t>(5,2+3,5)*1*0,65 "prahy brány (1,2)"</t>
  </si>
  <si>
    <t>-590501113</t>
  </si>
  <si>
    <t>11,255*1,5</t>
  </si>
  <si>
    <t>311951110</t>
  </si>
  <si>
    <t>227*0,07065*0,8 "zásyp původních děr po sloupcích"</t>
  </si>
  <si>
    <t>-851070332</t>
  </si>
  <si>
    <t>21,5*1 "západ 1 - dlažba, beton"</t>
  </si>
  <si>
    <t>23*1 "západ 2 - dlažba, beton"</t>
  </si>
  <si>
    <t>24*2 "jihozápad 3 - tráva"</t>
  </si>
  <si>
    <t>110*1 "jih - asfalt + stojatá dlažba"</t>
  </si>
  <si>
    <t>13*2 "jihovýchod tráva"</t>
  </si>
  <si>
    <t>105*1 "beton"</t>
  </si>
  <si>
    <t>15*2 "severovýchod - tráva"</t>
  </si>
  <si>
    <t>85*1 "sever - zámkový dlažba"</t>
  </si>
  <si>
    <t>58*1 "západ 3 - dlažba"</t>
  </si>
  <si>
    <t>129 "místo po kořenech tújek"</t>
  </si>
  <si>
    <t>10364101</t>
  </si>
  <si>
    <t>zemina pro terénní úpravy -  ornice</t>
  </si>
  <si>
    <t>627079789</t>
  </si>
  <si>
    <t>129*0,15*1,7 "dovoz po vytrhaných kořenech"</t>
  </si>
  <si>
    <t>1521696298</t>
  </si>
  <si>
    <t>(3,5+3,5)*0,8*0,5 "prahy brány (3,5,6,7,8,10)"</t>
  </si>
  <si>
    <t>(5,2+3,5)*0,8*0,5 "prahy brány (1,2)"</t>
  </si>
  <si>
    <t>2111223885</t>
  </si>
  <si>
    <t>0,1 "vyztužení prahů brány - odhad"</t>
  </si>
  <si>
    <t>-1922958036</t>
  </si>
  <si>
    <t>(21,5+23+24+110+13+105+15+85+58) "délka plotu"</t>
  </si>
  <si>
    <t>(58+5,5+13) "vnitřní plot"</t>
  </si>
  <si>
    <t>Mezisoučet</t>
  </si>
  <si>
    <t>531/2,5 "počet polí a sloupků"</t>
  </si>
  <si>
    <t>213 "zaokrouhleno"</t>
  </si>
  <si>
    <t>1057304424</t>
  </si>
  <si>
    <t>874808110</t>
  </si>
  <si>
    <t>-647129364</t>
  </si>
  <si>
    <t>1829787146</t>
  </si>
  <si>
    <t>-876858088</t>
  </si>
  <si>
    <t>Poznámka k položce:_x000D_
Barva antracit, Průměr drátu: vodorovné 2x8 mm, svislé 6 mm</t>
  </si>
  <si>
    <t>1115836264</t>
  </si>
  <si>
    <t>105*0,7 "východ - beton"</t>
  </si>
  <si>
    <t>890755521</t>
  </si>
  <si>
    <t>8,4 "podklad záliv"</t>
  </si>
  <si>
    <t>-985965609</t>
  </si>
  <si>
    <t>882826840</t>
  </si>
  <si>
    <t>59245018</t>
  </si>
  <si>
    <t>dlažba tvar obdélník betonová 200x100x60mm přírodní</t>
  </si>
  <si>
    <t>980350476</t>
  </si>
  <si>
    <t>8,4*1,02 'Přepočtené koeficientem množství</t>
  </si>
  <si>
    <t>-260209707</t>
  </si>
  <si>
    <t>-1388162265</t>
  </si>
  <si>
    <t>329403220</t>
  </si>
  <si>
    <t>(5,2+3,5)*2 "prahy brány (1,2)"</t>
  </si>
  <si>
    <t>936_001R</t>
  </si>
  <si>
    <t>Montáž prvků městské a zahradní architektury - stínící bambusové rohože</t>
  </si>
  <si>
    <t>-338565382</t>
  </si>
  <si>
    <t>86 "plot z tújek"</t>
  </si>
  <si>
    <t>749_001R</t>
  </si>
  <si>
    <t>bambusová stínící rohož "štípaný bambus" výška 150 cm</t>
  </si>
  <si>
    <t>1711020557</t>
  </si>
  <si>
    <t>86*2 'Přepočtené koeficientem množství</t>
  </si>
  <si>
    <t>961044111</t>
  </si>
  <si>
    <t>Bourání základů z betonu prostého</t>
  </si>
  <si>
    <t>-1236313502</t>
  </si>
  <si>
    <t>Poznámka k položce:_x000D_
beton pod podhrabovými deskami</t>
  </si>
  <si>
    <t>21,5*0,1*0,3 "západ 1 - dlažba, beton"</t>
  </si>
  <si>
    <t>23*0,1*0,3 "západ 2 - dlažba, beton"</t>
  </si>
  <si>
    <t>24*0,1*0,3 "jihozápad 3 - tráva"</t>
  </si>
  <si>
    <t>110*0,05*0,3"jih - asfalt + stojatá dlažba"</t>
  </si>
  <si>
    <t>-1238475200</t>
  </si>
  <si>
    <t>21,5*0,5 "západ 1 - dlažba, beton"</t>
  </si>
  <si>
    <t>23*0,5 "západ 2 - dlažba, beton"</t>
  </si>
  <si>
    <t>24*0,5 "jihozápad 3 - tráva"</t>
  </si>
  <si>
    <t>110*0,5 "jih - asfalt + stojatá dlažba"</t>
  </si>
  <si>
    <t>13*0,5 "jihovýchod tráva"</t>
  </si>
  <si>
    <t>105*0,75 "východ beton /polovina 1x, polovina 2x"</t>
  </si>
  <si>
    <t>15*1 "severovýchod - tráva"</t>
  </si>
  <si>
    <t>402531830</t>
  </si>
  <si>
    <t>21,5 "západ 1 - dlažba, beton"</t>
  </si>
  <si>
    <t>23 "západ 2 - dlažba, beton"</t>
  </si>
  <si>
    <t>24 "jihozápad 3 - tráva"</t>
  </si>
  <si>
    <t>110 "jih - asfalt + stojatá dlažba"</t>
  </si>
  <si>
    <t>13 "jihovýchod tráva"</t>
  </si>
  <si>
    <t>105 "východ - beton"</t>
  </si>
  <si>
    <t>15 "severovýchod - tráva"</t>
  </si>
  <si>
    <t>85 "sever - zámkový dlažba"</t>
  </si>
  <si>
    <t>58 "západ 3 - dlažba"</t>
  </si>
  <si>
    <t>454/2 "počet polí"</t>
  </si>
  <si>
    <t>-323762321</t>
  </si>
  <si>
    <t>966071822</t>
  </si>
  <si>
    <t>Rozebrání oplocení z drátěného pletiva se čtvercovými oky výšky do 2,0 m</t>
  </si>
  <si>
    <t>-57549241</t>
  </si>
  <si>
    <t>62767829</t>
  </si>
  <si>
    <t>458945169</t>
  </si>
  <si>
    <t>25,301 "beton východ + betony bran"</t>
  </si>
  <si>
    <t>7,41 "podkladní betony pod podhrabovými deskami"</t>
  </si>
  <si>
    <t>26,6 "podhrabové desky"</t>
  </si>
  <si>
    <t>0,06*227 "beton sloupků"</t>
  </si>
  <si>
    <t>0,0057*227 "ocelové sloupky - kovy odvezeny na místo určené TSHK"</t>
  </si>
  <si>
    <t>4,204 "rámové oplocení - kovy odvezeny na místo určené TSHK"</t>
  </si>
  <si>
    <t>676057393</t>
  </si>
  <si>
    <t>78,489*15 'Přepočtené koeficientem množství</t>
  </si>
  <si>
    <t>-994406420</t>
  </si>
  <si>
    <t>1656289666</t>
  </si>
  <si>
    <t>-630636812</t>
  </si>
  <si>
    <t>Demontáž a zpětná montáž informačních cedulí a čísel popisných</t>
  </si>
  <si>
    <t>-153394795</t>
  </si>
  <si>
    <t>Demontáž a zpětná montáž poštovních schránek</t>
  </si>
  <si>
    <t>1784462912</t>
  </si>
  <si>
    <t>48</t>
  </si>
  <si>
    <t>Demontáž původní ocelové dvoukřídlové brány na pozici ozn. 01</t>
  </si>
  <si>
    <t>1141113374</t>
  </si>
  <si>
    <t>49</t>
  </si>
  <si>
    <t>Montáž a dodávka ocelové dvoukřídlové brány na ozn. 01 (5200x1700 mm)</t>
  </si>
  <si>
    <t>1533688332</t>
  </si>
  <si>
    <t>50</t>
  </si>
  <si>
    <t>767_005R</t>
  </si>
  <si>
    <t>Demontáž původní ocelové dvoukřídlové brány na pozici ozn. 02</t>
  </si>
  <si>
    <t>1643189555</t>
  </si>
  <si>
    <t>51</t>
  </si>
  <si>
    <t>767_006R</t>
  </si>
  <si>
    <t>Montáž a dodávka ocelové dvoukřídlové brány na ozn. 02 (3450x1700 mm)</t>
  </si>
  <si>
    <t>-154964366</t>
  </si>
  <si>
    <t>52</t>
  </si>
  <si>
    <t>767_007R</t>
  </si>
  <si>
    <t>Demontáž původní ocelové dvoukřídlové branky na pozici ozn. 03</t>
  </si>
  <si>
    <t>-224689305</t>
  </si>
  <si>
    <t>53</t>
  </si>
  <si>
    <t>767_008R</t>
  </si>
  <si>
    <t>Montáž a dodávka ocelové dvoukřídlové branky na ozn. 03 (1000x1700 mm)</t>
  </si>
  <si>
    <t>71052351</t>
  </si>
  <si>
    <t>54</t>
  </si>
  <si>
    <t>767_009R</t>
  </si>
  <si>
    <t>Montáž a dodávka ocelové dvoukřídlové branky na ozn. 04 (1000x1700 mm)</t>
  </si>
  <si>
    <t>1139964723</t>
  </si>
  <si>
    <t>55</t>
  </si>
  <si>
    <t>767_010R</t>
  </si>
  <si>
    <t>Demontáž původní ocelové dvoukřídlové branky na pozici ozn. 05</t>
  </si>
  <si>
    <t>297939151</t>
  </si>
  <si>
    <t>56</t>
  </si>
  <si>
    <t>767_011R</t>
  </si>
  <si>
    <t>Montáž a dodávka ocelové dvoukřídlové branky na ozn. 05 (1000x1700 mm)</t>
  </si>
  <si>
    <t>-1783062847</t>
  </si>
  <si>
    <t>57</t>
  </si>
  <si>
    <t>767_012R</t>
  </si>
  <si>
    <t>Demontáž původní ocelové dvoukřídlové brány na pozici ozn. 06</t>
  </si>
  <si>
    <t>298221594</t>
  </si>
  <si>
    <t>58</t>
  </si>
  <si>
    <t>767_013R</t>
  </si>
  <si>
    <t>Montáž a dodávka ocelové dvoukřídlové brány na ozn. 06 (3500x1700 mm)</t>
  </si>
  <si>
    <t>1406078821</t>
  </si>
  <si>
    <t>59</t>
  </si>
  <si>
    <t>767_014R</t>
  </si>
  <si>
    <t>Demontáž původní ocelové dvoukřídlové branky na pozici ozn. 07</t>
  </si>
  <si>
    <t>1104520673</t>
  </si>
  <si>
    <t>60</t>
  </si>
  <si>
    <t>767_015R</t>
  </si>
  <si>
    <t>Montáž a dodávka ocelové dvoukřídlové branky na ozn. 07 (1000x1700 mm)</t>
  </si>
  <si>
    <t>-537348286</t>
  </si>
  <si>
    <t>61</t>
  </si>
  <si>
    <t>767_016R</t>
  </si>
  <si>
    <t>Demontáž původní ocelové dvoukřídlové branky na pozici ozn. 08</t>
  </si>
  <si>
    <t>1772405385</t>
  </si>
  <si>
    <t>62</t>
  </si>
  <si>
    <t>767_017R</t>
  </si>
  <si>
    <t>Montáž a dodávka ocelové dvoukřídlové branky na ozn. 08 (1000x1700 mm)</t>
  </si>
  <si>
    <t>-1388988726</t>
  </si>
  <si>
    <t>63</t>
  </si>
  <si>
    <t>767_018R</t>
  </si>
  <si>
    <t>Demontáž původní ocelové dvoukřídlové brány na pozici ozn. 10</t>
  </si>
  <si>
    <t>1161775374</t>
  </si>
  <si>
    <t>64</t>
  </si>
  <si>
    <t>767_019R</t>
  </si>
  <si>
    <t>Montáž a dodávka ocelové dvoukřídlové brány na ozn. 10 (3450x1700 mm)</t>
  </si>
  <si>
    <t>-995367911</t>
  </si>
  <si>
    <t>OST - Vedlejší rozpočtové náklady</t>
  </si>
  <si>
    <t>VRN - Vedlejší rozpočtové náklady</t>
  </si>
  <si>
    <t xml:space="preserve">    VRN3 - Zařízení staveniště</t>
  </si>
  <si>
    <t xml:space="preserve">    VRN6 - Územní vlivy</t>
  </si>
  <si>
    <t xml:space="preserve">    VRN7 - Provozní vlivy</t>
  </si>
  <si>
    <t>VRN</t>
  </si>
  <si>
    <t>VRN3</t>
  </si>
  <si>
    <t>Zařízení staveniště</t>
  </si>
  <si>
    <t>033103000</t>
  </si>
  <si>
    <t>Připojení energií</t>
  </si>
  <si>
    <t>kpl</t>
  </si>
  <si>
    <t>1024</t>
  </si>
  <si>
    <t>-2057314197</t>
  </si>
  <si>
    <t>034103000</t>
  </si>
  <si>
    <t>Oboustranné oplocení staveniště - etapovité provádění</t>
  </si>
  <si>
    <t>1167211133</t>
  </si>
  <si>
    <t>Poznámka k položce:_x000D_
Práce budou probíhat i v době prázdninového provozu mateřských škol a školního hřiště. Zhotovitel je povinen zřídit mobilní oplocení, tak aby byla zajištěna bezpečnost osob pohybujících se v areálu (typ oplocení dle nařízení vlády č. 591/2006 Sb)</t>
  </si>
  <si>
    <t>034503000</t>
  </si>
  <si>
    <t>Informační tabule na staveništi</t>
  </si>
  <si>
    <t>280015657</t>
  </si>
  <si>
    <t>VRN6</t>
  </si>
  <si>
    <t>Územní vlivy</t>
  </si>
  <si>
    <t>062_001R</t>
  </si>
  <si>
    <t>Etapizace výstavby+ navržení záboru a opatření obecné povahy ke stanovení přechodné úpravy provozu na pozemní komunikaci včetně projednání na odboru správy majetku města a odboru dopravy</t>
  </si>
  <si>
    <t>-1001355155</t>
  </si>
  <si>
    <t>Poznámka k položce:_x000D_
Nutné provést před zahájením prací: Zajištění bezpečnosti provozu na chodnících</t>
  </si>
  <si>
    <t>VRN7</t>
  </si>
  <si>
    <t>Provozní vlivy</t>
  </si>
  <si>
    <t>075_001R</t>
  </si>
  <si>
    <t>Vytyčení sítí, práce v ochranných pásmech, respektování stanovisek dokladové části</t>
  </si>
  <si>
    <t>-1533721922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</si>
</sst>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0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9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2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8</v>
      </c>
      <c r="BT3" s="17" t="s">
        <v>9</v>
      </c>
    </row>
    <row r="4" spans="1:74" s="1" customFormat="1" ht="24.95" customHeight="1">
      <c r="B4" s="21"/>
      <c r="C4" s="22"/>
      <c r="D4" s="23" t="s">
        <v>10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11</v>
      </c>
      <c r="BE4" s="25" t="s">
        <v>12</v>
      </c>
      <c r="BS4" s="17" t="s">
        <v>13</v>
      </c>
    </row>
    <row r="5" spans="1:74" s="1" customFormat="1" ht="12" customHeight="1">
      <c r="B5" s="21"/>
      <c r="C5" s="22"/>
      <c r="D5" s="26" t="s">
        <v>14</v>
      </c>
      <c r="E5" s="22"/>
      <c r="F5" s="22"/>
      <c r="G5" s="22"/>
      <c r="H5" s="22"/>
      <c r="I5" s="22"/>
      <c r="J5" s="22"/>
      <c r="K5" s="255" t="s">
        <v>15</v>
      </c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2"/>
      <c r="AQ5" s="22"/>
      <c r="AR5" s="20"/>
      <c r="BE5" s="252" t="s">
        <v>16</v>
      </c>
      <c r="BS5" s="17" t="s">
        <v>6</v>
      </c>
    </row>
    <row r="6" spans="1:74" s="1" customFormat="1" ht="36.950000000000003" customHeight="1">
      <c r="B6" s="21"/>
      <c r="C6" s="22"/>
      <c r="D6" s="28" t="s">
        <v>17</v>
      </c>
      <c r="E6" s="22"/>
      <c r="F6" s="22"/>
      <c r="G6" s="22"/>
      <c r="H6" s="22"/>
      <c r="I6" s="22"/>
      <c r="J6" s="22"/>
      <c r="K6" s="257" t="s">
        <v>18</v>
      </c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2"/>
      <c r="AQ6" s="22"/>
      <c r="AR6" s="20"/>
      <c r="BE6" s="253"/>
      <c r="BS6" s="17" t="s">
        <v>6</v>
      </c>
    </row>
    <row r="7" spans="1:74" s="1" customFormat="1" ht="12" customHeight="1">
      <c r="B7" s="21"/>
      <c r="C7" s="22"/>
      <c r="D7" s="29" t="s">
        <v>19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20</v>
      </c>
      <c r="AL7" s="22"/>
      <c r="AM7" s="22"/>
      <c r="AN7" s="27" t="s">
        <v>1</v>
      </c>
      <c r="AO7" s="22"/>
      <c r="AP7" s="22"/>
      <c r="AQ7" s="22"/>
      <c r="AR7" s="20"/>
      <c r="BE7" s="253"/>
      <c r="BS7" s="17" t="s">
        <v>6</v>
      </c>
    </row>
    <row r="8" spans="1:74" s="1" customFormat="1" ht="12" customHeight="1">
      <c r="B8" s="21"/>
      <c r="C8" s="22"/>
      <c r="D8" s="29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23</v>
      </c>
      <c r="AL8" s="22"/>
      <c r="AM8" s="22"/>
      <c r="AN8" s="30" t="s">
        <v>24</v>
      </c>
      <c r="AO8" s="22"/>
      <c r="AP8" s="22"/>
      <c r="AQ8" s="22"/>
      <c r="AR8" s="20"/>
      <c r="BE8" s="253"/>
      <c r="BS8" s="17" t="s">
        <v>6</v>
      </c>
    </row>
    <row r="9" spans="1:74" s="1" customFormat="1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253"/>
      <c r="BS9" s="17" t="s">
        <v>6</v>
      </c>
    </row>
    <row r="10" spans="1:74" s="1" customFormat="1" ht="12" customHeight="1">
      <c r="B10" s="21"/>
      <c r="C10" s="22"/>
      <c r="D10" s="29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26</v>
      </c>
      <c r="AL10" s="22"/>
      <c r="AM10" s="22"/>
      <c r="AN10" s="27" t="s">
        <v>1</v>
      </c>
      <c r="AO10" s="22"/>
      <c r="AP10" s="22"/>
      <c r="AQ10" s="22"/>
      <c r="AR10" s="20"/>
      <c r="BE10" s="253"/>
      <c r="BS10" s="17" t="s">
        <v>6</v>
      </c>
    </row>
    <row r="11" spans="1:74" s="1" customFormat="1" ht="18.399999999999999" customHeight="1">
      <c r="B11" s="21"/>
      <c r="C11" s="22"/>
      <c r="D11" s="22"/>
      <c r="E11" s="27" t="s">
        <v>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28</v>
      </c>
      <c r="AL11" s="22"/>
      <c r="AM11" s="22"/>
      <c r="AN11" s="27" t="s">
        <v>1</v>
      </c>
      <c r="AO11" s="22"/>
      <c r="AP11" s="22"/>
      <c r="AQ11" s="22"/>
      <c r="AR11" s="20"/>
      <c r="BE11" s="253"/>
      <c r="BS11" s="17" t="s">
        <v>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253"/>
      <c r="BS12" s="17" t="s">
        <v>6</v>
      </c>
    </row>
    <row r="13" spans="1:74" s="1" customFormat="1" ht="12" customHeight="1">
      <c r="B13" s="21"/>
      <c r="C13" s="22"/>
      <c r="D13" s="29" t="s">
        <v>29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26</v>
      </c>
      <c r="AL13" s="22"/>
      <c r="AM13" s="22"/>
      <c r="AN13" s="31" t="s">
        <v>30</v>
      </c>
      <c r="AO13" s="22"/>
      <c r="AP13" s="22"/>
      <c r="AQ13" s="22"/>
      <c r="AR13" s="20"/>
      <c r="BE13" s="253"/>
      <c r="BS13" s="17" t="s">
        <v>6</v>
      </c>
    </row>
    <row r="14" spans="1:74" ht="12.75">
      <c r="B14" s="21"/>
      <c r="C14" s="22"/>
      <c r="D14" s="22"/>
      <c r="E14" s="258" t="s">
        <v>30</v>
      </c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9" t="s">
        <v>28</v>
      </c>
      <c r="AL14" s="22"/>
      <c r="AM14" s="22"/>
      <c r="AN14" s="31" t="s">
        <v>30</v>
      </c>
      <c r="AO14" s="22"/>
      <c r="AP14" s="22"/>
      <c r="AQ14" s="22"/>
      <c r="AR14" s="20"/>
      <c r="BE14" s="253"/>
      <c r="BS14" s="17" t="s">
        <v>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253"/>
      <c r="BS15" s="17" t="s">
        <v>4</v>
      </c>
    </row>
    <row r="16" spans="1:74" s="1" customFormat="1" ht="12" customHeight="1">
      <c r="B16" s="21"/>
      <c r="C16" s="22"/>
      <c r="D16" s="29" t="s">
        <v>31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26</v>
      </c>
      <c r="AL16" s="22"/>
      <c r="AM16" s="22"/>
      <c r="AN16" s="27" t="s">
        <v>1</v>
      </c>
      <c r="AO16" s="22"/>
      <c r="AP16" s="22"/>
      <c r="AQ16" s="22"/>
      <c r="AR16" s="20"/>
      <c r="BE16" s="253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22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28</v>
      </c>
      <c r="AL17" s="22"/>
      <c r="AM17" s="22"/>
      <c r="AN17" s="27" t="s">
        <v>1</v>
      </c>
      <c r="AO17" s="22"/>
      <c r="AP17" s="22"/>
      <c r="AQ17" s="22"/>
      <c r="AR17" s="20"/>
      <c r="BE17" s="253"/>
      <c r="BS17" s="17" t="s">
        <v>32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253"/>
      <c r="BS18" s="17" t="s">
        <v>6</v>
      </c>
    </row>
    <row r="19" spans="1:71" s="1" customFormat="1" ht="12" customHeight="1">
      <c r="B19" s="21"/>
      <c r="C19" s="22"/>
      <c r="D19" s="29" t="s">
        <v>33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26</v>
      </c>
      <c r="AL19" s="22"/>
      <c r="AM19" s="22"/>
      <c r="AN19" s="27" t="s">
        <v>1</v>
      </c>
      <c r="AO19" s="22"/>
      <c r="AP19" s="22"/>
      <c r="AQ19" s="22"/>
      <c r="AR19" s="20"/>
      <c r="BE19" s="253"/>
      <c r="BS19" s="17" t="s">
        <v>6</v>
      </c>
    </row>
    <row r="20" spans="1:71" s="1" customFormat="1" ht="18.399999999999999" customHeight="1">
      <c r="B20" s="21"/>
      <c r="C20" s="22"/>
      <c r="D20" s="22"/>
      <c r="E20" s="27" t="s">
        <v>34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28</v>
      </c>
      <c r="AL20" s="22"/>
      <c r="AM20" s="22"/>
      <c r="AN20" s="27" t="s">
        <v>1</v>
      </c>
      <c r="AO20" s="22"/>
      <c r="AP20" s="22"/>
      <c r="AQ20" s="22"/>
      <c r="AR20" s="20"/>
      <c r="BE20" s="253"/>
      <c r="BS20" s="17" t="s">
        <v>32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253"/>
    </row>
    <row r="22" spans="1:71" s="1" customFormat="1" ht="12" customHeight="1">
      <c r="B22" s="21"/>
      <c r="C22" s="22"/>
      <c r="D22" s="29" t="s">
        <v>35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253"/>
    </row>
    <row r="23" spans="1:71" s="1" customFormat="1" ht="47.25" customHeight="1">
      <c r="B23" s="21"/>
      <c r="C23" s="22"/>
      <c r="D23" s="22"/>
      <c r="E23" s="260" t="s">
        <v>36</v>
      </c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260"/>
      <c r="AN23" s="260"/>
      <c r="AO23" s="22"/>
      <c r="AP23" s="22"/>
      <c r="AQ23" s="22"/>
      <c r="AR23" s="20"/>
      <c r="BE23" s="253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253"/>
    </row>
    <row r="25" spans="1:71" s="1" customFormat="1" ht="6.95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253"/>
    </row>
    <row r="26" spans="1:71" s="2" customFormat="1" ht="25.9" customHeight="1">
      <c r="A26" s="34"/>
      <c r="B26" s="35"/>
      <c r="C26" s="36"/>
      <c r="D26" s="37" t="s">
        <v>37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261">
        <f>ROUND(AG94,2)</f>
        <v>0</v>
      </c>
      <c r="AL26" s="262"/>
      <c r="AM26" s="262"/>
      <c r="AN26" s="262"/>
      <c r="AO26" s="262"/>
      <c r="AP26" s="36"/>
      <c r="AQ26" s="36"/>
      <c r="AR26" s="39"/>
      <c r="BE26" s="253"/>
    </row>
    <row r="27" spans="1:71" s="2" customFormat="1" ht="6.95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253"/>
    </row>
    <row r="28" spans="1:71" s="2" customFormat="1" ht="12.75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263" t="s">
        <v>38</v>
      </c>
      <c r="M28" s="263"/>
      <c r="N28" s="263"/>
      <c r="O28" s="263"/>
      <c r="P28" s="263"/>
      <c r="Q28" s="36"/>
      <c r="R28" s="36"/>
      <c r="S28" s="36"/>
      <c r="T28" s="36"/>
      <c r="U28" s="36"/>
      <c r="V28" s="36"/>
      <c r="W28" s="263" t="s">
        <v>39</v>
      </c>
      <c r="X28" s="263"/>
      <c r="Y28" s="263"/>
      <c r="Z28" s="263"/>
      <c r="AA28" s="263"/>
      <c r="AB28" s="263"/>
      <c r="AC28" s="263"/>
      <c r="AD28" s="263"/>
      <c r="AE28" s="263"/>
      <c r="AF28" s="36"/>
      <c r="AG28" s="36"/>
      <c r="AH28" s="36"/>
      <c r="AI28" s="36"/>
      <c r="AJ28" s="36"/>
      <c r="AK28" s="263" t="s">
        <v>40</v>
      </c>
      <c r="AL28" s="263"/>
      <c r="AM28" s="263"/>
      <c r="AN28" s="263"/>
      <c r="AO28" s="263"/>
      <c r="AP28" s="36"/>
      <c r="AQ28" s="36"/>
      <c r="AR28" s="39"/>
      <c r="BE28" s="253"/>
    </row>
    <row r="29" spans="1:71" s="3" customFormat="1" ht="14.45" customHeight="1">
      <c r="B29" s="40"/>
      <c r="C29" s="41"/>
      <c r="D29" s="29" t="s">
        <v>41</v>
      </c>
      <c r="E29" s="41"/>
      <c r="F29" s="29" t="s">
        <v>42</v>
      </c>
      <c r="G29" s="41"/>
      <c r="H29" s="41"/>
      <c r="I29" s="41"/>
      <c r="J29" s="41"/>
      <c r="K29" s="41"/>
      <c r="L29" s="266">
        <v>0.21</v>
      </c>
      <c r="M29" s="265"/>
      <c r="N29" s="265"/>
      <c r="O29" s="265"/>
      <c r="P29" s="265"/>
      <c r="Q29" s="41"/>
      <c r="R29" s="41"/>
      <c r="S29" s="41"/>
      <c r="T29" s="41"/>
      <c r="U29" s="41"/>
      <c r="V29" s="41"/>
      <c r="W29" s="264">
        <f>ROUND(AZ94, 2)</f>
        <v>0</v>
      </c>
      <c r="X29" s="265"/>
      <c r="Y29" s="265"/>
      <c r="Z29" s="265"/>
      <c r="AA29" s="265"/>
      <c r="AB29" s="265"/>
      <c r="AC29" s="265"/>
      <c r="AD29" s="265"/>
      <c r="AE29" s="265"/>
      <c r="AF29" s="41"/>
      <c r="AG29" s="41"/>
      <c r="AH29" s="41"/>
      <c r="AI29" s="41"/>
      <c r="AJ29" s="41"/>
      <c r="AK29" s="264">
        <f>ROUND(AV94, 2)</f>
        <v>0</v>
      </c>
      <c r="AL29" s="265"/>
      <c r="AM29" s="265"/>
      <c r="AN29" s="265"/>
      <c r="AO29" s="265"/>
      <c r="AP29" s="41"/>
      <c r="AQ29" s="41"/>
      <c r="AR29" s="42"/>
      <c r="BE29" s="254"/>
    </row>
    <row r="30" spans="1:71" s="3" customFormat="1" ht="14.45" customHeight="1">
      <c r="B30" s="40"/>
      <c r="C30" s="41"/>
      <c r="D30" s="41"/>
      <c r="E30" s="41"/>
      <c r="F30" s="29" t="s">
        <v>43</v>
      </c>
      <c r="G30" s="41"/>
      <c r="H30" s="41"/>
      <c r="I30" s="41"/>
      <c r="J30" s="41"/>
      <c r="K30" s="41"/>
      <c r="L30" s="266">
        <v>0.15</v>
      </c>
      <c r="M30" s="265"/>
      <c r="N30" s="265"/>
      <c r="O30" s="265"/>
      <c r="P30" s="265"/>
      <c r="Q30" s="41"/>
      <c r="R30" s="41"/>
      <c r="S30" s="41"/>
      <c r="T30" s="41"/>
      <c r="U30" s="41"/>
      <c r="V30" s="41"/>
      <c r="W30" s="264">
        <f>ROUND(BA94, 2)</f>
        <v>0</v>
      </c>
      <c r="X30" s="265"/>
      <c r="Y30" s="265"/>
      <c r="Z30" s="265"/>
      <c r="AA30" s="265"/>
      <c r="AB30" s="265"/>
      <c r="AC30" s="265"/>
      <c r="AD30" s="265"/>
      <c r="AE30" s="265"/>
      <c r="AF30" s="41"/>
      <c r="AG30" s="41"/>
      <c r="AH30" s="41"/>
      <c r="AI30" s="41"/>
      <c r="AJ30" s="41"/>
      <c r="AK30" s="264">
        <f>ROUND(AW94, 2)</f>
        <v>0</v>
      </c>
      <c r="AL30" s="265"/>
      <c r="AM30" s="265"/>
      <c r="AN30" s="265"/>
      <c r="AO30" s="265"/>
      <c r="AP30" s="41"/>
      <c r="AQ30" s="41"/>
      <c r="AR30" s="42"/>
      <c r="BE30" s="254"/>
    </row>
    <row r="31" spans="1:71" s="3" customFormat="1" ht="14.45" hidden="1" customHeight="1">
      <c r="B31" s="40"/>
      <c r="C31" s="41"/>
      <c r="D31" s="41"/>
      <c r="E31" s="41"/>
      <c r="F31" s="29" t="s">
        <v>44</v>
      </c>
      <c r="G31" s="41"/>
      <c r="H31" s="41"/>
      <c r="I31" s="41"/>
      <c r="J31" s="41"/>
      <c r="K31" s="41"/>
      <c r="L31" s="266">
        <v>0.21</v>
      </c>
      <c r="M31" s="265"/>
      <c r="N31" s="265"/>
      <c r="O31" s="265"/>
      <c r="P31" s="265"/>
      <c r="Q31" s="41"/>
      <c r="R31" s="41"/>
      <c r="S31" s="41"/>
      <c r="T31" s="41"/>
      <c r="U31" s="41"/>
      <c r="V31" s="41"/>
      <c r="W31" s="264">
        <f>ROUND(BB94, 2)</f>
        <v>0</v>
      </c>
      <c r="X31" s="265"/>
      <c r="Y31" s="265"/>
      <c r="Z31" s="265"/>
      <c r="AA31" s="265"/>
      <c r="AB31" s="265"/>
      <c r="AC31" s="265"/>
      <c r="AD31" s="265"/>
      <c r="AE31" s="265"/>
      <c r="AF31" s="41"/>
      <c r="AG31" s="41"/>
      <c r="AH31" s="41"/>
      <c r="AI31" s="41"/>
      <c r="AJ31" s="41"/>
      <c r="AK31" s="264">
        <v>0</v>
      </c>
      <c r="AL31" s="265"/>
      <c r="AM31" s="265"/>
      <c r="AN31" s="265"/>
      <c r="AO31" s="265"/>
      <c r="AP31" s="41"/>
      <c r="AQ31" s="41"/>
      <c r="AR31" s="42"/>
      <c r="BE31" s="254"/>
    </row>
    <row r="32" spans="1:71" s="3" customFormat="1" ht="14.45" hidden="1" customHeight="1">
      <c r="B32" s="40"/>
      <c r="C32" s="41"/>
      <c r="D32" s="41"/>
      <c r="E32" s="41"/>
      <c r="F32" s="29" t="s">
        <v>45</v>
      </c>
      <c r="G32" s="41"/>
      <c r="H32" s="41"/>
      <c r="I32" s="41"/>
      <c r="J32" s="41"/>
      <c r="K32" s="41"/>
      <c r="L32" s="266">
        <v>0.15</v>
      </c>
      <c r="M32" s="265"/>
      <c r="N32" s="265"/>
      <c r="O32" s="265"/>
      <c r="P32" s="265"/>
      <c r="Q32" s="41"/>
      <c r="R32" s="41"/>
      <c r="S32" s="41"/>
      <c r="T32" s="41"/>
      <c r="U32" s="41"/>
      <c r="V32" s="41"/>
      <c r="W32" s="264">
        <f>ROUND(BC94, 2)</f>
        <v>0</v>
      </c>
      <c r="X32" s="265"/>
      <c r="Y32" s="265"/>
      <c r="Z32" s="265"/>
      <c r="AA32" s="265"/>
      <c r="AB32" s="265"/>
      <c r="AC32" s="265"/>
      <c r="AD32" s="265"/>
      <c r="AE32" s="265"/>
      <c r="AF32" s="41"/>
      <c r="AG32" s="41"/>
      <c r="AH32" s="41"/>
      <c r="AI32" s="41"/>
      <c r="AJ32" s="41"/>
      <c r="AK32" s="264">
        <v>0</v>
      </c>
      <c r="AL32" s="265"/>
      <c r="AM32" s="265"/>
      <c r="AN32" s="265"/>
      <c r="AO32" s="265"/>
      <c r="AP32" s="41"/>
      <c r="AQ32" s="41"/>
      <c r="AR32" s="42"/>
      <c r="BE32" s="254"/>
    </row>
    <row r="33" spans="1:57" s="3" customFormat="1" ht="14.45" hidden="1" customHeight="1">
      <c r="B33" s="40"/>
      <c r="C33" s="41"/>
      <c r="D33" s="41"/>
      <c r="E33" s="41"/>
      <c r="F33" s="29" t="s">
        <v>46</v>
      </c>
      <c r="G33" s="41"/>
      <c r="H33" s="41"/>
      <c r="I33" s="41"/>
      <c r="J33" s="41"/>
      <c r="K33" s="41"/>
      <c r="L33" s="266">
        <v>0</v>
      </c>
      <c r="M33" s="265"/>
      <c r="N33" s="265"/>
      <c r="O33" s="265"/>
      <c r="P33" s="265"/>
      <c r="Q33" s="41"/>
      <c r="R33" s="41"/>
      <c r="S33" s="41"/>
      <c r="T33" s="41"/>
      <c r="U33" s="41"/>
      <c r="V33" s="41"/>
      <c r="W33" s="264">
        <f>ROUND(BD94, 2)</f>
        <v>0</v>
      </c>
      <c r="X33" s="265"/>
      <c r="Y33" s="265"/>
      <c r="Z33" s="265"/>
      <c r="AA33" s="265"/>
      <c r="AB33" s="265"/>
      <c r="AC33" s="265"/>
      <c r="AD33" s="265"/>
      <c r="AE33" s="265"/>
      <c r="AF33" s="41"/>
      <c r="AG33" s="41"/>
      <c r="AH33" s="41"/>
      <c r="AI33" s="41"/>
      <c r="AJ33" s="41"/>
      <c r="AK33" s="264">
        <v>0</v>
      </c>
      <c r="AL33" s="265"/>
      <c r="AM33" s="265"/>
      <c r="AN33" s="265"/>
      <c r="AO33" s="265"/>
      <c r="AP33" s="41"/>
      <c r="AQ33" s="41"/>
      <c r="AR33" s="42"/>
      <c r="BE33" s="254"/>
    </row>
    <row r="34" spans="1:57" s="2" customFormat="1" ht="6.95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253"/>
    </row>
    <row r="35" spans="1:57" s="2" customFormat="1" ht="25.9" customHeight="1">
      <c r="A35" s="34"/>
      <c r="B35" s="35"/>
      <c r="C35" s="43"/>
      <c r="D35" s="44" t="s">
        <v>47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48</v>
      </c>
      <c r="U35" s="45"/>
      <c r="V35" s="45"/>
      <c r="W35" s="45"/>
      <c r="X35" s="267" t="s">
        <v>49</v>
      </c>
      <c r="Y35" s="268"/>
      <c r="Z35" s="268"/>
      <c r="AA35" s="268"/>
      <c r="AB35" s="268"/>
      <c r="AC35" s="45"/>
      <c r="AD35" s="45"/>
      <c r="AE35" s="45"/>
      <c r="AF35" s="45"/>
      <c r="AG35" s="45"/>
      <c r="AH35" s="45"/>
      <c r="AI35" s="45"/>
      <c r="AJ35" s="45"/>
      <c r="AK35" s="269">
        <f>SUM(AK26:AK33)</f>
        <v>0</v>
      </c>
      <c r="AL35" s="268"/>
      <c r="AM35" s="268"/>
      <c r="AN35" s="268"/>
      <c r="AO35" s="270"/>
      <c r="AP35" s="43"/>
      <c r="AQ35" s="43"/>
      <c r="AR35" s="39"/>
      <c r="BE35" s="34"/>
    </row>
    <row r="36" spans="1:57" s="2" customFormat="1" ht="6.9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2" customFormat="1" ht="14.45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9"/>
      <c r="BE37" s="34"/>
    </row>
    <row r="38" spans="1:57" s="1" customFormat="1" ht="14.45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pans="1:57" s="1" customFormat="1" ht="14.45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pans="1:57" s="1" customFormat="1" ht="14.45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pans="1:57" s="1" customFormat="1" ht="14.45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1:57" s="1" customFormat="1" ht="14.45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1:57" s="1" customFormat="1" ht="14.45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1:57" s="1" customFormat="1" ht="14.45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1:57" s="1" customFormat="1" ht="14.45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1:57" s="1" customFormat="1" ht="14.45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1:57" s="1" customFormat="1" ht="14.45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1:57" s="1" customFormat="1" ht="14.45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1:57" s="2" customFormat="1" ht="14.45" customHeight="1">
      <c r="B49" s="47"/>
      <c r="C49" s="48"/>
      <c r="D49" s="49" t="s">
        <v>50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9" t="s">
        <v>51</v>
      </c>
      <c r="AI49" s="50"/>
      <c r="AJ49" s="50"/>
      <c r="AK49" s="50"/>
      <c r="AL49" s="50"/>
      <c r="AM49" s="50"/>
      <c r="AN49" s="50"/>
      <c r="AO49" s="50"/>
      <c r="AP49" s="48"/>
      <c r="AQ49" s="48"/>
      <c r="AR49" s="51"/>
    </row>
    <row r="50" spans="1:57" ht="11.25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1:57" ht="11.25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1:57" ht="11.25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1:57" ht="11.25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1:57" ht="11.25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1:57" ht="11.2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1:57" ht="11.25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1:57" ht="11.25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1:57" ht="11.25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1:57" ht="11.25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1:57" s="2" customFormat="1" ht="12.75">
      <c r="A60" s="34"/>
      <c r="B60" s="35"/>
      <c r="C60" s="36"/>
      <c r="D60" s="52" t="s">
        <v>52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2" t="s">
        <v>53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2" t="s">
        <v>52</v>
      </c>
      <c r="AI60" s="38"/>
      <c r="AJ60" s="38"/>
      <c r="AK60" s="38"/>
      <c r="AL60" s="38"/>
      <c r="AM60" s="52" t="s">
        <v>53</v>
      </c>
      <c r="AN60" s="38"/>
      <c r="AO60" s="38"/>
      <c r="AP60" s="36"/>
      <c r="AQ60" s="36"/>
      <c r="AR60" s="39"/>
      <c r="BE60" s="34"/>
    </row>
    <row r="61" spans="1:57" ht="11.25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1:57" ht="11.25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1:57" ht="11.25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1:57" s="2" customFormat="1" ht="12.75">
      <c r="A64" s="34"/>
      <c r="B64" s="35"/>
      <c r="C64" s="36"/>
      <c r="D64" s="49" t="s">
        <v>54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49" t="s">
        <v>55</v>
      </c>
      <c r="AI64" s="53"/>
      <c r="AJ64" s="53"/>
      <c r="AK64" s="53"/>
      <c r="AL64" s="53"/>
      <c r="AM64" s="53"/>
      <c r="AN64" s="53"/>
      <c r="AO64" s="53"/>
      <c r="AP64" s="36"/>
      <c r="AQ64" s="36"/>
      <c r="AR64" s="39"/>
      <c r="BE64" s="34"/>
    </row>
    <row r="65" spans="1:57" ht="11.2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1:57" ht="11.25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1:57" ht="11.25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1:57" ht="11.25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1:57" ht="11.25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1:57" ht="11.25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1:57" ht="11.25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1:57" ht="11.25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1:57" ht="11.25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1:57" ht="11.25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1:57" s="2" customFormat="1" ht="12.75">
      <c r="A75" s="34"/>
      <c r="B75" s="35"/>
      <c r="C75" s="36"/>
      <c r="D75" s="52" t="s">
        <v>52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2" t="s">
        <v>53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2" t="s">
        <v>52</v>
      </c>
      <c r="AI75" s="38"/>
      <c r="AJ75" s="38"/>
      <c r="AK75" s="38"/>
      <c r="AL75" s="38"/>
      <c r="AM75" s="52" t="s">
        <v>53</v>
      </c>
      <c r="AN75" s="38"/>
      <c r="AO75" s="38"/>
      <c r="AP75" s="36"/>
      <c r="AQ75" s="36"/>
      <c r="AR75" s="39"/>
      <c r="BE75" s="34"/>
    </row>
    <row r="76" spans="1:57" s="2" customFormat="1" ht="11.25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9"/>
      <c r="BE76" s="34"/>
    </row>
    <row r="77" spans="1:57" s="2" customFormat="1" ht="6.95" customHeight="1">
      <c r="A77" s="34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39"/>
      <c r="BE77" s="34"/>
    </row>
    <row r="81" spans="1:91" s="2" customFormat="1" ht="6.95" customHeight="1">
      <c r="A81" s="34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39"/>
      <c r="BE81" s="34"/>
    </row>
    <row r="82" spans="1:91" s="2" customFormat="1" ht="24.95" customHeight="1">
      <c r="A82" s="34"/>
      <c r="B82" s="35"/>
      <c r="C82" s="23" t="s">
        <v>56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9"/>
      <c r="BE82" s="34"/>
    </row>
    <row r="83" spans="1:91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9"/>
      <c r="BE83" s="34"/>
    </row>
    <row r="84" spans="1:91" s="4" customFormat="1" ht="12" customHeight="1">
      <c r="B84" s="58"/>
      <c r="C84" s="29" t="s">
        <v>14</v>
      </c>
      <c r="D84" s="59"/>
      <c r="E84" s="59"/>
      <c r="F84" s="59"/>
      <c r="G84" s="59"/>
      <c r="H84" s="59"/>
      <c r="I84" s="59"/>
      <c r="J84" s="59"/>
      <c r="K84" s="59"/>
      <c r="L84" s="59" t="str">
        <f>K5</f>
        <v>20201001</v>
      </c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60"/>
    </row>
    <row r="85" spans="1:91" s="5" customFormat="1" ht="36.950000000000003" customHeight="1">
      <c r="B85" s="61"/>
      <c r="C85" s="62" t="s">
        <v>17</v>
      </c>
      <c r="D85" s="63"/>
      <c r="E85" s="63"/>
      <c r="F85" s="63"/>
      <c r="G85" s="63"/>
      <c r="H85" s="63"/>
      <c r="I85" s="63"/>
      <c r="J85" s="63"/>
      <c r="K85" s="63"/>
      <c r="L85" s="271" t="str">
        <f>K6</f>
        <v>ZŠ A MŠ ŠTEFCOVA - OPRAVA OPLOCENÍ AREÁLU</v>
      </c>
      <c r="M85" s="272"/>
      <c r="N85" s="272"/>
      <c r="O85" s="272"/>
      <c r="P85" s="272"/>
      <c r="Q85" s="272"/>
      <c r="R85" s="272"/>
      <c r="S85" s="272"/>
      <c r="T85" s="272"/>
      <c r="U85" s="272"/>
      <c r="V85" s="272"/>
      <c r="W85" s="272"/>
      <c r="X85" s="272"/>
      <c r="Y85" s="272"/>
      <c r="Z85" s="272"/>
      <c r="AA85" s="272"/>
      <c r="AB85" s="272"/>
      <c r="AC85" s="272"/>
      <c r="AD85" s="272"/>
      <c r="AE85" s="272"/>
      <c r="AF85" s="272"/>
      <c r="AG85" s="272"/>
      <c r="AH85" s="272"/>
      <c r="AI85" s="272"/>
      <c r="AJ85" s="272"/>
      <c r="AK85" s="272"/>
      <c r="AL85" s="272"/>
      <c r="AM85" s="272"/>
      <c r="AN85" s="272"/>
      <c r="AO85" s="272"/>
      <c r="AP85" s="63"/>
      <c r="AQ85" s="63"/>
      <c r="AR85" s="64"/>
    </row>
    <row r="86" spans="1:91" s="2" customFormat="1" ht="6.95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9"/>
      <c r="BE86" s="34"/>
    </row>
    <row r="87" spans="1:91" s="2" customFormat="1" ht="12" customHeight="1">
      <c r="A87" s="34"/>
      <c r="B87" s="35"/>
      <c r="C87" s="29" t="s">
        <v>21</v>
      </c>
      <c r="D87" s="36"/>
      <c r="E87" s="36"/>
      <c r="F87" s="36"/>
      <c r="G87" s="36"/>
      <c r="H87" s="36"/>
      <c r="I87" s="36"/>
      <c r="J87" s="36"/>
      <c r="K87" s="36"/>
      <c r="L87" s="65" t="str">
        <f>IF(K8="","",K8)</f>
        <v xml:space="preserve"> 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9" t="s">
        <v>23</v>
      </c>
      <c r="AJ87" s="36"/>
      <c r="AK87" s="36"/>
      <c r="AL87" s="36"/>
      <c r="AM87" s="273" t="str">
        <f>IF(AN8= "","",AN8)</f>
        <v>1. 10. 2020</v>
      </c>
      <c r="AN87" s="273"/>
      <c r="AO87" s="36"/>
      <c r="AP87" s="36"/>
      <c r="AQ87" s="36"/>
      <c r="AR87" s="39"/>
      <c r="BE87" s="34"/>
    </row>
    <row r="88" spans="1:91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9"/>
      <c r="BE88" s="34"/>
    </row>
    <row r="89" spans="1:91" s="2" customFormat="1" ht="15.2" customHeight="1">
      <c r="A89" s="34"/>
      <c r="B89" s="35"/>
      <c r="C89" s="29" t="s">
        <v>25</v>
      </c>
      <c r="D89" s="36"/>
      <c r="E89" s="36"/>
      <c r="F89" s="36"/>
      <c r="G89" s="36"/>
      <c r="H89" s="36"/>
      <c r="I89" s="36"/>
      <c r="J89" s="36"/>
      <c r="K89" s="36"/>
      <c r="L89" s="59" t="str">
        <f>IF(E11= "","",E11)</f>
        <v>TSHK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9" t="s">
        <v>31</v>
      </c>
      <c r="AJ89" s="36"/>
      <c r="AK89" s="36"/>
      <c r="AL89" s="36"/>
      <c r="AM89" s="274" t="str">
        <f>IF(E17="","",E17)</f>
        <v xml:space="preserve"> </v>
      </c>
      <c r="AN89" s="275"/>
      <c r="AO89" s="275"/>
      <c r="AP89" s="275"/>
      <c r="AQ89" s="36"/>
      <c r="AR89" s="39"/>
      <c r="AS89" s="276" t="s">
        <v>57</v>
      </c>
      <c r="AT89" s="277"/>
      <c r="AU89" s="67"/>
      <c r="AV89" s="67"/>
      <c r="AW89" s="67"/>
      <c r="AX89" s="67"/>
      <c r="AY89" s="67"/>
      <c r="AZ89" s="67"/>
      <c r="BA89" s="67"/>
      <c r="BB89" s="67"/>
      <c r="BC89" s="67"/>
      <c r="BD89" s="68"/>
      <c r="BE89" s="34"/>
    </row>
    <row r="90" spans="1:91" s="2" customFormat="1" ht="15.2" customHeight="1">
      <c r="A90" s="34"/>
      <c r="B90" s="35"/>
      <c r="C90" s="29" t="s">
        <v>29</v>
      </c>
      <c r="D90" s="36"/>
      <c r="E90" s="36"/>
      <c r="F90" s="36"/>
      <c r="G90" s="36"/>
      <c r="H90" s="36"/>
      <c r="I90" s="36"/>
      <c r="J90" s="36"/>
      <c r="K90" s="36"/>
      <c r="L90" s="59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9" t="s">
        <v>33</v>
      </c>
      <c r="AJ90" s="36"/>
      <c r="AK90" s="36"/>
      <c r="AL90" s="36"/>
      <c r="AM90" s="274" t="str">
        <f>IF(E20="","",E20)</f>
        <v>Lédl</v>
      </c>
      <c r="AN90" s="275"/>
      <c r="AO90" s="275"/>
      <c r="AP90" s="275"/>
      <c r="AQ90" s="36"/>
      <c r="AR90" s="39"/>
      <c r="AS90" s="278"/>
      <c r="AT90" s="279"/>
      <c r="AU90" s="69"/>
      <c r="AV90" s="69"/>
      <c r="AW90" s="69"/>
      <c r="AX90" s="69"/>
      <c r="AY90" s="69"/>
      <c r="AZ90" s="69"/>
      <c r="BA90" s="69"/>
      <c r="BB90" s="69"/>
      <c r="BC90" s="69"/>
      <c r="BD90" s="70"/>
      <c r="BE90" s="34"/>
    </row>
    <row r="91" spans="1:91" s="2" customFormat="1" ht="10.9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9"/>
      <c r="AS91" s="280"/>
      <c r="AT91" s="281"/>
      <c r="AU91" s="71"/>
      <c r="AV91" s="71"/>
      <c r="AW91" s="71"/>
      <c r="AX91" s="71"/>
      <c r="AY91" s="71"/>
      <c r="AZ91" s="71"/>
      <c r="BA91" s="71"/>
      <c r="BB91" s="71"/>
      <c r="BC91" s="71"/>
      <c r="BD91" s="72"/>
      <c r="BE91" s="34"/>
    </row>
    <row r="92" spans="1:91" s="2" customFormat="1" ht="29.25" customHeight="1">
      <c r="A92" s="34"/>
      <c r="B92" s="35"/>
      <c r="C92" s="282" t="s">
        <v>58</v>
      </c>
      <c r="D92" s="283"/>
      <c r="E92" s="283"/>
      <c r="F92" s="283"/>
      <c r="G92" s="283"/>
      <c r="H92" s="73"/>
      <c r="I92" s="284" t="s">
        <v>59</v>
      </c>
      <c r="J92" s="283"/>
      <c r="K92" s="283"/>
      <c r="L92" s="283"/>
      <c r="M92" s="283"/>
      <c r="N92" s="283"/>
      <c r="O92" s="283"/>
      <c r="P92" s="283"/>
      <c r="Q92" s="283"/>
      <c r="R92" s="283"/>
      <c r="S92" s="283"/>
      <c r="T92" s="283"/>
      <c r="U92" s="283"/>
      <c r="V92" s="283"/>
      <c r="W92" s="283"/>
      <c r="X92" s="283"/>
      <c r="Y92" s="283"/>
      <c r="Z92" s="283"/>
      <c r="AA92" s="283"/>
      <c r="AB92" s="283"/>
      <c r="AC92" s="283"/>
      <c r="AD92" s="283"/>
      <c r="AE92" s="283"/>
      <c r="AF92" s="283"/>
      <c r="AG92" s="285" t="s">
        <v>60</v>
      </c>
      <c r="AH92" s="283"/>
      <c r="AI92" s="283"/>
      <c r="AJ92" s="283"/>
      <c r="AK92" s="283"/>
      <c r="AL92" s="283"/>
      <c r="AM92" s="283"/>
      <c r="AN92" s="284" t="s">
        <v>61</v>
      </c>
      <c r="AO92" s="283"/>
      <c r="AP92" s="286"/>
      <c r="AQ92" s="74" t="s">
        <v>62</v>
      </c>
      <c r="AR92" s="39"/>
      <c r="AS92" s="75" t="s">
        <v>63</v>
      </c>
      <c r="AT92" s="76" t="s">
        <v>64</v>
      </c>
      <c r="AU92" s="76" t="s">
        <v>65</v>
      </c>
      <c r="AV92" s="76" t="s">
        <v>66</v>
      </c>
      <c r="AW92" s="76" t="s">
        <v>67</v>
      </c>
      <c r="AX92" s="76" t="s">
        <v>68</v>
      </c>
      <c r="AY92" s="76" t="s">
        <v>69</v>
      </c>
      <c r="AZ92" s="76" t="s">
        <v>70</v>
      </c>
      <c r="BA92" s="76" t="s">
        <v>71</v>
      </c>
      <c r="BB92" s="76" t="s">
        <v>72</v>
      </c>
      <c r="BC92" s="76" t="s">
        <v>73</v>
      </c>
      <c r="BD92" s="77" t="s">
        <v>74</v>
      </c>
      <c r="BE92" s="34"/>
    </row>
    <row r="93" spans="1:91" s="2" customFormat="1" ht="10.9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9"/>
      <c r="AS93" s="78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80"/>
      <c r="BE93" s="34"/>
    </row>
    <row r="94" spans="1:91" s="6" customFormat="1" ht="32.450000000000003" customHeight="1">
      <c r="B94" s="81"/>
      <c r="C94" s="82" t="s">
        <v>75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290">
        <f>ROUND(SUM(AG95:AG97),2)</f>
        <v>0</v>
      </c>
      <c r="AH94" s="290"/>
      <c r="AI94" s="290"/>
      <c r="AJ94" s="290"/>
      <c r="AK94" s="290"/>
      <c r="AL94" s="290"/>
      <c r="AM94" s="290"/>
      <c r="AN94" s="291">
        <f>SUM(AG94,AT94)</f>
        <v>0</v>
      </c>
      <c r="AO94" s="291"/>
      <c r="AP94" s="291"/>
      <c r="AQ94" s="85" t="s">
        <v>1</v>
      </c>
      <c r="AR94" s="86"/>
      <c r="AS94" s="87">
        <f>ROUND(SUM(AS95:AS97),2)</f>
        <v>0</v>
      </c>
      <c r="AT94" s="88">
        <f>ROUND(SUM(AV94:AW94),2)</f>
        <v>0</v>
      </c>
      <c r="AU94" s="89">
        <f>ROUND(SUM(AU95:AU97),5)</f>
        <v>0</v>
      </c>
      <c r="AV94" s="88">
        <f>ROUND(AZ94*L29,2)</f>
        <v>0</v>
      </c>
      <c r="AW94" s="88">
        <f>ROUND(BA94*L30,2)</f>
        <v>0</v>
      </c>
      <c r="AX94" s="88">
        <f>ROUND(BB94*L29,2)</f>
        <v>0</v>
      </c>
      <c r="AY94" s="88">
        <f>ROUND(BC94*L30,2)</f>
        <v>0</v>
      </c>
      <c r="AZ94" s="88">
        <f>ROUND(SUM(AZ95:AZ97),2)</f>
        <v>0</v>
      </c>
      <c r="BA94" s="88">
        <f>ROUND(SUM(BA95:BA97),2)</f>
        <v>0</v>
      </c>
      <c r="BB94" s="88">
        <f>ROUND(SUM(BB95:BB97),2)</f>
        <v>0</v>
      </c>
      <c r="BC94" s="88">
        <f>ROUND(SUM(BC95:BC97),2)</f>
        <v>0</v>
      </c>
      <c r="BD94" s="90">
        <f>ROUND(SUM(BD95:BD97),2)</f>
        <v>0</v>
      </c>
      <c r="BS94" s="91" t="s">
        <v>76</v>
      </c>
      <c r="BT94" s="91" t="s">
        <v>77</v>
      </c>
      <c r="BU94" s="92" t="s">
        <v>78</v>
      </c>
      <c r="BV94" s="91" t="s">
        <v>79</v>
      </c>
      <c r="BW94" s="91" t="s">
        <v>5</v>
      </c>
      <c r="BX94" s="91" t="s">
        <v>80</v>
      </c>
      <c r="CL94" s="91" t="s">
        <v>1</v>
      </c>
    </row>
    <row r="95" spans="1:91" s="7" customFormat="1" ht="16.5" customHeight="1">
      <c r="A95" s="93" t="s">
        <v>81</v>
      </c>
      <c r="B95" s="94"/>
      <c r="C95" s="95"/>
      <c r="D95" s="289" t="s">
        <v>82</v>
      </c>
      <c r="E95" s="289"/>
      <c r="F95" s="289"/>
      <c r="G95" s="289"/>
      <c r="H95" s="289"/>
      <c r="I95" s="96"/>
      <c r="J95" s="289" t="s">
        <v>83</v>
      </c>
      <c r="K95" s="289"/>
      <c r="L95" s="289"/>
      <c r="M95" s="289"/>
      <c r="N95" s="289"/>
      <c r="O95" s="289"/>
      <c r="P95" s="289"/>
      <c r="Q95" s="289"/>
      <c r="R95" s="289"/>
      <c r="S95" s="289"/>
      <c r="T95" s="289"/>
      <c r="U95" s="289"/>
      <c r="V95" s="289"/>
      <c r="W95" s="289"/>
      <c r="X95" s="289"/>
      <c r="Y95" s="289"/>
      <c r="Z95" s="289"/>
      <c r="AA95" s="289"/>
      <c r="AB95" s="289"/>
      <c r="AC95" s="289"/>
      <c r="AD95" s="289"/>
      <c r="AE95" s="289"/>
      <c r="AF95" s="289"/>
      <c r="AG95" s="287">
        <f>'SO 01 - Školní hřiště ZŠ ...'!J30</f>
        <v>0</v>
      </c>
      <c r="AH95" s="288"/>
      <c r="AI95" s="288"/>
      <c r="AJ95" s="288"/>
      <c r="AK95" s="288"/>
      <c r="AL95" s="288"/>
      <c r="AM95" s="288"/>
      <c r="AN95" s="287">
        <f>SUM(AG95,AT95)</f>
        <v>0</v>
      </c>
      <c r="AO95" s="288"/>
      <c r="AP95" s="288"/>
      <c r="AQ95" s="97" t="s">
        <v>84</v>
      </c>
      <c r="AR95" s="98"/>
      <c r="AS95" s="99">
        <v>0</v>
      </c>
      <c r="AT95" s="100">
        <f>ROUND(SUM(AV95:AW95),2)</f>
        <v>0</v>
      </c>
      <c r="AU95" s="101">
        <f>'SO 01 - Školní hřiště ZŠ ...'!P126</f>
        <v>0</v>
      </c>
      <c r="AV95" s="100">
        <f>'SO 01 - Školní hřiště ZŠ ...'!J33</f>
        <v>0</v>
      </c>
      <c r="AW95" s="100">
        <f>'SO 01 - Školní hřiště ZŠ ...'!J34</f>
        <v>0</v>
      </c>
      <c r="AX95" s="100">
        <f>'SO 01 - Školní hřiště ZŠ ...'!J35</f>
        <v>0</v>
      </c>
      <c r="AY95" s="100">
        <f>'SO 01 - Školní hřiště ZŠ ...'!J36</f>
        <v>0</v>
      </c>
      <c r="AZ95" s="100">
        <f>'SO 01 - Školní hřiště ZŠ ...'!F33</f>
        <v>0</v>
      </c>
      <c r="BA95" s="100">
        <f>'SO 01 - Školní hřiště ZŠ ...'!F34</f>
        <v>0</v>
      </c>
      <c r="BB95" s="100">
        <f>'SO 01 - Školní hřiště ZŠ ...'!F35</f>
        <v>0</v>
      </c>
      <c r="BC95" s="100">
        <f>'SO 01 - Školní hřiště ZŠ ...'!F36</f>
        <v>0</v>
      </c>
      <c r="BD95" s="102">
        <f>'SO 01 - Školní hřiště ZŠ ...'!F37</f>
        <v>0</v>
      </c>
      <c r="BT95" s="103" t="s">
        <v>8</v>
      </c>
      <c r="BV95" s="103" t="s">
        <v>79</v>
      </c>
      <c r="BW95" s="103" t="s">
        <v>85</v>
      </c>
      <c r="BX95" s="103" t="s">
        <v>5</v>
      </c>
      <c r="CL95" s="103" t="s">
        <v>1</v>
      </c>
      <c r="CM95" s="103" t="s">
        <v>86</v>
      </c>
    </row>
    <row r="96" spans="1:91" s="7" customFormat="1" ht="16.5" customHeight="1">
      <c r="A96" s="93" t="s">
        <v>81</v>
      </c>
      <c r="B96" s="94"/>
      <c r="C96" s="95"/>
      <c r="D96" s="289" t="s">
        <v>87</v>
      </c>
      <c r="E96" s="289"/>
      <c r="F96" s="289"/>
      <c r="G96" s="289"/>
      <c r="H96" s="289"/>
      <c r="I96" s="96"/>
      <c r="J96" s="289" t="s">
        <v>88</v>
      </c>
      <c r="K96" s="289"/>
      <c r="L96" s="289"/>
      <c r="M96" s="289"/>
      <c r="N96" s="289"/>
      <c r="O96" s="289"/>
      <c r="P96" s="289"/>
      <c r="Q96" s="289"/>
      <c r="R96" s="289"/>
      <c r="S96" s="289"/>
      <c r="T96" s="289"/>
      <c r="U96" s="289"/>
      <c r="V96" s="289"/>
      <c r="W96" s="289"/>
      <c r="X96" s="289"/>
      <c r="Y96" s="289"/>
      <c r="Z96" s="289"/>
      <c r="AA96" s="289"/>
      <c r="AB96" s="289"/>
      <c r="AC96" s="289"/>
      <c r="AD96" s="289"/>
      <c r="AE96" s="289"/>
      <c r="AF96" s="289"/>
      <c r="AG96" s="287">
        <f>'SO 02 - MŠ Štefcova'!J30</f>
        <v>0</v>
      </c>
      <c r="AH96" s="288"/>
      <c r="AI96" s="288"/>
      <c r="AJ96" s="288"/>
      <c r="AK96" s="288"/>
      <c r="AL96" s="288"/>
      <c r="AM96" s="288"/>
      <c r="AN96" s="287">
        <f>SUM(AG96,AT96)</f>
        <v>0</v>
      </c>
      <c r="AO96" s="288"/>
      <c r="AP96" s="288"/>
      <c r="AQ96" s="97" t="s">
        <v>84</v>
      </c>
      <c r="AR96" s="98"/>
      <c r="AS96" s="99">
        <v>0</v>
      </c>
      <c r="AT96" s="100">
        <f>ROUND(SUM(AV96:AW96),2)</f>
        <v>0</v>
      </c>
      <c r="AU96" s="101">
        <f>'SO 02 - MŠ Štefcova'!P126</f>
        <v>0</v>
      </c>
      <c r="AV96" s="100">
        <f>'SO 02 - MŠ Štefcova'!J33</f>
        <v>0</v>
      </c>
      <c r="AW96" s="100">
        <f>'SO 02 - MŠ Štefcova'!J34</f>
        <v>0</v>
      </c>
      <c r="AX96" s="100">
        <f>'SO 02 - MŠ Štefcova'!J35</f>
        <v>0</v>
      </c>
      <c r="AY96" s="100">
        <f>'SO 02 - MŠ Štefcova'!J36</f>
        <v>0</v>
      </c>
      <c r="AZ96" s="100">
        <f>'SO 02 - MŠ Štefcova'!F33</f>
        <v>0</v>
      </c>
      <c r="BA96" s="100">
        <f>'SO 02 - MŠ Štefcova'!F34</f>
        <v>0</v>
      </c>
      <c r="BB96" s="100">
        <f>'SO 02 - MŠ Štefcova'!F35</f>
        <v>0</v>
      </c>
      <c r="BC96" s="100">
        <f>'SO 02 - MŠ Štefcova'!F36</f>
        <v>0</v>
      </c>
      <c r="BD96" s="102">
        <f>'SO 02 - MŠ Štefcova'!F37</f>
        <v>0</v>
      </c>
      <c r="BT96" s="103" t="s">
        <v>8</v>
      </c>
      <c r="BV96" s="103" t="s">
        <v>79</v>
      </c>
      <c r="BW96" s="103" t="s">
        <v>89</v>
      </c>
      <c r="BX96" s="103" t="s">
        <v>5</v>
      </c>
      <c r="CL96" s="103" t="s">
        <v>1</v>
      </c>
      <c r="CM96" s="103" t="s">
        <v>86</v>
      </c>
    </row>
    <row r="97" spans="1:91" s="7" customFormat="1" ht="16.5" customHeight="1">
      <c r="A97" s="93" t="s">
        <v>81</v>
      </c>
      <c r="B97" s="94"/>
      <c r="C97" s="95"/>
      <c r="D97" s="289" t="s">
        <v>90</v>
      </c>
      <c r="E97" s="289"/>
      <c r="F97" s="289"/>
      <c r="G97" s="289"/>
      <c r="H97" s="289"/>
      <c r="I97" s="96"/>
      <c r="J97" s="289" t="s">
        <v>91</v>
      </c>
      <c r="K97" s="289"/>
      <c r="L97" s="289"/>
      <c r="M97" s="289"/>
      <c r="N97" s="289"/>
      <c r="O97" s="289"/>
      <c r="P97" s="289"/>
      <c r="Q97" s="289"/>
      <c r="R97" s="289"/>
      <c r="S97" s="289"/>
      <c r="T97" s="289"/>
      <c r="U97" s="289"/>
      <c r="V97" s="289"/>
      <c r="W97" s="289"/>
      <c r="X97" s="289"/>
      <c r="Y97" s="289"/>
      <c r="Z97" s="289"/>
      <c r="AA97" s="289"/>
      <c r="AB97" s="289"/>
      <c r="AC97" s="289"/>
      <c r="AD97" s="289"/>
      <c r="AE97" s="289"/>
      <c r="AF97" s="289"/>
      <c r="AG97" s="287">
        <f>'OST - Vedlejší rozpočtové...'!J30</f>
        <v>0</v>
      </c>
      <c r="AH97" s="288"/>
      <c r="AI97" s="288"/>
      <c r="AJ97" s="288"/>
      <c r="AK97" s="288"/>
      <c r="AL97" s="288"/>
      <c r="AM97" s="288"/>
      <c r="AN97" s="287">
        <f>SUM(AG97,AT97)</f>
        <v>0</v>
      </c>
      <c r="AO97" s="288"/>
      <c r="AP97" s="288"/>
      <c r="AQ97" s="97" t="s">
        <v>84</v>
      </c>
      <c r="AR97" s="98"/>
      <c r="AS97" s="104">
        <v>0</v>
      </c>
      <c r="AT97" s="105">
        <f>ROUND(SUM(AV97:AW97),2)</f>
        <v>0</v>
      </c>
      <c r="AU97" s="106">
        <f>'OST - Vedlejší rozpočtové...'!P120</f>
        <v>0</v>
      </c>
      <c r="AV97" s="105">
        <f>'OST - Vedlejší rozpočtové...'!J33</f>
        <v>0</v>
      </c>
      <c r="AW97" s="105">
        <f>'OST - Vedlejší rozpočtové...'!J34</f>
        <v>0</v>
      </c>
      <c r="AX97" s="105">
        <f>'OST - Vedlejší rozpočtové...'!J35</f>
        <v>0</v>
      </c>
      <c r="AY97" s="105">
        <f>'OST - Vedlejší rozpočtové...'!J36</f>
        <v>0</v>
      </c>
      <c r="AZ97" s="105">
        <f>'OST - Vedlejší rozpočtové...'!F33</f>
        <v>0</v>
      </c>
      <c r="BA97" s="105">
        <f>'OST - Vedlejší rozpočtové...'!F34</f>
        <v>0</v>
      </c>
      <c r="BB97" s="105">
        <f>'OST - Vedlejší rozpočtové...'!F35</f>
        <v>0</v>
      </c>
      <c r="BC97" s="105">
        <f>'OST - Vedlejší rozpočtové...'!F36</f>
        <v>0</v>
      </c>
      <c r="BD97" s="107">
        <f>'OST - Vedlejší rozpočtové...'!F37</f>
        <v>0</v>
      </c>
      <c r="BT97" s="103" t="s">
        <v>8</v>
      </c>
      <c r="BV97" s="103" t="s">
        <v>79</v>
      </c>
      <c r="BW97" s="103" t="s">
        <v>92</v>
      </c>
      <c r="BX97" s="103" t="s">
        <v>5</v>
      </c>
      <c r="CL97" s="103" t="s">
        <v>1</v>
      </c>
      <c r="CM97" s="103" t="s">
        <v>86</v>
      </c>
    </row>
    <row r="98" spans="1:91" s="2" customFormat="1" ht="30" customHeight="1">
      <c r="A98" s="34"/>
      <c r="B98" s="35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9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91" s="2" customFormat="1" ht="6.95" customHeight="1">
      <c r="A99" s="34"/>
      <c r="B99" s="54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39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</sheetData>
  <sheetProtection algorithmName="SHA-512" hashValue="imFKlUfSArZmlP6I0OJgLmW5vcxgjGolT48yQuTPiF6MCU5djqpuB+oWrciEvypGAnjXZ/IVkROunu1WHq/vug==" saltValue="hGZ8r6s9bJZXlqhqOcCbSZk/lkyDfdOX22aNHHuxbouCKWMzzdYlU0J6k52uwf9cNHW3L0yHnbGV648WJ1p0Bg==" spinCount="100000" sheet="1" objects="1" scenarios="1" formatColumns="0" formatRows="0"/>
  <mergeCells count="50">
    <mergeCell ref="AR2:BE2"/>
    <mergeCell ref="AN96:AP96"/>
    <mergeCell ref="AG96:AM96"/>
    <mergeCell ref="D96:H96"/>
    <mergeCell ref="J96:AF96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SO 01 - Školní hřiště ZŠ ...'!C2" display="/" xr:uid="{00000000-0004-0000-0000-000000000000}"/>
    <hyperlink ref="A96" location="'SO 02 - MŠ Štefcova'!C2" display="/" xr:uid="{00000000-0004-0000-0000-000001000000}"/>
    <hyperlink ref="A97" location="'OST - Vedlejší rozpočtové...'!C2" display="/" xr:uid="{00000000-0004-0000-0000-000002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48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AT2" s="17" t="s">
        <v>85</v>
      </c>
    </row>
    <row r="3" spans="1:46" s="1" customFormat="1" ht="6.95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86</v>
      </c>
    </row>
    <row r="4" spans="1:46" s="1" customFormat="1" ht="24.95" customHeight="1">
      <c r="B4" s="20"/>
      <c r="D4" s="110" t="s">
        <v>93</v>
      </c>
      <c r="L4" s="20"/>
      <c r="M4" s="111" t="s">
        <v>11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2" t="s">
        <v>17</v>
      </c>
      <c r="L6" s="20"/>
    </row>
    <row r="7" spans="1:46" s="1" customFormat="1" ht="16.5" customHeight="1">
      <c r="B7" s="20"/>
      <c r="E7" s="293" t="str">
        <f>'Rekapitulace stavby'!K6</f>
        <v>ZŠ A MŠ ŠTEFCOVA - OPRAVA OPLOCENÍ AREÁLU</v>
      </c>
      <c r="F7" s="294"/>
      <c r="G7" s="294"/>
      <c r="H7" s="294"/>
      <c r="L7" s="20"/>
    </row>
    <row r="8" spans="1:46" s="2" customFormat="1" ht="12" customHeight="1">
      <c r="A8" s="34"/>
      <c r="B8" s="39"/>
      <c r="C8" s="34"/>
      <c r="D8" s="112" t="s">
        <v>94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295" t="s">
        <v>95</v>
      </c>
      <c r="F9" s="296"/>
      <c r="G9" s="296"/>
      <c r="H9" s="296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2" t="s">
        <v>19</v>
      </c>
      <c r="E11" s="34"/>
      <c r="F11" s="113" t="s">
        <v>1</v>
      </c>
      <c r="G11" s="34"/>
      <c r="H11" s="34"/>
      <c r="I11" s="112" t="s">
        <v>20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2" t="s">
        <v>21</v>
      </c>
      <c r="E12" s="34"/>
      <c r="F12" s="113" t="s">
        <v>22</v>
      </c>
      <c r="G12" s="34"/>
      <c r="H12" s="34"/>
      <c r="I12" s="112" t="s">
        <v>23</v>
      </c>
      <c r="J12" s="114" t="str">
        <f>'Rekapitulace stavby'!AN8</f>
        <v>1. 10. 2020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2" t="s">
        <v>25</v>
      </c>
      <c r="E14" s="34"/>
      <c r="F14" s="34"/>
      <c r="G14" s="34"/>
      <c r="H14" s="34"/>
      <c r="I14" s="112" t="s">
        <v>26</v>
      </c>
      <c r="J14" s="113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3" t="s">
        <v>27</v>
      </c>
      <c r="F15" s="34"/>
      <c r="G15" s="34"/>
      <c r="H15" s="34"/>
      <c r="I15" s="112" t="s">
        <v>28</v>
      </c>
      <c r="J15" s="113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29</v>
      </c>
      <c r="E17" s="34"/>
      <c r="F17" s="34"/>
      <c r="G17" s="34"/>
      <c r="H17" s="34"/>
      <c r="I17" s="112" t="s">
        <v>26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297" t="str">
        <f>'Rekapitulace stavby'!E14</f>
        <v>Vyplň údaj</v>
      </c>
      <c r="F18" s="298"/>
      <c r="G18" s="298"/>
      <c r="H18" s="298"/>
      <c r="I18" s="112" t="s">
        <v>28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31</v>
      </c>
      <c r="E20" s="34"/>
      <c r="F20" s="34"/>
      <c r="G20" s="34"/>
      <c r="H20" s="34"/>
      <c r="I20" s="112" t="s">
        <v>26</v>
      </c>
      <c r="J20" s="113" t="str">
        <f>IF('Rekapitulace stavby'!AN16="","",'Rekapitulace stavby'!AN16)</f>
        <v/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tr">
        <f>IF('Rekapitulace stavby'!E17="","",'Rekapitulace stavby'!E17)</f>
        <v xml:space="preserve"> </v>
      </c>
      <c r="F21" s="34"/>
      <c r="G21" s="34"/>
      <c r="H21" s="34"/>
      <c r="I21" s="112" t="s">
        <v>28</v>
      </c>
      <c r="J21" s="113" t="str">
        <f>IF('Rekapitulace stavby'!AN17="","",'Rekapitulace stavby'!AN17)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33</v>
      </c>
      <c r="E23" s="34"/>
      <c r="F23" s="34"/>
      <c r="G23" s="34"/>
      <c r="H23" s="34"/>
      <c r="I23" s="112" t="s">
        <v>26</v>
      </c>
      <c r="J23" s="113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">
        <v>34</v>
      </c>
      <c r="F24" s="34"/>
      <c r="G24" s="34"/>
      <c r="H24" s="34"/>
      <c r="I24" s="112" t="s">
        <v>28</v>
      </c>
      <c r="J24" s="113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35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299" t="s">
        <v>1</v>
      </c>
      <c r="F27" s="299"/>
      <c r="G27" s="299"/>
      <c r="H27" s="299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37</v>
      </c>
      <c r="E30" s="34"/>
      <c r="F30" s="34"/>
      <c r="G30" s="34"/>
      <c r="H30" s="34"/>
      <c r="I30" s="34"/>
      <c r="J30" s="120">
        <f>ROUND(J126,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39</v>
      </c>
      <c r="G32" s="34"/>
      <c r="H32" s="34"/>
      <c r="I32" s="121" t="s">
        <v>38</v>
      </c>
      <c r="J32" s="121" t="s">
        <v>40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2" t="s">
        <v>41</v>
      </c>
      <c r="E33" s="112" t="s">
        <v>42</v>
      </c>
      <c r="F33" s="123">
        <f>ROUND((SUM(BE126:BE247)),  2)</f>
        <v>0</v>
      </c>
      <c r="G33" s="34"/>
      <c r="H33" s="34"/>
      <c r="I33" s="124">
        <v>0.21</v>
      </c>
      <c r="J33" s="123">
        <f>ROUND(((SUM(BE126:BE247))*I33),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2" t="s">
        <v>43</v>
      </c>
      <c r="F34" s="123">
        <f>ROUND((SUM(BF126:BF247)),  2)</f>
        <v>0</v>
      </c>
      <c r="G34" s="34"/>
      <c r="H34" s="34"/>
      <c r="I34" s="124">
        <v>0.15</v>
      </c>
      <c r="J34" s="123">
        <f>ROUND(((SUM(BF126:BF247))*I34),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2" t="s">
        <v>44</v>
      </c>
      <c r="F35" s="123">
        <f>ROUND((SUM(BG126:BG247)),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2" t="s">
        <v>45</v>
      </c>
      <c r="F36" s="123">
        <f>ROUND((SUM(BH126:BH247)),  2)</f>
        <v>0</v>
      </c>
      <c r="G36" s="34"/>
      <c r="H36" s="34"/>
      <c r="I36" s="124">
        <v>0.15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2" t="s">
        <v>46</v>
      </c>
      <c r="F37" s="123">
        <f>ROUND((SUM(BI126:BI247)),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5"/>
      <c r="D39" s="126" t="s">
        <v>47</v>
      </c>
      <c r="E39" s="127"/>
      <c r="F39" s="127"/>
      <c r="G39" s="128" t="s">
        <v>48</v>
      </c>
      <c r="H39" s="129" t="s">
        <v>49</v>
      </c>
      <c r="I39" s="127"/>
      <c r="J39" s="130">
        <f>SUM(J30:J37)</f>
        <v>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2" t="s">
        <v>50</v>
      </c>
      <c r="E50" s="133"/>
      <c r="F50" s="133"/>
      <c r="G50" s="132" t="s">
        <v>51</v>
      </c>
      <c r="H50" s="133"/>
      <c r="I50" s="133"/>
      <c r="J50" s="133"/>
      <c r="K50" s="133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34" t="s">
        <v>52</v>
      </c>
      <c r="E61" s="135"/>
      <c r="F61" s="136" t="s">
        <v>53</v>
      </c>
      <c r="G61" s="134" t="s">
        <v>52</v>
      </c>
      <c r="H61" s="135"/>
      <c r="I61" s="135"/>
      <c r="J61" s="137" t="s">
        <v>53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32" t="s">
        <v>54</v>
      </c>
      <c r="E65" s="138"/>
      <c r="F65" s="138"/>
      <c r="G65" s="132" t="s">
        <v>55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34" t="s">
        <v>52</v>
      </c>
      <c r="E76" s="135"/>
      <c r="F76" s="136" t="s">
        <v>53</v>
      </c>
      <c r="G76" s="134" t="s">
        <v>52</v>
      </c>
      <c r="H76" s="135"/>
      <c r="I76" s="135"/>
      <c r="J76" s="137" t="s">
        <v>53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hidden="1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hidden="1" customHeight="1">
      <c r="A82" s="34"/>
      <c r="B82" s="35"/>
      <c r="C82" s="23" t="s">
        <v>96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hidden="1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hidden="1" customHeight="1">
      <c r="A84" s="34"/>
      <c r="B84" s="35"/>
      <c r="C84" s="29" t="s">
        <v>17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hidden="1" customHeight="1">
      <c r="A85" s="34"/>
      <c r="B85" s="35"/>
      <c r="C85" s="36"/>
      <c r="D85" s="36"/>
      <c r="E85" s="300" t="str">
        <f>E7</f>
        <v>ZŠ A MŠ ŠTEFCOVA - OPRAVA OPLOCENÍ AREÁLU</v>
      </c>
      <c r="F85" s="301"/>
      <c r="G85" s="301"/>
      <c r="H85" s="301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hidden="1" customHeight="1">
      <c r="A86" s="34"/>
      <c r="B86" s="35"/>
      <c r="C86" s="29" t="s">
        <v>94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hidden="1" customHeight="1">
      <c r="A87" s="34"/>
      <c r="B87" s="35"/>
      <c r="C87" s="36"/>
      <c r="D87" s="36"/>
      <c r="E87" s="271" t="str">
        <f>E9</f>
        <v>SO 01 - Školní hřiště ZŠ Štefcova</v>
      </c>
      <c r="F87" s="302"/>
      <c r="G87" s="302"/>
      <c r="H87" s="302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hidden="1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hidden="1" customHeight="1">
      <c r="A89" s="34"/>
      <c r="B89" s="35"/>
      <c r="C89" s="29" t="s">
        <v>21</v>
      </c>
      <c r="D89" s="36"/>
      <c r="E89" s="36"/>
      <c r="F89" s="27" t="str">
        <f>F12</f>
        <v xml:space="preserve"> </v>
      </c>
      <c r="G89" s="36"/>
      <c r="H89" s="36"/>
      <c r="I89" s="29" t="s">
        <v>23</v>
      </c>
      <c r="J89" s="66" t="str">
        <f>IF(J12="","",J12)</f>
        <v>1. 10. 2020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hidden="1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hidden="1" customHeight="1">
      <c r="A91" s="34"/>
      <c r="B91" s="35"/>
      <c r="C91" s="29" t="s">
        <v>25</v>
      </c>
      <c r="D91" s="36"/>
      <c r="E91" s="36"/>
      <c r="F91" s="27" t="str">
        <f>E15</f>
        <v>TSHK</v>
      </c>
      <c r="G91" s="36"/>
      <c r="H91" s="36"/>
      <c r="I91" s="29" t="s">
        <v>31</v>
      </c>
      <c r="J91" s="32" t="str">
        <f>E21</f>
        <v xml:space="preserve"> 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hidden="1" customHeight="1">
      <c r="A92" s="34"/>
      <c r="B92" s="35"/>
      <c r="C92" s="29" t="s">
        <v>29</v>
      </c>
      <c r="D92" s="36"/>
      <c r="E92" s="36"/>
      <c r="F92" s="27" t="str">
        <f>IF(E18="","",E18)</f>
        <v>Vyplň údaj</v>
      </c>
      <c r="G92" s="36"/>
      <c r="H92" s="36"/>
      <c r="I92" s="29" t="s">
        <v>33</v>
      </c>
      <c r="J92" s="32" t="str">
        <f>E24</f>
        <v>Lédl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hidden="1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hidden="1" customHeight="1">
      <c r="A94" s="34"/>
      <c r="B94" s="35"/>
      <c r="C94" s="143" t="s">
        <v>97</v>
      </c>
      <c r="D94" s="144"/>
      <c r="E94" s="144"/>
      <c r="F94" s="144"/>
      <c r="G94" s="144"/>
      <c r="H94" s="144"/>
      <c r="I94" s="144"/>
      <c r="J94" s="145" t="s">
        <v>98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hidden="1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hidden="1" customHeight="1">
      <c r="A96" s="34"/>
      <c r="B96" s="35"/>
      <c r="C96" s="146" t="s">
        <v>99</v>
      </c>
      <c r="D96" s="36"/>
      <c r="E96" s="36"/>
      <c r="F96" s="36"/>
      <c r="G96" s="36"/>
      <c r="H96" s="36"/>
      <c r="I96" s="36"/>
      <c r="J96" s="84">
        <f>J126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100</v>
      </c>
    </row>
    <row r="97" spans="1:31" s="9" customFormat="1" ht="24.95" hidden="1" customHeight="1">
      <c r="B97" s="147"/>
      <c r="C97" s="148"/>
      <c r="D97" s="149" t="s">
        <v>101</v>
      </c>
      <c r="E97" s="150"/>
      <c r="F97" s="150"/>
      <c r="G97" s="150"/>
      <c r="H97" s="150"/>
      <c r="I97" s="150"/>
      <c r="J97" s="151">
        <f>J127</f>
        <v>0</v>
      </c>
      <c r="K97" s="148"/>
      <c r="L97" s="152"/>
    </row>
    <row r="98" spans="1:31" s="10" customFormat="1" ht="19.899999999999999" hidden="1" customHeight="1">
      <c r="B98" s="153"/>
      <c r="C98" s="154"/>
      <c r="D98" s="155" t="s">
        <v>102</v>
      </c>
      <c r="E98" s="156"/>
      <c r="F98" s="156"/>
      <c r="G98" s="156"/>
      <c r="H98" s="156"/>
      <c r="I98" s="156"/>
      <c r="J98" s="157">
        <f>J128</f>
        <v>0</v>
      </c>
      <c r="K98" s="154"/>
      <c r="L98" s="158"/>
    </row>
    <row r="99" spans="1:31" s="10" customFormat="1" ht="19.899999999999999" hidden="1" customHeight="1">
      <c r="B99" s="153"/>
      <c r="C99" s="154"/>
      <c r="D99" s="155" t="s">
        <v>103</v>
      </c>
      <c r="E99" s="156"/>
      <c r="F99" s="156"/>
      <c r="G99" s="156"/>
      <c r="H99" s="156"/>
      <c r="I99" s="156"/>
      <c r="J99" s="157">
        <f>J164</f>
        <v>0</v>
      </c>
      <c r="K99" s="154"/>
      <c r="L99" s="158"/>
    </row>
    <row r="100" spans="1:31" s="10" customFormat="1" ht="19.899999999999999" hidden="1" customHeight="1">
      <c r="B100" s="153"/>
      <c r="C100" s="154"/>
      <c r="D100" s="155" t="s">
        <v>104</v>
      </c>
      <c r="E100" s="156"/>
      <c r="F100" s="156"/>
      <c r="G100" s="156"/>
      <c r="H100" s="156"/>
      <c r="I100" s="156"/>
      <c r="J100" s="157">
        <f>J169</f>
        <v>0</v>
      </c>
      <c r="K100" s="154"/>
      <c r="L100" s="158"/>
    </row>
    <row r="101" spans="1:31" s="10" customFormat="1" ht="19.899999999999999" hidden="1" customHeight="1">
      <c r="B101" s="153"/>
      <c r="C101" s="154"/>
      <c r="D101" s="155" t="s">
        <v>105</v>
      </c>
      <c r="E101" s="156"/>
      <c r="F101" s="156"/>
      <c r="G101" s="156"/>
      <c r="H101" s="156"/>
      <c r="I101" s="156"/>
      <c r="J101" s="157">
        <f>J181</f>
        <v>0</v>
      </c>
      <c r="K101" s="154"/>
      <c r="L101" s="158"/>
    </row>
    <row r="102" spans="1:31" s="10" customFormat="1" ht="19.899999999999999" hidden="1" customHeight="1">
      <c r="B102" s="153"/>
      <c r="C102" s="154"/>
      <c r="D102" s="155" t="s">
        <v>106</v>
      </c>
      <c r="E102" s="156"/>
      <c r="F102" s="156"/>
      <c r="G102" s="156"/>
      <c r="H102" s="156"/>
      <c r="I102" s="156"/>
      <c r="J102" s="157">
        <f>J196</f>
        <v>0</v>
      </c>
      <c r="K102" s="154"/>
      <c r="L102" s="158"/>
    </row>
    <row r="103" spans="1:31" s="10" customFormat="1" ht="19.899999999999999" hidden="1" customHeight="1">
      <c r="B103" s="153"/>
      <c r="C103" s="154"/>
      <c r="D103" s="155" t="s">
        <v>107</v>
      </c>
      <c r="E103" s="156"/>
      <c r="F103" s="156"/>
      <c r="G103" s="156"/>
      <c r="H103" s="156"/>
      <c r="I103" s="156"/>
      <c r="J103" s="157">
        <f>J218</f>
        <v>0</v>
      </c>
      <c r="K103" s="154"/>
      <c r="L103" s="158"/>
    </row>
    <row r="104" spans="1:31" s="10" customFormat="1" ht="19.899999999999999" hidden="1" customHeight="1">
      <c r="B104" s="153"/>
      <c r="C104" s="154"/>
      <c r="D104" s="155" t="s">
        <v>108</v>
      </c>
      <c r="E104" s="156"/>
      <c r="F104" s="156"/>
      <c r="G104" s="156"/>
      <c r="H104" s="156"/>
      <c r="I104" s="156"/>
      <c r="J104" s="157">
        <f>J239</f>
        <v>0</v>
      </c>
      <c r="K104" s="154"/>
      <c r="L104" s="158"/>
    </row>
    <row r="105" spans="1:31" s="9" customFormat="1" ht="24.95" hidden="1" customHeight="1">
      <c r="B105" s="147"/>
      <c r="C105" s="148"/>
      <c r="D105" s="149" t="s">
        <v>109</v>
      </c>
      <c r="E105" s="150"/>
      <c r="F105" s="150"/>
      <c r="G105" s="150"/>
      <c r="H105" s="150"/>
      <c r="I105" s="150"/>
      <c r="J105" s="151">
        <f>J241</f>
        <v>0</v>
      </c>
      <c r="K105" s="148"/>
      <c r="L105" s="152"/>
    </row>
    <row r="106" spans="1:31" s="10" customFormat="1" ht="19.899999999999999" hidden="1" customHeight="1">
      <c r="B106" s="153"/>
      <c r="C106" s="154"/>
      <c r="D106" s="155" t="s">
        <v>110</v>
      </c>
      <c r="E106" s="156"/>
      <c r="F106" s="156"/>
      <c r="G106" s="156"/>
      <c r="H106" s="156"/>
      <c r="I106" s="156"/>
      <c r="J106" s="157">
        <f>J242</f>
        <v>0</v>
      </c>
      <c r="K106" s="154"/>
      <c r="L106" s="158"/>
    </row>
    <row r="107" spans="1:31" s="2" customFormat="1" ht="21.75" hidden="1" customHeight="1">
      <c r="A107" s="34"/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31" s="2" customFormat="1" ht="6.95" hidden="1" customHeight="1">
      <c r="A108" s="34"/>
      <c r="B108" s="54"/>
      <c r="C108" s="55"/>
      <c r="D108" s="55"/>
      <c r="E108" s="55"/>
      <c r="F108" s="55"/>
      <c r="G108" s="55"/>
      <c r="H108" s="55"/>
      <c r="I108" s="55"/>
      <c r="J108" s="55"/>
      <c r="K108" s="55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ht="11.25" hidden="1"/>
    <row r="110" spans="1:31" ht="11.25" hidden="1"/>
    <row r="111" spans="1:31" ht="11.25" hidden="1"/>
    <row r="112" spans="1:31" s="2" customFormat="1" ht="6.95" customHeight="1">
      <c r="A112" s="34"/>
      <c r="B112" s="56"/>
      <c r="C112" s="57"/>
      <c r="D112" s="57"/>
      <c r="E112" s="57"/>
      <c r="F112" s="57"/>
      <c r="G112" s="57"/>
      <c r="H112" s="57"/>
      <c r="I112" s="57"/>
      <c r="J112" s="57"/>
      <c r="K112" s="57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3" s="2" customFormat="1" ht="24.95" customHeight="1">
      <c r="A113" s="34"/>
      <c r="B113" s="35"/>
      <c r="C113" s="23" t="s">
        <v>111</v>
      </c>
      <c r="D113" s="36"/>
      <c r="E113" s="36"/>
      <c r="F113" s="36"/>
      <c r="G113" s="36"/>
      <c r="H113" s="36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3" s="2" customFormat="1" ht="6.95" customHeight="1">
      <c r="A114" s="34"/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3" s="2" customFormat="1" ht="12" customHeight="1">
      <c r="A115" s="34"/>
      <c r="B115" s="35"/>
      <c r="C115" s="29" t="s">
        <v>17</v>
      </c>
      <c r="D115" s="36"/>
      <c r="E115" s="36"/>
      <c r="F115" s="36"/>
      <c r="G115" s="36"/>
      <c r="H115" s="36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3" s="2" customFormat="1" ht="16.5" customHeight="1">
      <c r="A116" s="34"/>
      <c r="B116" s="35"/>
      <c r="C116" s="36"/>
      <c r="D116" s="36"/>
      <c r="E116" s="300" t="str">
        <f>E7</f>
        <v>ZŠ A MŠ ŠTEFCOVA - OPRAVA OPLOCENÍ AREÁLU</v>
      </c>
      <c r="F116" s="301"/>
      <c r="G116" s="301"/>
      <c r="H116" s="301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3" s="2" customFormat="1" ht="12" customHeight="1">
      <c r="A117" s="34"/>
      <c r="B117" s="35"/>
      <c r="C117" s="29" t="s">
        <v>94</v>
      </c>
      <c r="D117" s="36"/>
      <c r="E117" s="36"/>
      <c r="F117" s="36"/>
      <c r="G117" s="36"/>
      <c r="H117" s="36"/>
      <c r="I117" s="36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3" s="2" customFormat="1" ht="16.5" customHeight="1">
      <c r="A118" s="34"/>
      <c r="B118" s="35"/>
      <c r="C118" s="36"/>
      <c r="D118" s="36"/>
      <c r="E118" s="271" t="str">
        <f>E9</f>
        <v>SO 01 - Školní hřiště ZŠ Štefcova</v>
      </c>
      <c r="F118" s="302"/>
      <c r="G118" s="302"/>
      <c r="H118" s="302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3" s="2" customFormat="1" ht="6.95" customHeight="1">
      <c r="A119" s="34"/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3" s="2" customFormat="1" ht="12" customHeight="1">
      <c r="A120" s="34"/>
      <c r="B120" s="35"/>
      <c r="C120" s="29" t="s">
        <v>21</v>
      </c>
      <c r="D120" s="36"/>
      <c r="E120" s="36"/>
      <c r="F120" s="27" t="str">
        <f>F12</f>
        <v xml:space="preserve"> </v>
      </c>
      <c r="G120" s="36"/>
      <c r="H120" s="36"/>
      <c r="I120" s="29" t="s">
        <v>23</v>
      </c>
      <c r="J120" s="66" t="str">
        <f>IF(J12="","",J12)</f>
        <v>1. 10. 2020</v>
      </c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3" s="2" customFormat="1" ht="6.95" customHeight="1">
      <c r="A121" s="34"/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3" s="2" customFormat="1" ht="15.2" customHeight="1">
      <c r="A122" s="34"/>
      <c r="B122" s="35"/>
      <c r="C122" s="29" t="s">
        <v>25</v>
      </c>
      <c r="D122" s="36"/>
      <c r="E122" s="36"/>
      <c r="F122" s="27" t="str">
        <f>E15</f>
        <v>TSHK</v>
      </c>
      <c r="G122" s="36"/>
      <c r="H122" s="36"/>
      <c r="I122" s="29" t="s">
        <v>31</v>
      </c>
      <c r="J122" s="32" t="str">
        <f>E21</f>
        <v xml:space="preserve"> </v>
      </c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3" s="2" customFormat="1" ht="15.2" customHeight="1">
      <c r="A123" s="34"/>
      <c r="B123" s="35"/>
      <c r="C123" s="29" t="s">
        <v>29</v>
      </c>
      <c r="D123" s="36"/>
      <c r="E123" s="36"/>
      <c r="F123" s="27" t="str">
        <f>IF(E18="","",E18)</f>
        <v>Vyplň údaj</v>
      </c>
      <c r="G123" s="36"/>
      <c r="H123" s="36"/>
      <c r="I123" s="29" t="s">
        <v>33</v>
      </c>
      <c r="J123" s="32" t="str">
        <f>E24</f>
        <v>Lédl</v>
      </c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3" s="2" customFormat="1" ht="10.35" customHeight="1">
      <c r="A124" s="34"/>
      <c r="B124" s="35"/>
      <c r="C124" s="36"/>
      <c r="D124" s="36"/>
      <c r="E124" s="36"/>
      <c r="F124" s="36"/>
      <c r="G124" s="36"/>
      <c r="H124" s="36"/>
      <c r="I124" s="36"/>
      <c r="J124" s="36"/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63" s="11" customFormat="1" ht="29.25" customHeight="1">
      <c r="A125" s="159"/>
      <c r="B125" s="160"/>
      <c r="C125" s="161" t="s">
        <v>112</v>
      </c>
      <c r="D125" s="162" t="s">
        <v>62</v>
      </c>
      <c r="E125" s="162" t="s">
        <v>58</v>
      </c>
      <c r="F125" s="162" t="s">
        <v>59</v>
      </c>
      <c r="G125" s="162" t="s">
        <v>113</v>
      </c>
      <c r="H125" s="162" t="s">
        <v>114</v>
      </c>
      <c r="I125" s="162" t="s">
        <v>115</v>
      </c>
      <c r="J125" s="162" t="s">
        <v>98</v>
      </c>
      <c r="K125" s="163" t="s">
        <v>116</v>
      </c>
      <c r="L125" s="164"/>
      <c r="M125" s="75" t="s">
        <v>1</v>
      </c>
      <c r="N125" s="76" t="s">
        <v>41</v>
      </c>
      <c r="O125" s="76" t="s">
        <v>117</v>
      </c>
      <c r="P125" s="76" t="s">
        <v>118</v>
      </c>
      <c r="Q125" s="76" t="s">
        <v>119</v>
      </c>
      <c r="R125" s="76" t="s">
        <v>120</v>
      </c>
      <c r="S125" s="76" t="s">
        <v>121</v>
      </c>
      <c r="T125" s="77" t="s">
        <v>122</v>
      </c>
      <c r="U125" s="159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59"/>
    </row>
    <row r="126" spans="1:63" s="2" customFormat="1" ht="22.9" customHeight="1">
      <c r="A126" s="34"/>
      <c r="B126" s="35"/>
      <c r="C126" s="82" t="s">
        <v>123</v>
      </c>
      <c r="D126" s="36"/>
      <c r="E126" s="36"/>
      <c r="F126" s="36"/>
      <c r="G126" s="36"/>
      <c r="H126" s="36"/>
      <c r="I126" s="36"/>
      <c r="J126" s="165">
        <f>BK126</f>
        <v>0</v>
      </c>
      <c r="K126" s="36"/>
      <c r="L126" s="39"/>
      <c r="M126" s="78"/>
      <c r="N126" s="166"/>
      <c r="O126" s="79"/>
      <c r="P126" s="167">
        <f>P127+P241</f>
        <v>0</v>
      </c>
      <c r="Q126" s="79"/>
      <c r="R126" s="167">
        <f>R127+R241</f>
        <v>50.498059599999991</v>
      </c>
      <c r="S126" s="79"/>
      <c r="T126" s="168">
        <f>T127+T241</f>
        <v>59.984249999999996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T126" s="17" t="s">
        <v>76</v>
      </c>
      <c r="AU126" s="17" t="s">
        <v>100</v>
      </c>
      <c r="BK126" s="169">
        <f>BK127+BK241</f>
        <v>0</v>
      </c>
    </row>
    <row r="127" spans="1:63" s="12" customFormat="1" ht="25.9" customHeight="1">
      <c r="B127" s="170"/>
      <c r="C127" s="171"/>
      <c r="D127" s="172" t="s">
        <v>76</v>
      </c>
      <c r="E127" s="173" t="s">
        <v>124</v>
      </c>
      <c r="F127" s="173" t="s">
        <v>125</v>
      </c>
      <c r="G127" s="171"/>
      <c r="H127" s="171"/>
      <c r="I127" s="174"/>
      <c r="J127" s="175">
        <f>BK127</f>
        <v>0</v>
      </c>
      <c r="K127" s="171"/>
      <c r="L127" s="176"/>
      <c r="M127" s="177"/>
      <c r="N127" s="178"/>
      <c r="O127" s="178"/>
      <c r="P127" s="179">
        <f>P128+P164+P169+P181+P196+P218+P239</f>
        <v>0</v>
      </c>
      <c r="Q127" s="178"/>
      <c r="R127" s="179">
        <f>R128+R164+R169+R181+R196+R218+R239</f>
        <v>50.498059599999991</v>
      </c>
      <c r="S127" s="178"/>
      <c r="T127" s="180">
        <f>T128+T164+T169+T181+T196+T218+T239</f>
        <v>59.864249999999998</v>
      </c>
      <c r="AR127" s="181" t="s">
        <v>8</v>
      </c>
      <c r="AT127" s="182" t="s">
        <v>76</v>
      </c>
      <c r="AU127" s="182" t="s">
        <v>77</v>
      </c>
      <c r="AY127" s="181" t="s">
        <v>126</v>
      </c>
      <c r="BK127" s="183">
        <f>BK128+BK164+BK169+BK181+BK196+BK218+BK239</f>
        <v>0</v>
      </c>
    </row>
    <row r="128" spans="1:63" s="12" customFormat="1" ht="22.9" customHeight="1">
      <c r="B128" s="170"/>
      <c r="C128" s="171"/>
      <c r="D128" s="172" t="s">
        <v>76</v>
      </c>
      <c r="E128" s="184" t="s">
        <v>8</v>
      </c>
      <c r="F128" s="184" t="s">
        <v>127</v>
      </c>
      <c r="G128" s="171"/>
      <c r="H128" s="171"/>
      <c r="I128" s="174"/>
      <c r="J128" s="185">
        <f>BK128</f>
        <v>0</v>
      </c>
      <c r="K128" s="171"/>
      <c r="L128" s="176"/>
      <c r="M128" s="177"/>
      <c r="N128" s="178"/>
      <c r="O128" s="178"/>
      <c r="P128" s="179">
        <f>SUM(P129:P163)</f>
        <v>0</v>
      </c>
      <c r="Q128" s="178"/>
      <c r="R128" s="179">
        <f>SUM(R129:R163)</f>
        <v>0</v>
      </c>
      <c r="S128" s="178"/>
      <c r="T128" s="180">
        <f>SUM(T129:T163)</f>
        <v>14.5825</v>
      </c>
      <c r="AR128" s="181" t="s">
        <v>8</v>
      </c>
      <c r="AT128" s="182" t="s">
        <v>76</v>
      </c>
      <c r="AU128" s="182" t="s">
        <v>8</v>
      </c>
      <c r="AY128" s="181" t="s">
        <v>126</v>
      </c>
      <c r="BK128" s="183">
        <f>SUM(BK129:BK163)</f>
        <v>0</v>
      </c>
    </row>
    <row r="129" spans="1:65" s="2" customFormat="1" ht="24.2" customHeight="1">
      <c r="A129" s="34"/>
      <c r="B129" s="35"/>
      <c r="C129" s="186" t="s">
        <v>8</v>
      </c>
      <c r="D129" s="186" t="s">
        <v>128</v>
      </c>
      <c r="E129" s="187" t="s">
        <v>129</v>
      </c>
      <c r="F129" s="188" t="s">
        <v>130</v>
      </c>
      <c r="G129" s="189" t="s">
        <v>131</v>
      </c>
      <c r="H129" s="190">
        <v>54</v>
      </c>
      <c r="I129" s="191"/>
      <c r="J129" s="192">
        <f>ROUND(I129*H129,0)</f>
        <v>0</v>
      </c>
      <c r="K129" s="188" t="s">
        <v>132</v>
      </c>
      <c r="L129" s="39"/>
      <c r="M129" s="193" t="s">
        <v>1</v>
      </c>
      <c r="N129" s="194" t="s">
        <v>42</v>
      </c>
      <c r="O129" s="71"/>
      <c r="P129" s="195">
        <f>O129*H129</f>
        <v>0</v>
      </c>
      <c r="Q129" s="195">
        <v>0</v>
      </c>
      <c r="R129" s="195">
        <f>Q129*H129</f>
        <v>0</v>
      </c>
      <c r="S129" s="195">
        <v>0</v>
      </c>
      <c r="T129" s="196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97" t="s">
        <v>133</v>
      </c>
      <c r="AT129" s="197" t="s">
        <v>128</v>
      </c>
      <c r="AU129" s="197" t="s">
        <v>86</v>
      </c>
      <c r="AY129" s="17" t="s">
        <v>126</v>
      </c>
      <c r="BE129" s="198">
        <f>IF(N129="základní",J129,0)</f>
        <v>0</v>
      </c>
      <c r="BF129" s="198">
        <f>IF(N129="snížená",J129,0)</f>
        <v>0</v>
      </c>
      <c r="BG129" s="198">
        <f>IF(N129="zákl. přenesená",J129,0)</f>
        <v>0</v>
      </c>
      <c r="BH129" s="198">
        <f>IF(N129="sníž. přenesená",J129,0)</f>
        <v>0</v>
      </c>
      <c r="BI129" s="198">
        <f>IF(N129="nulová",J129,0)</f>
        <v>0</v>
      </c>
      <c r="BJ129" s="17" t="s">
        <v>8</v>
      </c>
      <c r="BK129" s="198">
        <f>ROUND(I129*H129,0)</f>
        <v>0</v>
      </c>
      <c r="BL129" s="17" t="s">
        <v>133</v>
      </c>
      <c r="BM129" s="197" t="s">
        <v>134</v>
      </c>
    </row>
    <row r="130" spans="1:65" s="2" customFormat="1" ht="19.5">
      <c r="A130" s="34"/>
      <c r="B130" s="35"/>
      <c r="C130" s="36"/>
      <c r="D130" s="199" t="s">
        <v>135</v>
      </c>
      <c r="E130" s="36"/>
      <c r="F130" s="200" t="s">
        <v>136</v>
      </c>
      <c r="G130" s="36"/>
      <c r="H130" s="36"/>
      <c r="I130" s="201"/>
      <c r="J130" s="36"/>
      <c r="K130" s="36"/>
      <c r="L130" s="39"/>
      <c r="M130" s="202"/>
      <c r="N130" s="203"/>
      <c r="O130" s="71"/>
      <c r="P130" s="71"/>
      <c r="Q130" s="71"/>
      <c r="R130" s="71"/>
      <c r="S130" s="71"/>
      <c r="T130" s="72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T130" s="17" t="s">
        <v>135</v>
      </c>
      <c r="AU130" s="17" t="s">
        <v>86</v>
      </c>
    </row>
    <row r="131" spans="1:65" s="13" customFormat="1" ht="11.25">
      <c r="B131" s="204"/>
      <c r="C131" s="205"/>
      <c r="D131" s="199" t="s">
        <v>137</v>
      </c>
      <c r="E131" s="206" t="s">
        <v>1</v>
      </c>
      <c r="F131" s="207" t="s">
        <v>138</v>
      </c>
      <c r="G131" s="205"/>
      <c r="H131" s="208">
        <v>54</v>
      </c>
      <c r="I131" s="209"/>
      <c r="J131" s="205"/>
      <c r="K131" s="205"/>
      <c r="L131" s="210"/>
      <c r="M131" s="211"/>
      <c r="N131" s="212"/>
      <c r="O131" s="212"/>
      <c r="P131" s="212"/>
      <c r="Q131" s="212"/>
      <c r="R131" s="212"/>
      <c r="S131" s="212"/>
      <c r="T131" s="213"/>
      <c r="AT131" s="214" t="s">
        <v>137</v>
      </c>
      <c r="AU131" s="214" t="s">
        <v>86</v>
      </c>
      <c r="AV131" s="13" t="s">
        <v>86</v>
      </c>
      <c r="AW131" s="13" t="s">
        <v>32</v>
      </c>
      <c r="AX131" s="13" t="s">
        <v>8</v>
      </c>
      <c r="AY131" s="214" t="s">
        <v>126</v>
      </c>
    </row>
    <row r="132" spans="1:65" s="2" customFormat="1" ht="24.2" customHeight="1">
      <c r="A132" s="34"/>
      <c r="B132" s="35"/>
      <c r="C132" s="186" t="s">
        <v>86</v>
      </c>
      <c r="D132" s="186" t="s">
        <v>128</v>
      </c>
      <c r="E132" s="187" t="s">
        <v>139</v>
      </c>
      <c r="F132" s="188" t="s">
        <v>140</v>
      </c>
      <c r="G132" s="189" t="s">
        <v>131</v>
      </c>
      <c r="H132" s="190">
        <v>3.5</v>
      </c>
      <c r="I132" s="191"/>
      <c r="J132" s="192">
        <f>ROUND(I132*H132,0)</f>
        <v>0</v>
      </c>
      <c r="K132" s="188" t="s">
        <v>141</v>
      </c>
      <c r="L132" s="39"/>
      <c r="M132" s="193" t="s">
        <v>1</v>
      </c>
      <c r="N132" s="194" t="s">
        <v>42</v>
      </c>
      <c r="O132" s="71"/>
      <c r="P132" s="195">
        <f>O132*H132</f>
        <v>0</v>
      </c>
      <c r="Q132" s="195">
        <v>0</v>
      </c>
      <c r="R132" s="195">
        <f>Q132*H132</f>
        <v>0</v>
      </c>
      <c r="S132" s="195">
        <v>0</v>
      </c>
      <c r="T132" s="196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97" t="s">
        <v>142</v>
      </c>
      <c r="AT132" s="197" t="s">
        <v>128</v>
      </c>
      <c r="AU132" s="197" t="s">
        <v>86</v>
      </c>
      <c r="AY132" s="17" t="s">
        <v>126</v>
      </c>
      <c r="BE132" s="198">
        <f>IF(N132="základní",J132,0)</f>
        <v>0</v>
      </c>
      <c r="BF132" s="198">
        <f>IF(N132="snížená",J132,0)</f>
        <v>0</v>
      </c>
      <c r="BG132" s="198">
        <f>IF(N132="zákl. přenesená",J132,0)</f>
        <v>0</v>
      </c>
      <c r="BH132" s="198">
        <f>IF(N132="sníž. přenesená",J132,0)</f>
        <v>0</v>
      </c>
      <c r="BI132" s="198">
        <f>IF(N132="nulová",J132,0)</f>
        <v>0</v>
      </c>
      <c r="BJ132" s="17" t="s">
        <v>8</v>
      </c>
      <c r="BK132" s="198">
        <f>ROUND(I132*H132,0)</f>
        <v>0</v>
      </c>
      <c r="BL132" s="17" t="s">
        <v>142</v>
      </c>
      <c r="BM132" s="197" t="s">
        <v>143</v>
      </c>
    </row>
    <row r="133" spans="1:65" s="2" customFormat="1" ht="19.5">
      <c r="A133" s="34"/>
      <c r="B133" s="35"/>
      <c r="C133" s="36"/>
      <c r="D133" s="199" t="s">
        <v>135</v>
      </c>
      <c r="E133" s="36"/>
      <c r="F133" s="200" t="s">
        <v>136</v>
      </c>
      <c r="G133" s="36"/>
      <c r="H133" s="36"/>
      <c r="I133" s="201"/>
      <c r="J133" s="36"/>
      <c r="K133" s="36"/>
      <c r="L133" s="39"/>
      <c r="M133" s="202"/>
      <c r="N133" s="203"/>
      <c r="O133" s="71"/>
      <c r="P133" s="71"/>
      <c r="Q133" s="71"/>
      <c r="R133" s="71"/>
      <c r="S133" s="71"/>
      <c r="T133" s="72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T133" s="17" t="s">
        <v>135</v>
      </c>
      <c r="AU133" s="17" t="s">
        <v>86</v>
      </c>
    </row>
    <row r="134" spans="1:65" s="13" customFormat="1" ht="11.25">
      <c r="B134" s="204"/>
      <c r="C134" s="205"/>
      <c r="D134" s="199" t="s">
        <v>137</v>
      </c>
      <c r="E134" s="206" t="s">
        <v>1</v>
      </c>
      <c r="F134" s="207" t="s">
        <v>144</v>
      </c>
      <c r="G134" s="205"/>
      <c r="H134" s="208">
        <v>3.5</v>
      </c>
      <c r="I134" s="209"/>
      <c r="J134" s="205"/>
      <c r="K134" s="205"/>
      <c r="L134" s="210"/>
      <c r="M134" s="211"/>
      <c r="N134" s="212"/>
      <c r="O134" s="212"/>
      <c r="P134" s="212"/>
      <c r="Q134" s="212"/>
      <c r="R134" s="212"/>
      <c r="S134" s="212"/>
      <c r="T134" s="213"/>
      <c r="AT134" s="214" t="s">
        <v>137</v>
      </c>
      <c r="AU134" s="214" t="s">
        <v>86</v>
      </c>
      <c r="AV134" s="13" t="s">
        <v>86</v>
      </c>
      <c r="AW134" s="13" t="s">
        <v>32</v>
      </c>
      <c r="AX134" s="13" t="s">
        <v>8</v>
      </c>
      <c r="AY134" s="214" t="s">
        <v>126</v>
      </c>
    </row>
    <row r="135" spans="1:65" s="2" customFormat="1" ht="24.2" customHeight="1">
      <c r="A135" s="34"/>
      <c r="B135" s="35"/>
      <c r="C135" s="186" t="s">
        <v>145</v>
      </c>
      <c r="D135" s="186" t="s">
        <v>128</v>
      </c>
      <c r="E135" s="187" t="s">
        <v>146</v>
      </c>
      <c r="F135" s="188" t="s">
        <v>147</v>
      </c>
      <c r="G135" s="189" t="s">
        <v>131</v>
      </c>
      <c r="H135" s="190">
        <v>54</v>
      </c>
      <c r="I135" s="191"/>
      <c r="J135" s="192">
        <f>ROUND(I135*H135,0)</f>
        <v>0</v>
      </c>
      <c r="K135" s="188" t="s">
        <v>132</v>
      </c>
      <c r="L135" s="39"/>
      <c r="M135" s="193" t="s">
        <v>1</v>
      </c>
      <c r="N135" s="194" t="s">
        <v>42</v>
      </c>
      <c r="O135" s="71"/>
      <c r="P135" s="195">
        <f>O135*H135</f>
        <v>0</v>
      </c>
      <c r="Q135" s="195">
        <v>0</v>
      </c>
      <c r="R135" s="195">
        <f>Q135*H135</f>
        <v>0</v>
      </c>
      <c r="S135" s="195">
        <v>0</v>
      </c>
      <c r="T135" s="196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7" t="s">
        <v>142</v>
      </c>
      <c r="AT135" s="197" t="s">
        <v>128</v>
      </c>
      <c r="AU135" s="197" t="s">
        <v>86</v>
      </c>
      <c r="AY135" s="17" t="s">
        <v>126</v>
      </c>
      <c r="BE135" s="198">
        <f>IF(N135="základní",J135,0)</f>
        <v>0</v>
      </c>
      <c r="BF135" s="198">
        <f>IF(N135="snížená",J135,0)</f>
        <v>0</v>
      </c>
      <c r="BG135" s="198">
        <f>IF(N135="zákl. přenesená",J135,0)</f>
        <v>0</v>
      </c>
      <c r="BH135" s="198">
        <f>IF(N135="sníž. přenesená",J135,0)</f>
        <v>0</v>
      </c>
      <c r="BI135" s="198">
        <f>IF(N135="nulová",J135,0)</f>
        <v>0</v>
      </c>
      <c r="BJ135" s="17" t="s">
        <v>8</v>
      </c>
      <c r="BK135" s="198">
        <f>ROUND(I135*H135,0)</f>
        <v>0</v>
      </c>
      <c r="BL135" s="17" t="s">
        <v>142</v>
      </c>
      <c r="BM135" s="197" t="s">
        <v>148</v>
      </c>
    </row>
    <row r="136" spans="1:65" s="2" customFormat="1" ht="19.5">
      <c r="A136" s="34"/>
      <c r="B136" s="35"/>
      <c r="C136" s="36"/>
      <c r="D136" s="199" t="s">
        <v>135</v>
      </c>
      <c r="E136" s="36"/>
      <c r="F136" s="200" t="s">
        <v>149</v>
      </c>
      <c r="G136" s="36"/>
      <c r="H136" s="36"/>
      <c r="I136" s="201"/>
      <c r="J136" s="36"/>
      <c r="K136" s="36"/>
      <c r="L136" s="39"/>
      <c r="M136" s="202"/>
      <c r="N136" s="203"/>
      <c r="O136" s="71"/>
      <c r="P136" s="71"/>
      <c r="Q136" s="71"/>
      <c r="R136" s="71"/>
      <c r="S136" s="71"/>
      <c r="T136" s="72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T136" s="17" t="s">
        <v>135</v>
      </c>
      <c r="AU136" s="17" t="s">
        <v>86</v>
      </c>
    </row>
    <row r="137" spans="1:65" s="13" customFormat="1" ht="11.25">
      <c r="B137" s="204"/>
      <c r="C137" s="205"/>
      <c r="D137" s="199" t="s">
        <v>137</v>
      </c>
      <c r="E137" s="206" t="s">
        <v>1</v>
      </c>
      <c r="F137" s="207" t="s">
        <v>138</v>
      </c>
      <c r="G137" s="205"/>
      <c r="H137" s="208">
        <v>54</v>
      </c>
      <c r="I137" s="209"/>
      <c r="J137" s="205"/>
      <c r="K137" s="205"/>
      <c r="L137" s="210"/>
      <c r="M137" s="211"/>
      <c r="N137" s="212"/>
      <c r="O137" s="212"/>
      <c r="P137" s="212"/>
      <c r="Q137" s="212"/>
      <c r="R137" s="212"/>
      <c r="S137" s="212"/>
      <c r="T137" s="213"/>
      <c r="AT137" s="214" t="s">
        <v>137</v>
      </c>
      <c r="AU137" s="214" t="s">
        <v>86</v>
      </c>
      <c r="AV137" s="13" t="s">
        <v>86</v>
      </c>
      <c r="AW137" s="13" t="s">
        <v>32</v>
      </c>
      <c r="AX137" s="13" t="s">
        <v>8</v>
      </c>
      <c r="AY137" s="214" t="s">
        <v>126</v>
      </c>
    </row>
    <row r="138" spans="1:65" s="2" customFormat="1" ht="24.2" customHeight="1">
      <c r="A138" s="34"/>
      <c r="B138" s="35"/>
      <c r="C138" s="186" t="s">
        <v>142</v>
      </c>
      <c r="D138" s="186" t="s">
        <v>128</v>
      </c>
      <c r="E138" s="187" t="s">
        <v>150</v>
      </c>
      <c r="F138" s="188" t="s">
        <v>151</v>
      </c>
      <c r="G138" s="189" t="s">
        <v>131</v>
      </c>
      <c r="H138" s="190">
        <v>1.75</v>
      </c>
      <c r="I138" s="191"/>
      <c r="J138" s="192">
        <f>ROUND(I138*H138,0)</f>
        <v>0</v>
      </c>
      <c r="K138" s="188" t="s">
        <v>132</v>
      </c>
      <c r="L138" s="39"/>
      <c r="M138" s="193" t="s">
        <v>1</v>
      </c>
      <c r="N138" s="194" t="s">
        <v>42</v>
      </c>
      <c r="O138" s="71"/>
      <c r="P138" s="195">
        <f>O138*H138</f>
        <v>0</v>
      </c>
      <c r="Q138" s="195">
        <v>0</v>
      </c>
      <c r="R138" s="195">
        <f>Q138*H138</f>
        <v>0</v>
      </c>
      <c r="S138" s="195">
        <v>0.44</v>
      </c>
      <c r="T138" s="196">
        <f>S138*H138</f>
        <v>0.77</v>
      </c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R138" s="197" t="s">
        <v>142</v>
      </c>
      <c r="AT138" s="197" t="s">
        <v>128</v>
      </c>
      <c r="AU138" s="197" t="s">
        <v>86</v>
      </c>
      <c r="AY138" s="17" t="s">
        <v>126</v>
      </c>
      <c r="BE138" s="198">
        <f>IF(N138="základní",J138,0)</f>
        <v>0</v>
      </c>
      <c r="BF138" s="198">
        <f>IF(N138="snížená",J138,0)</f>
        <v>0</v>
      </c>
      <c r="BG138" s="198">
        <f>IF(N138="zákl. přenesená",J138,0)</f>
        <v>0</v>
      </c>
      <c r="BH138" s="198">
        <f>IF(N138="sníž. přenesená",J138,0)</f>
        <v>0</v>
      </c>
      <c r="BI138" s="198">
        <f>IF(N138="nulová",J138,0)</f>
        <v>0</v>
      </c>
      <c r="BJ138" s="17" t="s">
        <v>8</v>
      </c>
      <c r="BK138" s="198">
        <f>ROUND(I138*H138,0)</f>
        <v>0</v>
      </c>
      <c r="BL138" s="17" t="s">
        <v>142</v>
      </c>
      <c r="BM138" s="197" t="s">
        <v>152</v>
      </c>
    </row>
    <row r="139" spans="1:65" s="13" customFormat="1" ht="11.25">
      <c r="B139" s="204"/>
      <c r="C139" s="205"/>
      <c r="D139" s="199" t="s">
        <v>137</v>
      </c>
      <c r="E139" s="206" t="s">
        <v>1</v>
      </c>
      <c r="F139" s="207" t="s">
        <v>153</v>
      </c>
      <c r="G139" s="205"/>
      <c r="H139" s="208">
        <v>1.75</v>
      </c>
      <c r="I139" s="209"/>
      <c r="J139" s="205"/>
      <c r="K139" s="205"/>
      <c r="L139" s="210"/>
      <c r="M139" s="211"/>
      <c r="N139" s="212"/>
      <c r="O139" s="212"/>
      <c r="P139" s="212"/>
      <c r="Q139" s="212"/>
      <c r="R139" s="212"/>
      <c r="S139" s="212"/>
      <c r="T139" s="213"/>
      <c r="AT139" s="214" t="s">
        <v>137</v>
      </c>
      <c r="AU139" s="214" t="s">
        <v>86</v>
      </c>
      <c r="AV139" s="13" t="s">
        <v>86</v>
      </c>
      <c r="AW139" s="13" t="s">
        <v>32</v>
      </c>
      <c r="AX139" s="13" t="s">
        <v>8</v>
      </c>
      <c r="AY139" s="214" t="s">
        <v>126</v>
      </c>
    </row>
    <row r="140" spans="1:65" s="2" customFormat="1" ht="24.2" customHeight="1">
      <c r="A140" s="34"/>
      <c r="B140" s="35"/>
      <c r="C140" s="186" t="s">
        <v>154</v>
      </c>
      <c r="D140" s="186" t="s">
        <v>128</v>
      </c>
      <c r="E140" s="187" t="s">
        <v>155</v>
      </c>
      <c r="F140" s="188" t="s">
        <v>156</v>
      </c>
      <c r="G140" s="189" t="s">
        <v>131</v>
      </c>
      <c r="H140" s="190">
        <v>42.5</v>
      </c>
      <c r="I140" s="191"/>
      <c r="J140" s="192">
        <f>ROUND(I140*H140,0)</f>
        <v>0</v>
      </c>
      <c r="K140" s="188" t="s">
        <v>132</v>
      </c>
      <c r="L140" s="39"/>
      <c r="M140" s="193" t="s">
        <v>1</v>
      </c>
      <c r="N140" s="194" t="s">
        <v>42</v>
      </c>
      <c r="O140" s="71"/>
      <c r="P140" s="195">
        <f>O140*H140</f>
        <v>0</v>
      </c>
      <c r="Q140" s="195">
        <v>0</v>
      </c>
      <c r="R140" s="195">
        <f>Q140*H140</f>
        <v>0</v>
      </c>
      <c r="S140" s="195">
        <v>0.32500000000000001</v>
      </c>
      <c r="T140" s="196">
        <f>S140*H140</f>
        <v>13.8125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7" t="s">
        <v>142</v>
      </c>
      <c r="AT140" s="197" t="s">
        <v>128</v>
      </c>
      <c r="AU140" s="197" t="s">
        <v>86</v>
      </c>
      <c r="AY140" s="17" t="s">
        <v>126</v>
      </c>
      <c r="BE140" s="198">
        <f>IF(N140="základní",J140,0)</f>
        <v>0</v>
      </c>
      <c r="BF140" s="198">
        <f>IF(N140="snížená",J140,0)</f>
        <v>0</v>
      </c>
      <c r="BG140" s="198">
        <f>IF(N140="zákl. přenesená",J140,0)</f>
        <v>0</v>
      </c>
      <c r="BH140" s="198">
        <f>IF(N140="sníž. přenesená",J140,0)</f>
        <v>0</v>
      </c>
      <c r="BI140" s="198">
        <f>IF(N140="nulová",J140,0)</f>
        <v>0</v>
      </c>
      <c r="BJ140" s="17" t="s">
        <v>8</v>
      </c>
      <c r="BK140" s="198">
        <f>ROUND(I140*H140,0)</f>
        <v>0</v>
      </c>
      <c r="BL140" s="17" t="s">
        <v>142</v>
      </c>
      <c r="BM140" s="197" t="s">
        <v>157</v>
      </c>
    </row>
    <row r="141" spans="1:65" s="13" customFormat="1" ht="11.25">
      <c r="B141" s="204"/>
      <c r="C141" s="205"/>
      <c r="D141" s="199" t="s">
        <v>137</v>
      </c>
      <c r="E141" s="206" t="s">
        <v>1</v>
      </c>
      <c r="F141" s="207" t="s">
        <v>158</v>
      </c>
      <c r="G141" s="205"/>
      <c r="H141" s="208">
        <v>42.5</v>
      </c>
      <c r="I141" s="209"/>
      <c r="J141" s="205"/>
      <c r="K141" s="205"/>
      <c r="L141" s="210"/>
      <c r="M141" s="211"/>
      <c r="N141" s="212"/>
      <c r="O141" s="212"/>
      <c r="P141" s="212"/>
      <c r="Q141" s="212"/>
      <c r="R141" s="212"/>
      <c r="S141" s="212"/>
      <c r="T141" s="213"/>
      <c r="AT141" s="214" t="s">
        <v>137</v>
      </c>
      <c r="AU141" s="214" t="s">
        <v>86</v>
      </c>
      <c r="AV141" s="13" t="s">
        <v>86</v>
      </c>
      <c r="AW141" s="13" t="s">
        <v>32</v>
      </c>
      <c r="AX141" s="13" t="s">
        <v>8</v>
      </c>
      <c r="AY141" s="214" t="s">
        <v>126</v>
      </c>
    </row>
    <row r="142" spans="1:65" s="2" customFormat="1" ht="24.2" customHeight="1">
      <c r="A142" s="34"/>
      <c r="B142" s="35"/>
      <c r="C142" s="186" t="s">
        <v>159</v>
      </c>
      <c r="D142" s="186" t="s">
        <v>128</v>
      </c>
      <c r="E142" s="187" t="s">
        <v>160</v>
      </c>
      <c r="F142" s="188" t="s">
        <v>161</v>
      </c>
      <c r="G142" s="189" t="s">
        <v>162</v>
      </c>
      <c r="H142" s="190">
        <v>62.5</v>
      </c>
      <c r="I142" s="191"/>
      <c r="J142" s="192">
        <f>ROUND(I142*H142,0)</f>
        <v>0</v>
      </c>
      <c r="K142" s="188" t="s">
        <v>132</v>
      </c>
      <c r="L142" s="39"/>
      <c r="M142" s="193" t="s">
        <v>1</v>
      </c>
      <c r="N142" s="194" t="s">
        <v>42</v>
      </c>
      <c r="O142" s="71"/>
      <c r="P142" s="195">
        <f>O142*H142</f>
        <v>0</v>
      </c>
      <c r="Q142" s="195">
        <v>0</v>
      </c>
      <c r="R142" s="195">
        <f>Q142*H142</f>
        <v>0</v>
      </c>
      <c r="S142" s="195">
        <v>0</v>
      </c>
      <c r="T142" s="196">
        <f>S142*H142</f>
        <v>0</v>
      </c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R142" s="197" t="s">
        <v>142</v>
      </c>
      <c r="AT142" s="197" t="s">
        <v>128</v>
      </c>
      <c r="AU142" s="197" t="s">
        <v>86</v>
      </c>
      <c r="AY142" s="17" t="s">
        <v>126</v>
      </c>
      <c r="BE142" s="198">
        <f>IF(N142="základní",J142,0)</f>
        <v>0</v>
      </c>
      <c r="BF142" s="198">
        <f>IF(N142="snížená",J142,0)</f>
        <v>0</v>
      </c>
      <c r="BG142" s="198">
        <f>IF(N142="zákl. přenesená",J142,0)</f>
        <v>0</v>
      </c>
      <c r="BH142" s="198">
        <f>IF(N142="sníž. přenesená",J142,0)</f>
        <v>0</v>
      </c>
      <c r="BI142" s="198">
        <f>IF(N142="nulová",J142,0)</f>
        <v>0</v>
      </c>
      <c r="BJ142" s="17" t="s">
        <v>8</v>
      </c>
      <c r="BK142" s="198">
        <f>ROUND(I142*H142,0)</f>
        <v>0</v>
      </c>
      <c r="BL142" s="17" t="s">
        <v>142</v>
      </c>
      <c r="BM142" s="197" t="s">
        <v>163</v>
      </c>
    </row>
    <row r="143" spans="1:65" s="13" customFormat="1" ht="11.25">
      <c r="B143" s="204"/>
      <c r="C143" s="205"/>
      <c r="D143" s="199" t="s">
        <v>137</v>
      </c>
      <c r="E143" s="206" t="s">
        <v>1</v>
      </c>
      <c r="F143" s="207" t="s">
        <v>164</v>
      </c>
      <c r="G143" s="205"/>
      <c r="H143" s="208">
        <v>62.5</v>
      </c>
      <c r="I143" s="209"/>
      <c r="J143" s="205"/>
      <c r="K143" s="205"/>
      <c r="L143" s="210"/>
      <c r="M143" s="211"/>
      <c r="N143" s="212"/>
      <c r="O143" s="212"/>
      <c r="P143" s="212"/>
      <c r="Q143" s="212"/>
      <c r="R143" s="212"/>
      <c r="S143" s="212"/>
      <c r="T143" s="213"/>
      <c r="AT143" s="214" t="s">
        <v>137</v>
      </c>
      <c r="AU143" s="214" t="s">
        <v>86</v>
      </c>
      <c r="AV143" s="13" t="s">
        <v>86</v>
      </c>
      <c r="AW143" s="13" t="s">
        <v>32</v>
      </c>
      <c r="AX143" s="13" t="s">
        <v>77</v>
      </c>
      <c r="AY143" s="214" t="s">
        <v>126</v>
      </c>
    </row>
    <row r="144" spans="1:65" s="14" customFormat="1" ht="11.25">
      <c r="B144" s="215"/>
      <c r="C144" s="216"/>
      <c r="D144" s="199" t="s">
        <v>137</v>
      </c>
      <c r="E144" s="217" t="s">
        <v>1</v>
      </c>
      <c r="F144" s="218" t="s">
        <v>165</v>
      </c>
      <c r="G144" s="216"/>
      <c r="H144" s="219">
        <v>62.5</v>
      </c>
      <c r="I144" s="220"/>
      <c r="J144" s="216"/>
      <c r="K144" s="216"/>
      <c r="L144" s="221"/>
      <c r="M144" s="222"/>
      <c r="N144" s="223"/>
      <c r="O144" s="223"/>
      <c r="P144" s="223"/>
      <c r="Q144" s="223"/>
      <c r="R144" s="223"/>
      <c r="S144" s="223"/>
      <c r="T144" s="224"/>
      <c r="AT144" s="225" t="s">
        <v>137</v>
      </c>
      <c r="AU144" s="225" t="s">
        <v>86</v>
      </c>
      <c r="AV144" s="14" t="s">
        <v>142</v>
      </c>
      <c r="AW144" s="14" t="s">
        <v>32</v>
      </c>
      <c r="AX144" s="14" t="s">
        <v>8</v>
      </c>
      <c r="AY144" s="225" t="s">
        <v>126</v>
      </c>
    </row>
    <row r="145" spans="1:65" s="2" customFormat="1" ht="24.2" customHeight="1">
      <c r="A145" s="34"/>
      <c r="B145" s="35"/>
      <c r="C145" s="186" t="s">
        <v>166</v>
      </c>
      <c r="D145" s="186" t="s">
        <v>128</v>
      </c>
      <c r="E145" s="187" t="s">
        <v>167</v>
      </c>
      <c r="F145" s="188" t="s">
        <v>168</v>
      </c>
      <c r="G145" s="189" t="s">
        <v>169</v>
      </c>
      <c r="H145" s="190">
        <v>139</v>
      </c>
      <c r="I145" s="191"/>
      <c r="J145" s="192">
        <f>ROUND(I145*H145,0)</f>
        <v>0</v>
      </c>
      <c r="K145" s="188" t="s">
        <v>132</v>
      </c>
      <c r="L145" s="39"/>
      <c r="M145" s="193" t="s">
        <v>1</v>
      </c>
      <c r="N145" s="194" t="s">
        <v>42</v>
      </c>
      <c r="O145" s="71"/>
      <c r="P145" s="195">
        <f>O145*H145</f>
        <v>0</v>
      </c>
      <c r="Q145" s="195">
        <v>0</v>
      </c>
      <c r="R145" s="195">
        <f>Q145*H145</f>
        <v>0</v>
      </c>
      <c r="S145" s="195">
        <v>0</v>
      </c>
      <c r="T145" s="196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197" t="s">
        <v>142</v>
      </c>
      <c r="AT145" s="197" t="s">
        <v>128</v>
      </c>
      <c r="AU145" s="197" t="s">
        <v>86</v>
      </c>
      <c r="AY145" s="17" t="s">
        <v>126</v>
      </c>
      <c r="BE145" s="198">
        <f>IF(N145="základní",J145,0)</f>
        <v>0</v>
      </c>
      <c r="BF145" s="198">
        <f>IF(N145="snížená",J145,0)</f>
        <v>0</v>
      </c>
      <c r="BG145" s="198">
        <f>IF(N145="zákl. přenesená",J145,0)</f>
        <v>0</v>
      </c>
      <c r="BH145" s="198">
        <f>IF(N145="sníž. přenesená",J145,0)</f>
        <v>0</v>
      </c>
      <c r="BI145" s="198">
        <f>IF(N145="nulová",J145,0)</f>
        <v>0</v>
      </c>
      <c r="BJ145" s="17" t="s">
        <v>8</v>
      </c>
      <c r="BK145" s="198">
        <f>ROUND(I145*H145,0)</f>
        <v>0</v>
      </c>
      <c r="BL145" s="17" t="s">
        <v>142</v>
      </c>
      <c r="BM145" s="197" t="s">
        <v>170</v>
      </c>
    </row>
    <row r="146" spans="1:65" s="13" customFormat="1" ht="22.5">
      <c r="B146" s="204"/>
      <c r="C146" s="205"/>
      <c r="D146" s="199" t="s">
        <v>137</v>
      </c>
      <c r="E146" s="206" t="s">
        <v>1</v>
      </c>
      <c r="F146" s="207" t="s">
        <v>171</v>
      </c>
      <c r="G146" s="205"/>
      <c r="H146" s="208">
        <v>139</v>
      </c>
      <c r="I146" s="209"/>
      <c r="J146" s="205"/>
      <c r="K146" s="205"/>
      <c r="L146" s="210"/>
      <c r="M146" s="211"/>
      <c r="N146" s="212"/>
      <c r="O146" s="212"/>
      <c r="P146" s="212"/>
      <c r="Q146" s="212"/>
      <c r="R146" s="212"/>
      <c r="S146" s="212"/>
      <c r="T146" s="213"/>
      <c r="AT146" s="214" t="s">
        <v>137</v>
      </c>
      <c r="AU146" s="214" t="s">
        <v>86</v>
      </c>
      <c r="AV146" s="13" t="s">
        <v>86</v>
      </c>
      <c r="AW146" s="13" t="s">
        <v>32</v>
      </c>
      <c r="AX146" s="13" t="s">
        <v>8</v>
      </c>
      <c r="AY146" s="214" t="s">
        <v>126</v>
      </c>
    </row>
    <row r="147" spans="1:65" s="2" customFormat="1" ht="24.2" customHeight="1">
      <c r="A147" s="34"/>
      <c r="B147" s="35"/>
      <c r="C147" s="186" t="s">
        <v>172</v>
      </c>
      <c r="D147" s="186" t="s">
        <v>128</v>
      </c>
      <c r="E147" s="187" t="s">
        <v>173</v>
      </c>
      <c r="F147" s="188" t="s">
        <v>174</v>
      </c>
      <c r="G147" s="189" t="s">
        <v>162</v>
      </c>
      <c r="H147" s="190">
        <v>0.875</v>
      </c>
      <c r="I147" s="191"/>
      <c r="J147" s="192">
        <f>ROUND(I147*H147,0)</f>
        <v>0</v>
      </c>
      <c r="K147" s="188" t="s">
        <v>132</v>
      </c>
      <c r="L147" s="39"/>
      <c r="M147" s="193" t="s">
        <v>1</v>
      </c>
      <c r="N147" s="194" t="s">
        <v>42</v>
      </c>
      <c r="O147" s="71"/>
      <c r="P147" s="195">
        <f>O147*H147</f>
        <v>0</v>
      </c>
      <c r="Q147" s="195">
        <v>0</v>
      </c>
      <c r="R147" s="195">
        <f>Q147*H147</f>
        <v>0</v>
      </c>
      <c r="S147" s="195">
        <v>0</v>
      </c>
      <c r="T147" s="196">
        <f>S147*H147</f>
        <v>0</v>
      </c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R147" s="197" t="s">
        <v>142</v>
      </c>
      <c r="AT147" s="197" t="s">
        <v>128</v>
      </c>
      <c r="AU147" s="197" t="s">
        <v>86</v>
      </c>
      <c r="AY147" s="17" t="s">
        <v>126</v>
      </c>
      <c r="BE147" s="198">
        <f>IF(N147="základní",J147,0)</f>
        <v>0</v>
      </c>
      <c r="BF147" s="198">
        <f>IF(N147="snížená",J147,0)</f>
        <v>0</v>
      </c>
      <c r="BG147" s="198">
        <f>IF(N147="zákl. přenesená",J147,0)</f>
        <v>0</v>
      </c>
      <c r="BH147" s="198">
        <f>IF(N147="sníž. přenesená",J147,0)</f>
        <v>0</v>
      </c>
      <c r="BI147" s="198">
        <f>IF(N147="nulová",J147,0)</f>
        <v>0</v>
      </c>
      <c r="BJ147" s="17" t="s">
        <v>8</v>
      </c>
      <c r="BK147" s="198">
        <f>ROUND(I147*H147,0)</f>
        <v>0</v>
      </c>
      <c r="BL147" s="17" t="s">
        <v>142</v>
      </c>
      <c r="BM147" s="197" t="s">
        <v>175</v>
      </c>
    </row>
    <row r="148" spans="1:65" s="13" customFormat="1" ht="11.25">
      <c r="B148" s="204"/>
      <c r="C148" s="205"/>
      <c r="D148" s="199" t="s">
        <v>137</v>
      </c>
      <c r="E148" s="206" t="s">
        <v>1</v>
      </c>
      <c r="F148" s="207" t="s">
        <v>176</v>
      </c>
      <c r="G148" s="205"/>
      <c r="H148" s="208">
        <v>0.875</v>
      </c>
      <c r="I148" s="209"/>
      <c r="J148" s="205"/>
      <c r="K148" s="205"/>
      <c r="L148" s="210"/>
      <c r="M148" s="211"/>
      <c r="N148" s="212"/>
      <c r="O148" s="212"/>
      <c r="P148" s="212"/>
      <c r="Q148" s="212"/>
      <c r="R148" s="212"/>
      <c r="S148" s="212"/>
      <c r="T148" s="213"/>
      <c r="AT148" s="214" t="s">
        <v>137</v>
      </c>
      <c r="AU148" s="214" t="s">
        <v>86</v>
      </c>
      <c r="AV148" s="13" t="s">
        <v>86</v>
      </c>
      <c r="AW148" s="13" t="s">
        <v>32</v>
      </c>
      <c r="AX148" s="13" t="s">
        <v>8</v>
      </c>
      <c r="AY148" s="214" t="s">
        <v>126</v>
      </c>
    </row>
    <row r="149" spans="1:65" s="2" customFormat="1" ht="24.2" customHeight="1">
      <c r="A149" s="34"/>
      <c r="B149" s="35"/>
      <c r="C149" s="186" t="s">
        <v>177</v>
      </c>
      <c r="D149" s="186" t="s">
        <v>128</v>
      </c>
      <c r="E149" s="187" t="s">
        <v>178</v>
      </c>
      <c r="F149" s="188" t="s">
        <v>179</v>
      </c>
      <c r="G149" s="189" t="s">
        <v>162</v>
      </c>
      <c r="H149" s="190">
        <v>1.4</v>
      </c>
      <c r="I149" s="191"/>
      <c r="J149" s="192">
        <f>ROUND(I149*H149,0)</f>
        <v>0</v>
      </c>
      <c r="K149" s="188" t="s">
        <v>132</v>
      </c>
      <c r="L149" s="39"/>
      <c r="M149" s="193" t="s">
        <v>1</v>
      </c>
      <c r="N149" s="194" t="s">
        <v>42</v>
      </c>
      <c r="O149" s="71"/>
      <c r="P149" s="195">
        <f>O149*H149</f>
        <v>0</v>
      </c>
      <c r="Q149" s="195">
        <v>0</v>
      </c>
      <c r="R149" s="195">
        <f>Q149*H149</f>
        <v>0</v>
      </c>
      <c r="S149" s="195">
        <v>0</v>
      </c>
      <c r="T149" s="196">
        <f>S149*H149</f>
        <v>0</v>
      </c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R149" s="197" t="s">
        <v>142</v>
      </c>
      <c r="AT149" s="197" t="s">
        <v>128</v>
      </c>
      <c r="AU149" s="197" t="s">
        <v>86</v>
      </c>
      <c r="AY149" s="17" t="s">
        <v>126</v>
      </c>
      <c r="BE149" s="198">
        <f>IF(N149="základní",J149,0)</f>
        <v>0</v>
      </c>
      <c r="BF149" s="198">
        <f>IF(N149="snížená",J149,0)</f>
        <v>0</v>
      </c>
      <c r="BG149" s="198">
        <f>IF(N149="zákl. přenesená",J149,0)</f>
        <v>0</v>
      </c>
      <c r="BH149" s="198">
        <f>IF(N149="sníž. přenesená",J149,0)</f>
        <v>0</v>
      </c>
      <c r="BI149" s="198">
        <f>IF(N149="nulová",J149,0)</f>
        <v>0</v>
      </c>
      <c r="BJ149" s="17" t="s">
        <v>8</v>
      </c>
      <c r="BK149" s="198">
        <f>ROUND(I149*H149,0)</f>
        <v>0</v>
      </c>
      <c r="BL149" s="17" t="s">
        <v>142</v>
      </c>
      <c r="BM149" s="197" t="s">
        <v>180</v>
      </c>
    </row>
    <row r="150" spans="1:65" s="13" customFormat="1" ht="11.25">
      <c r="B150" s="204"/>
      <c r="C150" s="205"/>
      <c r="D150" s="199" t="s">
        <v>137</v>
      </c>
      <c r="E150" s="206" t="s">
        <v>1</v>
      </c>
      <c r="F150" s="207" t="s">
        <v>176</v>
      </c>
      <c r="G150" s="205"/>
      <c r="H150" s="208">
        <v>0.875</v>
      </c>
      <c r="I150" s="209"/>
      <c r="J150" s="205"/>
      <c r="K150" s="205"/>
      <c r="L150" s="210"/>
      <c r="M150" s="211"/>
      <c r="N150" s="212"/>
      <c r="O150" s="212"/>
      <c r="P150" s="212"/>
      <c r="Q150" s="212"/>
      <c r="R150" s="212"/>
      <c r="S150" s="212"/>
      <c r="T150" s="213"/>
      <c r="AT150" s="214" t="s">
        <v>137</v>
      </c>
      <c r="AU150" s="214" t="s">
        <v>86</v>
      </c>
      <c r="AV150" s="13" t="s">
        <v>86</v>
      </c>
      <c r="AW150" s="13" t="s">
        <v>32</v>
      </c>
      <c r="AX150" s="13" t="s">
        <v>77</v>
      </c>
      <c r="AY150" s="214" t="s">
        <v>126</v>
      </c>
    </row>
    <row r="151" spans="1:65" s="13" customFormat="1" ht="11.25">
      <c r="B151" s="204"/>
      <c r="C151" s="205"/>
      <c r="D151" s="199" t="s">
        <v>137</v>
      </c>
      <c r="E151" s="206" t="s">
        <v>1</v>
      </c>
      <c r="F151" s="207" t="s">
        <v>181</v>
      </c>
      <c r="G151" s="205"/>
      <c r="H151" s="208">
        <v>0.52500000000000002</v>
      </c>
      <c r="I151" s="209"/>
      <c r="J151" s="205"/>
      <c r="K151" s="205"/>
      <c r="L151" s="210"/>
      <c r="M151" s="211"/>
      <c r="N151" s="212"/>
      <c r="O151" s="212"/>
      <c r="P151" s="212"/>
      <c r="Q151" s="212"/>
      <c r="R151" s="212"/>
      <c r="S151" s="212"/>
      <c r="T151" s="213"/>
      <c r="AT151" s="214" t="s">
        <v>137</v>
      </c>
      <c r="AU151" s="214" t="s">
        <v>86</v>
      </c>
      <c r="AV151" s="13" t="s">
        <v>86</v>
      </c>
      <c r="AW151" s="13" t="s">
        <v>32</v>
      </c>
      <c r="AX151" s="13" t="s">
        <v>77</v>
      </c>
      <c r="AY151" s="214" t="s">
        <v>126</v>
      </c>
    </row>
    <row r="152" spans="1:65" s="14" customFormat="1" ht="11.25">
      <c r="B152" s="215"/>
      <c r="C152" s="216"/>
      <c r="D152" s="199" t="s">
        <v>137</v>
      </c>
      <c r="E152" s="217" t="s">
        <v>1</v>
      </c>
      <c r="F152" s="218" t="s">
        <v>165</v>
      </c>
      <c r="G152" s="216"/>
      <c r="H152" s="219">
        <v>1.4</v>
      </c>
      <c r="I152" s="220"/>
      <c r="J152" s="216"/>
      <c r="K152" s="216"/>
      <c r="L152" s="221"/>
      <c r="M152" s="222"/>
      <c r="N152" s="223"/>
      <c r="O152" s="223"/>
      <c r="P152" s="223"/>
      <c r="Q152" s="223"/>
      <c r="R152" s="223"/>
      <c r="S152" s="223"/>
      <c r="T152" s="224"/>
      <c r="AT152" s="225" t="s">
        <v>137</v>
      </c>
      <c r="AU152" s="225" t="s">
        <v>86</v>
      </c>
      <c r="AV152" s="14" t="s">
        <v>142</v>
      </c>
      <c r="AW152" s="14" t="s">
        <v>32</v>
      </c>
      <c r="AX152" s="14" t="s">
        <v>8</v>
      </c>
      <c r="AY152" s="225" t="s">
        <v>126</v>
      </c>
    </row>
    <row r="153" spans="1:65" s="2" customFormat="1" ht="24.2" customHeight="1">
      <c r="A153" s="34"/>
      <c r="B153" s="35"/>
      <c r="C153" s="186" t="s">
        <v>182</v>
      </c>
      <c r="D153" s="186" t="s">
        <v>128</v>
      </c>
      <c r="E153" s="187" t="s">
        <v>183</v>
      </c>
      <c r="F153" s="188" t="s">
        <v>184</v>
      </c>
      <c r="G153" s="189" t="s">
        <v>185</v>
      </c>
      <c r="H153" s="190">
        <v>2.1</v>
      </c>
      <c r="I153" s="191"/>
      <c r="J153" s="192">
        <f>ROUND(I153*H153,0)</f>
        <v>0</v>
      </c>
      <c r="K153" s="188" t="s">
        <v>132</v>
      </c>
      <c r="L153" s="39"/>
      <c r="M153" s="193" t="s">
        <v>1</v>
      </c>
      <c r="N153" s="194" t="s">
        <v>42</v>
      </c>
      <c r="O153" s="71"/>
      <c r="P153" s="195">
        <f>O153*H153</f>
        <v>0</v>
      </c>
      <c r="Q153" s="195">
        <v>0</v>
      </c>
      <c r="R153" s="195">
        <f>Q153*H153</f>
        <v>0</v>
      </c>
      <c r="S153" s="195">
        <v>0</v>
      </c>
      <c r="T153" s="196">
        <f>S153*H153</f>
        <v>0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7" t="s">
        <v>142</v>
      </c>
      <c r="AT153" s="197" t="s">
        <v>128</v>
      </c>
      <c r="AU153" s="197" t="s">
        <v>86</v>
      </c>
      <c r="AY153" s="17" t="s">
        <v>126</v>
      </c>
      <c r="BE153" s="198">
        <f>IF(N153="základní",J153,0)</f>
        <v>0</v>
      </c>
      <c r="BF153" s="198">
        <f>IF(N153="snížená",J153,0)</f>
        <v>0</v>
      </c>
      <c r="BG153" s="198">
        <f>IF(N153="zákl. přenesená",J153,0)</f>
        <v>0</v>
      </c>
      <c r="BH153" s="198">
        <f>IF(N153="sníž. přenesená",J153,0)</f>
        <v>0</v>
      </c>
      <c r="BI153" s="198">
        <f>IF(N153="nulová",J153,0)</f>
        <v>0</v>
      </c>
      <c r="BJ153" s="17" t="s">
        <v>8</v>
      </c>
      <c r="BK153" s="198">
        <f>ROUND(I153*H153,0)</f>
        <v>0</v>
      </c>
      <c r="BL153" s="17" t="s">
        <v>142</v>
      </c>
      <c r="BM153" s="197" t="s">
        <v>186</v>
      </c>
    </row>
    <row r="154" spans="1:65" s="13" customFormat="1" ht="11.25">
      <c r="B154" s="204"/>
      <c r="C154" s="205"/>
      <c r="D154" s="199" t="s">
        <v>137</v>
      </c>
      <c r="E154" s="206" t="s">
        <v>1</v>
      </c>
      <c r="F154" s="207" t="s">
        <v>187</v>
      </c>
      <c r="G154" s="205"/>
      <c r="H154" s="208">
        <v>2.1</v>
      </c>
      <c r="I154" s="209"/>
      <c r="J154" s="205"/>
      <c r="K154" s="205"/>
      <c r="L154" s="210"/>
      <c r="M154" s="211"/>
      <c r="N154" s="212"/>
      <c r="O154" s="212"/>
      <c r="P154" s="212"/>
      <c r="Q154" s="212"/>
      <c r="R154" s="212"/>
      <c r="S154" s="212"/>
      <c r="T154" s="213"/>
      <c r="AT154" s="214" t="s">
        <v>137</v>
      </c>
      <c r="AU154" s="214" t="s">
        <v>86</v>
      </c>
      <c r="AV154" s="13" t="s">
        <v>86</v>
      </c>
      <c r="AW154" s="13" t="s">
        <v>32</v>
      </c>
      <c r="AX154" s="13" t="s">
        <v>8</v>
      </c>
      <c r="AY154" s="214" t="s">
        <v>126</v>
      </c>
    </row>
    <row r="155" spans="1:65" s="2" customFormat="1" ht="24.2" customHeight="1">
      <c r="A155" s="34"/>
      <c r="B155" s="35"/>
      <c r="C155" s="186" t="s">
        <v>188</v>
      </c>
      <c r="D155" s="186" t="s">
        <v>128</v>
      </c>
      <c r="E155" s="187" t="s">
        <v>189</v>
      </c>
      <c r="F155" s="188" t="s">
        <v>190</v>
      </c>
      <c r="G155" s="189" t="s">
        <v>162</v>
      </c>
      <c r="H155" s="190">
        <v>7.8559999999999999</v>
      </c>
      <c r="I155" s="191"/>
      <c r="J155" s="192">
        <f>ROUND(I155*H155,0)</f>
        <v>0</v>
      </c>
      <c r="K155" s="188" t="s">
        <v>132</v>
      </c>
      <c r="L155" s="39"/>
      <c r="M155" s="193" t="s">
        <v>1</v>
      </c>
      <c r="N155" s="194" t="s">
        <v>42</v>
      </c>
      <c r="O155" s="71"/>
      <c r="P155" s="195">
        <f>O155*H155</f>
        <v>0</v>
      </c>
      <c r="Q155" s="195">
        <v>0</v>
      </c>
      <c r="R155" s="195">
        <f>Q155*H155</f>
        <v>0</v>
      </c>
      <c r="S155" s="195">
        <v>0</v>
      </c>
      <c r="T155" s="196">
        <f>S155*H155</f>
        <v>0</v>
      </c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R155" s="197" t="s">
        <v>142</v>
      </c>
      <c r="AT155" s="197" t="s">
        <v>128</v>
      </c>
      <c r="AU155" s="197" t="s">
        <v>86</v>
      </c>
      <c r="AY155" s="17" t="s">
        <v>126</v>
      </c>
      <c r="BE155" s="198">
        <f>IF(N155="základní",J155,0)</f>
        <v>0</v>
      </c>
      <c r="BF155" s="198">
        <f>IF(N155="snížená",J155,0)</f>
        <v>0</v>
      </c>
      <c r="BG155" s="198">
        <f>IF(N155="zákl. přenesená",J155,0)</f>
        <v>0</v>
      </c>
      <c r="BH155" s="198">
        <f>IF(N155="sníž. přenesená",J155,0)</f>
        <v>0</v>
      </c>
      <c r="BI155" s="198">
        <f>IF(N155="nulová",J155,0)</f>
        <v>0</v>
      </c>
      <c r="BJ155" s="17" t="s">
        <v>8</v>
      </c>
      <c r="BK155" s="198">
        <f>ROUND(I155*H155,0)</f>
        <v>0</v>
      </c>
      <c r="BL155" s="17" t="s">
        <v>142</v>
      </c>
      <c r="BM155" s="197" t="s">
        <v>191</v>
      </c>
    </row>
    <row r="156" spans="1:65" s="13" customFormat="1" ht="11.25">
      <c r="B156" s="204"/>
      <c r="C156" s="205"/>
      <c r="D156" s="199" t="s">
        <v>137</v>
      </c>
      <c r="E156" s="206" t="s">
        <v>1</v>
      </c>
      <c r="F156" s="207" t="s">
        <v>192</v>
      </c>
      <c r="G156" s="205"/>
      <c r="H156" s="208">
        <v>7.8559999999999999</v>
      </c>
      <c r="I156" s="209"/>
      <c r="J156" s="205"/>
      <c r="K156" s="205"/>
      <c r="L156" s="210"/>
      <c r="M156" s="211"/>
      <c r="N156" s="212"/>
      <c r="O156" s="212"/>
      <c r="P156" s="212"/>
      <c r="Q156" s="212"/>
      <c r="R156" s="212"/>
      <c r="S156" s="212"/>
      <c r="T156" s="213"/>
      <c r="AT156" s="214" t="s">
        <v>137</v>
      </c>
      <c r="AU156" s="214" t="s">
        <v>86</v>
      </c>
      <c r="AV156" s="13" t="s">
        <v>86</v>
      </c>
      <c r="AW156" s="13" t="s">
        <v>32</v>
      </c>
      <c r="AX156" s="13" t="s">
        <v>8</v>
      </c>
      <c r="AY156" s="214" t="s">
        <v>126</v>
      </c>
    </row>
    <row r="157" spans="1:65" s="2" customFormat="1" ht="24.2" customHeight="1">
      <c r="A157" s="34"/>
      <c r="B157" s="35"/>
      <c r="C157" s="186" t="s">
        <v>193</v>
      </c>
      <c r="D157" s="186" t="s">
        <v>128</v>
      </c>
      <c r="E157" s="187" t="s">
        <v>194</v>
      </c>
      <c r="F157" s="188" t="s">
        <v>195</v>
      </c>
      <c r="G157" s="189" t="s">
        <v>162</v>
      </c>
      <c r="H157" s="190">
        <v>62.5</v>
      </c>
      <c r="I157" s="191"/>
      <c r="J157" s="192">
        <f>ROUND(I157*H157,0)</f>
        <v>0</v>
      </c>
      <c r="K157" s="188" t="s">
        <v>132</v>
      </c>
      <c r="L157" s="39"/>
      <c r="M157" s="193" t="s">
        <v>1</v>
      </c>
      <c r="N157" s="194" t="s">
        <v>42</v>
      </c>
      <c r="O157" s="71"/>
      <c r="P157" s="195">
        <f>O157*H157</f>
        <v>0</v>
      </c>
      <c r="Q157" s="195">
        <v>0</v>
      </c>
      <c r="R157" s="195">
        <f>Q157*H157</f>
        <v>0</v>
      </c>
      <c r="S157" s="195">
        <v>0</v>
      </c>
      <c r="T157" s="196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7" t="s">
        <v>142</v>
      </c>
      <c r="AT157" s="197" t="s">
        <v>128</v>
      </c>
      <c r="AU157" s="197" t="s">
        <v>86</v>
      </c>
      <c r="AY157" s="17" t="s">
        <v>126</v>
      </c>
      <c r="BE157" s="198">
        <f>IF(N157="základní",J157,0)</f>
        <v>0</v>
      </c>
      <c r="BF157" s="198">
        <f>IF(N157="snížená",J157,0)</f>
        <v>0</v>
      </c>
      <c r="BG157" s="198">
        <f>IF(N157="zákl. přenesená",J157,0)</f>
        <v>0</v>
      </c>
      <c r="BH157" s="198">
        <f>IF(N157="sníž. přenesená",J157,0)</f>
        <v>0</v>
      </c>
      <c r="BI157" s="198">
        <f>IF(N157="nulová",J157,0)</f>
        <v>0</v>
      </c>
      <c r="BJ157" s="17" t="s">
        <v>8</v>
      </c>
      <c r="BK157" s="198">
        <f>ROUND(I157*H157,0)</f>
        <v>0</v>
      </c>
      <c r="BL157" s="17" t="s">
        <v>142</v>
      </c>
      <c r="BM157" s="197" t="s">
        <v>196</v>
      </c>
    </row>
    <row r="158" spans="1:65" s="13" customFormat="1" ht="11.25">
      <c r="B158" s="204"/>
      <c r="C158" s="205"/>
      <c r="D158" s="199" t="s">
        <v>137</v>
      </c>
      <c r="E158" s="206" t="s">
        <v>1</v>
      </c>
      <c r="F158" s="207" t="s">
        <v>164</v>
      </c>
      <c r="G158" s="205"/>
      <c r="H158" s="208">
        <v>62.5</v>
      </c>
      <c r="I158" s="209"/>
      <c r="J158" s="205"/>
      <c r="K158" s="205"/>
      <c r="L158" s="210"/>
      <c r="M158" s="211"/>
      <c r="N158" s="212"/>
      <c r="O158" s="212"/>
      <c r="P158" s="212"/>
      <c r="Q158" s="212"/>
      <c r="R158" s="212"/>
      <c r="S158" s="212"/>
      <c r="T158" s="213"/>
      <c r="AT158" s="214" t="s">
        <v>137</v>
      </c>
      <c r="AU158" s="214" t="s">
        <v>86</v>
      </c>
      <c r="AV158" s="13" t="s">
        <v>86</v>
      </c>
      <c r="AW158" s="13" t="s">
        <v>32</v>
      </c>
      <c r="AX158" s="13" t="s">
        <v>77</v>
      </c>
      <c r="AY158" s="214" t="s">
        <v>126</v>
      </c>
    </row>
    <row r="159" spans="1:65" s="14" customFormat="1" ht="11.25">
      <c r="B159" s="215"/>
      <c r="C159" s="216"/>
      <c r="D159" s="199" t="s">
        <v>137</v>
      </c>
      <c r="E159" s="217" t="s">
        <v>1</v>
      </c>
      <c r="F159" s="218" t="s">
        <v>165</v>
      </c>
      <c r="G159" s="216"/>
      <c r="H159" s="219">
        <v>62.5</v>
      </c>
      <c r="I159" s="220"/>
      <c r="J159" s="216"/>
      <c r="K159" s="216"/>
      <c r="L159" s="221"/>
      <c r="M159" s="222"/>
      <c r="N159" s="223"/>
      <c r="O159" s="223"/>
      <c r="P159" s="223"/>
      <c r="Q159" s="223"/>
      <c r="R159" s="223"/>
      <c r="S159" s="223"/>
      <c r="T159" s="224"/>
      <c r="AT159" s="225" t="s">
        <v>137</v>
      </c>
      <c r="AU159" s="225" t="s">
        <v>86</v>
      </c>
      <c r="AV159" s="14" t="s">
        <v>142</v>
      </c>
      <c r="AW159" s="14" t="s">
        <v>32</v>
      </c>
      <c r="AX159" s="14" t="s">
        <v>8</v>
      </c>
      <c r="AY159" s="225" t="s">
        <v>126</v>
      </c>
    </row>
    <row r="160" spans="1:65" s="2" customFormat="1" ht="24.2" customHeight="1">
      <c r="A160" s="34"/>
      <c r="B160" s="35"/>
      <c r="C160" s="186" t="s">
        <v>197</v>
      </c>
      <c r="D160" s="186" t="s">
        <v>128</v>
      </c>
      <c r="E160" s="187" t="s">
        <v>198</v>
      </c>
      <c r="F160" s="188" t="s">
        <v>199</v>
      </c>
      <c r="G160" s="189" t="s">
        <v>131</v>
      </c>
      <c r="H160" s="190">
        <v>202.5</v>
      </c>
      <c r="I160" s="191"/>
      <c r="J160" s="192">
        <f>ROUND(I160*H160,0)</f>
        <v>0</v>
      </c>
      <c r="K160" s="188" t="s">
        <v>132</v>
      </c>
      <c r="L160" s="39"/>
      <c r="M160" s="193" t="s">
        <v>1</v>
      </c>
      <c r="N160" s="194" t="s">
        <v>42</v>
      </c>
      <c r="O160" s="71"/>
      <c r="P160" s="195">
        <f>O160*H160</f>
        <v>0</v>
      </c>
      <c r="Q160" s="195">
        <v>0</v>
      </c>
      <c r="R160" s="195">
        <f>Q160*H160</f>
        <v>0</v>
      </c>
      <c r="S160" s="195">
        <v>0</v>
      </c>
      <c r="T160" s="196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7" t="s">
        <v>142</v>
      </c>
      <c r="AT160" s="197" t="s">
        <v>128</v>
      </c>
      <c r="AU160" s="197" t="s">
        <v>86</v>
      </c>
      <c r="AY160" s="17" t="s">
        <v>126</v>
      </c>
      <c r="BE160" s="198">
        <f>IF(N160="základní",J160,0)</f>
        <v>0</v>
      </c>
      <c r="BF160" s="198">
        <f>IF(N160="snížená",J160,0)</f>
        <v>0</v>
      </c>
      <c r="BG160" s="198">
        <f>IF(N160="zákl. přenesená",J160,0)</f>
        <v>0</v>
      </c>
      <c r="BH160" s="198">
        <f>IF(N160="sníž. přenesená",J160,0)</f>
        <v>0</v>
      </c>
      <c r="BI160" s="198">
        <f>IF(N160="nulová",J160,0)</f>
        <v>0</v>
      </c>
      <c r="BJ160" s="17" t="s">
        <v>8</v>
      </c>
      <c r="BK160" s="198">
        <f>ROUND(I160*H160,0)</f>
        <v>0</v>
      </c>
      <c r="BL160" s="17" t="s">
        <v>142</v>
      </c>
      <c r="BM160" s="197" t="s">
        <v>200</v>
      </c>
    </row>
    <row r="161" spans="1:65" s="13" customFormat="1" ht="22.5">
      <c r="B161" s="204"/>
      <c r="C161" s="205"/>
      <c r="D161" s="199" t="s">
        <v>137</v>
      </c>
      <c r="E161" s="206" t="s">
        <v>1</v>
      </c>
      <c r="F161" s="207" t="s">
        <v>201</v>
      </c>
      <c r="G161" s="205"/>
      <c r="H161" s="208">
        <v>167.5</v>
      </c>
      <c r="I161" s="209"/>
      <c r="J161" s="205"/>
      <c r="K161" s="205"/>
      <c r="L161" s="210"/>
      <c r="M161" s="211"/>
      <c r="N161" s="212"/>
      <c r="O161" s="212"/>
      <c r="P161" s="212"/>
      <c r="Q161" s="212"/>
      <c r="R161" s="212"/>
      <c r="S161" s="212"/>
      <c r="T161" s="213"/>
      <c r="AT161" s="214" t="s">
        <v>137</v>
      </c>
      <c r="AU161" s="214" t="s">
        <v>86</v>
      </c>
      <c r="AV161" s="13" t="s">
        <v>86</v>
      </c>
      <c r="AW161" s="13" t="s">
        <v>32</v>
      </c>
      <c r="AX161" s="13" t="s">
        <v>77</v>
      </c>
      <c r="AY161" s="214" t="s">
        <v>126</v>
      </c>
    </row>
    <row r="162" spans="1:65" s="13" customFormat="1" ht="11.25">
      <c r="B162" s="204"/>
      <c r="C162" s="205"/>
      <c r="D162" s="199" t="s">
        <v>137</v>
      </c>
      <c r="E162" s="206" t="s">
        <v>1</v>
      </c>
      <c r="F162" s="207" t="s">
        <v>202</v>
      </c>
      <c r="G162" s="205"/>
      <c r="H162" s="208">
        <v>35</v>
      </c>
      <c r="I162" s="209"/>
      <c r="J162" s="205"/>
      <c r="K162" s="205"/>
      <c r="L162" s="210"/>
      <c r="M162" s="211"/>
      <c r="N162" s="212"/>
      <c r="O162" s="212"/>
      <c r="P162" s="212"/>
      <c r="Q162" s="212"/>
      <c r="R162" s="212"/>
      <c r="S162" s="212"/>
      <c r="T162" s="213"/>
      <c r="AT162" s="214" t="s">
        <v>137</v>
      </c>
      <c r="AU162" s="214" t="s">
        <v>86</v>
      </c>
      <c r="AV162" s="13" t="s">
        <v>86</v>
      </c>
      <c r="AW162" s="13" t="s">
        <v>32</v>
      </c>
      <c r="AX162" s="13" t="s">
        <v>77</v>
      </c>
      <c r="AY162" s="214" t="s">
        <v>126</v>
      </c>
    </row>
    <row r="163" spans="1:65" s="14" customFormat="1" ht="11.25">
      <c r="B163" s="215"/>
      <c r="C163" s="216"/>
      <c r="D163" s="199" t="s">
        <v>137</v>
      </c>
      <c r="E163" s="217" t="s">
        <v>1</v>
      </c>
      <c r="F163" s="218" t="s">
        <v>165</v>
      </c>
      <c r="G163" s="216"/>
      <c r="H163" s="219">
        <v>202.5</v>
      </c>
      <c r="I163" s="220"/>
      <c r="J163" s="216"/>
      <c r="K163" s="216"/>
      <c r="L163" s="221"/>
      <c r="M163" s="222"/>
      <c r="N163" s="223"/>
      <c r="O163" s="223"/>
      <c r="P163" s="223"/>
      <c r="Q163" s="223"/>
      <c r="R163" s="223"/>
      <c r="S163" s="223"/>
      <c r="T163" s="224"/>
      <c r="AT163" s="225" t="s">
        <v>137</v>
      </c>
      <c r="AU163" s="225" t="s">
        <v>86</v>
      </c>
      <c r="AV163" s="14" t="s">
        <v>142</v>
      </c>
      <c r="AW163" s="14" t="s">
        <v>32</v>
      </c>
      <c r="AX163" s="14" t="s">
        <v>8</v>
      </c>
      <c r="AY163" s="225" t="s">
        <v>126</v>
      </c>
    </row>
    <row r="164" spans="1:65" s="12" customFormat="1" ht="22.9" customHeight="1">
      <c r="B164" s="170"/>
      <c r="C164" s="171"/>
      <c r="D164" s="172" t="s">
        <v>76</v>
      </c>
      <c r="E164" s="184" t="s">
        <v>86</v>
      </c>
      <c r="F164" s="184" t="s">
        <v>203</v>
      </c>
      <c r="G164" s="171"/>
      <c r="H164" s="171"/>
      <c r="I164" s="174"/>
      <c r="J164" s="185">
        <f>BK164</f>
        <v>0</v>
      </c>
      <c r="K164" s="171"/>
      <c r="L164" s="176"/>
      <c r="M164" s="177"/>
      <c r="N164" s="178"/>
      <c r="O164" s="178"/>
      <c r="P164" s="179">
        <f>SUM(P165:P168)</f>
        <v>0</v>
      </c>
      <c r="Q164" s="178"/>
      <c r="R164" s="179">
        <f>SUM(R165:R168)</f>
        <v>3.4664245999999994</v>
      </c>
      <c r="S164" s="178"/>
      <c r="T164" s="180">
        <f>SUM(T165:T168)</f>
        <v>0</v>
      </c>
      <c r="AR164" s="181" t="s">
        <v>8</v>
      </c>
      <c r="AT164" s="182" t="s">
        <v>76</v>
      </c>
      <c r="AU164" s="182" t="s">
        <v>8</v>
      </c>
      <c r="AY164" s="181" t="s">
        <v>126</v>
      </c>
      <c r="BK164" s="183">
        <f>SUM(BK165:BK168)</f>
        <v>0</v>
      </c>
    </row>
    <row r="165" spans="1:65" s="2" customFormat="1" ht="24.2" customHeight="1">
      <c r="A165" s="34"/>
      <c r="B165" s="35"/>
      <c r="C165" s="186" t="s">
        <v>204</v>
      </c>
      <c r="D165" s="186" t="s">
        <v>128</v>
      </c>
      <c r="E165" s="187" t="s">
        <v>205</v>
      </c>
      <c r="F165" s="188" t="s">
        <v>206</v>
      </c>
      <c r="G165" s="189" t="s">
        <v>162</v>
      </c>
      <c r="H165" s="190">
        <v>1.4</v>
      </c>
      <c r="I165" s="191"/>
      <c r="J165" s="192">
        <f>ROUND(I165*H165,0)</f>
        <v>0</v>
      </c>
      <c r="K165" s="188" t="s">
        <v>132</v>
      </c>
      <c r="L165" s="39"/>
      <c r="M165" s="193" t="s">
        <v>1</v>
      </c>
      <c r="N165" s="194" t="s">
        <v>42</v>
      </c>
      <c r="O165" s="71"/>
      <c r="P165" s="195">
        <f>O165*H165</f>
        <v>0</v>
      </c>
      <c r="Q165" s="195">
        <v>2.45329</v>
      </c>
      <c r="R165" s="195">
        <f>Q165*H165</f>
        <v>3.4346059999999996</v>
      </c>
      <c r="S165" s="195">
        <v>0</v>
      </c>
      <c r="T165" s="196">
        <f>S165*H165</f>
        <v>0</v>
      </c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R165" s="197" t="s">
        <v>142</v>
      </c>
      <c r="AT165" s="197" t="s">
        <v>128</v>
      </c>
      <c r="AU165" s="197" t="s">
        <v>86</v>
      </c>
      <c r="AY165" s="17" t="s">
        <v>126</v>
      </c>
      <c r="BE165" s="198">
        <f>IF(N165="základní",J165,0)</f>
        <v>0</v>
      </c>
      <c r="BF165" s="198">
        <f>IF(N165="snížená",J165,0)</f>
        <v>0</v>
      </c>
      <c r="BG165" s="198">
        <f>IF(N165="zákl. přenesená",J165,0)</f>
        <v>0</v>
      </c>
      <c r="BH165" s="198">
        <f>IF(N165="sníž. přenesená",J165,0)</f>
        <v>0</v>
      </c>
      <c r="BI165" s="198">
        <f>IF(N165="nulová",J165,0)</f>
        <v>0</v>
      </c>
      <c r="BJ165" s="17" t="s">
        <v>8</v>
      </c>
      <c r="BK165" s="198">
        <f>ROUND(I165*H165,0)</f>
        <v>0</v>
      </c>
      <c r="BL165" s="17" t="s">
        <v>142</v>
      </c>
      <c r="BM165" s="197" t="s">
        <v>207</v>
      </c>
    </row>
    <row r="166" spans="1:65" s="13" customFormat="1" ht="11.25">
      <c r="B166" s="204"/>
      <c r="C166" s="205"/>
      <c r="D166" s="199" t="s">
        <v>137</v>
      </c>
      <c r="E166" s="206" t="s">
        <v>1</v>
      </c>
      <c r="F166" s="207" t="s">
        <v>208</v>
      </c>
      <c r="G166" s="205"/>
      <c r="H166" s="208">
        <v>1.4</v>
      </c>
      <c r="I166" s="209"/>
      <c r="J166" s="205"/>
      <c r="K166" s="205"/>
      <c r="L166" s="210"/>
      <c r="M166" s="211"/>
      <c r="N166" s="212"/>
      <c r="O166" s="212"/>
      <c r="P166" s="212"/>
      <c r="Q166" s="212"/>
      <c r="R166" s="212"/>
      <c r="S166" s="212"/>
      <c r="T166" s="213"/>
      <c r="AT166" s="214" t="s">
        <v>137</v>
      </c>
      <c r="AU166" s="214" t="s">
        <v>86</v>
      </c>
      <c r="AV166" s="13" t="s">
        <v>86</v>
      </c>
      <c r="AW166" s="13" t="s">
        <v>32</v>
      </c>
      <c r="AX166" s="13" t="s">
        <v>8</v>
      </c>
      <c r="AY166" s="214" t="s">
        <v>126</v>
      </c>
    </row>
    <row r="167" spans="1:65" s="2" customFormat="1" ht="14.45" customHeight="1">
      <c r="A167" s="34"/>
      <c r="B167" s="35"/>
      <c r="C167" s="186" t="s">
        <v>9</v>
      </c>
      <c r="D167" s="186" t="s">
        <v>128</v>
      </c>
      <c r="E167" s="187" t="s">
        <v>209</v>
      </c>
      <c r="F167" s="188" t="s">
        <v>210</v>
      </c>
      <c r="G167" s="189" t="s">
        <v>185</v>
      </c>
      <c r="H167" s="190">
        <v>0.03</v>
      </c>
      <c r="I167" s="191"/>
      <c r="J167" s="192">
        <f>ROUND(I167*H167,0)</f>
        <v>0</v>
      </c>
      <c r="K167" s="188" t="s">
        <v>211</v>
      </c>
      <c r="L167" s="39"/>
      <c r="M167" s="193" t="s">
        <v>1</v>
      </c>
      <c r="N167" s="194" t="s">
        <v>42</v>
      </c>
      <c r="O167" s="71"/>
      <c r="P167" s="195">
        <f>O167*H167</f>
        <v>0</v>
      </c>
      <c r="Q167" s="195">
        <v>1.0606199999999999</v>
      </c>
      <c r="R167" s="195">
        <f>Q167*H167</f>
        <v>3.1818599999999995E-2</v>
      </c>
      <c r="S167" s="195">
        <v>0</v>
      </c>
      <c r="T167" s="196">
        <f>S167*H167</f>
        <v>0</v>
      </c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R167" s="197" t="s">
        <v>142</v>
      </c>
      <c r="AT167" s="197" t="s">
        <v>128</v>
      </c>
      <c r="AU167" s="197" t="s">
        <v>86</v>
      </c>
      <c r="AY167" s="17" t="s">
        <v>126</v>
      </c>
      <c r="BE167" s="198">
        <f>IF(N167="základní",J167,0)</f>
        <v>0</v>
      </c>
      <c r="BF167" s="198">
        <f>IF(N167="snížená",J167,0)</f>
        <v>0</v>
      </c>
      <c r="BG167" s="198">
        <f>IF(N167="zákl. přenesená",J167,0)</f>
        <v>0</v>
      </c>
      <c r="BH167" s="198">
        <f>IF(N167="sníž. přenesená",J167,0)</f>
        <v>0</v>
      </c>
      <c r="BI167" s="198">
        <f>IF(N167="nulová",J167,0)</f>
        <v>0</v>
      </c>
      <c r="BJ167" s="17" t="s">
        <v>8</v>
      </c>
      <c r="BK167" s="198">
        <f>ROUND(I167*H167,0)</f>
        <v>0</v>
      </c>
      <c r="BL167" s="17" t="s">
        <v>142</v>
      </c>
      <c r="BM167" s="197" t="s">
        <v>212</v>
      </c>
    </row>
    <row r="168" spans="1:65" s="13" customFormat="1" ht="11.25">
      <c r="B168" s="204"/>
      <c r="C168" s="205"/>
      <c r="D168" s="199" t="s">
        <v>137</v>
      </c>
      <c r="E168" s="206" t="s">
        <v>1</v>
      </c>
      <c r="F168" s="207" t="s">
        <v>213</v>
      </c>
      <c r="G168" s="205"/>
      <c r="H168" s="208">
        <v>0.03</v>
      </c>
      <c r="I168" s="209"/>
      <c r="J168" s="205"/>
      <c r="K168" s="205"/>
      <c r="L168" s="210"/>
      <c r="M168" s="211"/>
      <c r="N168" s="212"/>
      <c r="O168" s="212"/>
      <c r="P168" s="212"/>
      <c r="Q168" s="212"/>
      <c r="R168" s="212"/>
      <c r="S168" s="212"/>
      <c r="T168" s="213"/>
      <c r="AT168" s="214" t="s">
        <v>137</v>
      </c>
      <c r="AU168" s="214" t="s">
        <v>86</v>
      </c>
      <c r="AV168" s="13" t="s">
        <v>86</v>
      </c>
      <c r="AW168" s="13" t="s">
        <v>32</v>
      </c>
      <c r="AX168" s="13" t="s">
        <v>8</v>
      </c>
      <c r="AY168" s="214" t="s">
        <v>126</v>
      </c>
    </row>
    <row r="169" spans="1:65" s="12" customFormat="1" ht="22.9" customHeight="1">
      <c r="B169" s="170"/>
      <c r="C169" s="171"/>
      <c r="D169" s="172" t="s">
        <v>76</v>
      </c>
      <c r="E169" s="184" t="s">
        <v>145</v>
      </c>
      <c r="F169" s="184" t="s">
        <v>214</v>
      </c>
      <c r="G169" s="171"/>
      <c r="H169" s="171"/>
      <c r="I169" s="174"/>
      <c r="J169" s="185">
        <f>BK169</f>
        <v>0</v>
      </c>
      <c r="K169" s="171"/>
      <c r="L169" s="176"/>
      <c r="M169" s="177"/>
      <c r="N169" s="178"/>
      <c r="O169" s="178"/>
      <c r="P169" s="179">
        <f>SUM(P170:P180)</f>
        <v>0</v>
      </c>
      <c r="Q169" s="178"/>
      <c r="R169" s="179">
        <f>SUM(R170:R180)</f>
        <v>39.919409999999992</v>
      </c>
      <c r="S169" s="178"/>
      <c r="T169" s="180">
        <f>SUM(T170:T180)</f>
        <v>0</v>
      </c>
      <c r="AR169" s="181" t="s">
        <v>8</v>
      </c>
      <c r="AT169" s="182" t="s">
        <v>76</v>
      </c>
      <c r="AU169" s="182" t="s">
        <v>8</v>
      </c>
      <c r="AY169" s="181" t="s">
        <v>126</v>
      </c>
      <c r="BK169" s="183">
        <f>SUM(BK170:BK180)</f>
        <v>0</v>
      </c>
    </row>
    <row r="170" spans="1:65" s="2" customFormat="1" ht="24.2" customHeight="1">
      <c r="A170" s="34"/>
      <c r="B170" s="35"/>
      <c r="C170" s="186" t="s">
        <v>133</v>
      </c>
      <c r="D170" s="186" t="s">
        <v>128</v>
      </c>
      <c r="E170" s="187" t="s">
        <v>215</v>
      </c>
      <c r="F170" s="188" t="s">
        <v>216</v>
      </c>
      <c r="G170" s="189" t="s">
        <v>217</v>
      </c>
      <c r="H170" s="190">
        <v>139</v>
      </c>
      <c r="I170" s="191"/>
      <c r="J170" s="192">
        <f>ROUND(I170*H170,0)</f>
        <v>0</v>
      </c>
      <c r="K170" s="188" t="s">
        <v>132</v>
      </c>
      <c r="L170" s="39"/>
      <c r="M170" s="193" t="s">
        <v>1</v>
      </c>
      <c r="N170" s="194" t="s">
        <v>42</v>
      </c>
      <c r="O170" s="71"/>
      <c r="P170" s="195">
        <f>O170*H170</f>
        <v>0</v>
      </c>
      <c r="Q170" s="195">
        <v>0.17488999999999999</v>
      </c>
      <c r="R170" s="195">
        <f>Q170*H170</f>
        <v>24.309709999999999</v>
      </c>
      <c r="S170" s="195">
        <v>0</v>
      </c>
      <c r="T170" s="196">
        <f>S170*H170</f>
        <v>0</v>
      </c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R170" s="197" t="s">
        <v>142</v>
      </c>
      <c r="AT170" s="197" t="s">
        <v>128</v>
      </c>
      <c r="AU170" s="197" t="s">
        <v>86</v>
      </c>
      <c r="AY170" s="17" t="s">
        <v>126</v>
      </c>
      <c r="BE170" s="198">
        <f>IF(N170="základní",J170,0)</f>
        <v>0</v>
      </c>
      <c r="BF170" s="198">
        <f>IF(N170="snížená",J170,0)</f>
        <v>0</v>
      </c>
      <c r="BG170" s="198">
        <f>IF(N170="zákl. přenesená",J170,0)</f>
        <v>0</v>
      </c>
      <c r="BH170" s="198">
        <f>IF(N170="sníž. přenesená",J170,0)</f>
        <v>0</v>
      </c>
      <c r="BI170" s="198">
        <f>IF(N170="nulová",J170,0)</f>
        <v>0</v>
      </c>
      <c r="BJ170" s="17" t="s">
        <v>8</v>
      </c>
      <c r="BK170" s="198">
        <f>ROUND(I170*H170,0)</f>
        <v>0</v>
      </c>
      <c r="BL170" s="17" t="s">
        <v>142</v>
      </c>
      <c r="BM170" s="197" t="s">
        <v>218</v>
      </c>
    </row>
    <row r="171" spans="1:65" s="13" customFormat="1" ht="22.5">
      <c r="B171" s="204"/>
      <c r="C171" s="205"/>
      <c r="D171" s="199" t="s">
        <v>137</v>
      </c>
      <c r="E171" s="206" t="s">
        <v>1</v>
      </c>
      <c r="F171" s="207" t="s">
        <v>171</v>
      </c>
      <c r="G171" s="205"/>
      <c r="H171" s="208">
        <v>139</v>
      </c>
      <c r="I171" s="209"/>
      <c r="J171" s="205"/>
      <c r="K171" s="205"/>
      <c r="L171" s="210"/>
      <c r="M171" s="211"/>
      <c r="N171" s="212"/>
      <c r="O171" s="212"/>
      <c r="P171" s="212"/>
      <c r="Q171" s="212"/>
      <c r="R171" s="212"/>
      <c r="S171" s="212"/>
      <c r="T171" s="213"/>
      <c r="AT171" s="214" t="s">
        <v>137</v>
      </c>
      <c r="AU171" s="214" t="s">
        <v>86</v>
      </c>
      <c r="AV171" s="13" t="s">
        <v>86</v>
      </c>
      <c r="AW171" s="13" t="s">
        <v>32</v>
      </c>
      <c r="AX171" s="13" t="s">
        <v>8</v>
      </c>
      <c r="AY171" s="214" t="s">
        <v>126</v>
      </c>
    </row>
    <row r="172" spans="1:65" s="2" customFormat="1" ht="37.9" customHeight="1">
      <c r="A172" s="34"/>
      <c r="B172" s="35"/>
      <c r="C172" s="226" t="s">
        <v>219</v>
      </c>
      <c r="D172" s="226" t="s">
        <v>220</v>
      </c>
      <c r="E172" s="227" t="s">
        <v>221</v>
      </c>
      <c r="F172" s="228" t="s">
        <v>222</v>
      </c>
      <c r="G172" s="229" t="s">
        <v>217</v>
      </c>
      <c r="H172" s="230">
        <v>139</v>
      </c>
      <c r="I172" s="231"/>
      <c r="J172" s="232">
        <f>ROUND(I172*H172,0)</f>
        <v>0</v>
      </c>
      <c r="K172" s="228" t="s">
        <v>1</v>
      </c>
      <c r="L172" s="233"/>
      <c r="M172" s="234" t="s">
        <v>1</v>
      </c>
      <c r="N172" s="235" t="s">
        <v>42</v>
      </c>
      <c r="O172" s="71"/>
      <c r="P172" s="195">
        <f>O172*H172</f>
        <v>0</v>
      </c>
      <c r="Q172" s="195">
        <v>7.1000000000000004E-3</v>
      </c>
      <c r="R172" s="195">
        <f>Q172*H172</f>
        <v>0.98690000000000011</v>
      </c>
      <c r="S172" s="195">
        <v>0</v>
      </c>
      <c r="T172" s="196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197" t="s">
        <v>172</v>
      </c>
      <c r="AT172" s="197" t="s">
        <v>220</v>
      </c>
      <c r="AU172" s="197" t="s">
        <v>86</v>
      </c>
      <c r="AY172" s="17" t="s">
        <v>126</v>
      </c>
      <c r="BE172" s="198">
        <f>IF(N172="základní",J172,0)</f>
        <v>0</v>
      </c>
      <c r="BF172" s="198">
        <f>IF(N172="snížená",J172,0)</f>
        <v>0</v>
      </c>
      <c r="BG172" s="198">
        <f>IF(N172="zákl. přenesená",J172,0)</f>
        <v>0</v>
      </c>
      <c r="BH172" s="198">
        <f>IF(N172="sníž. přenesená",J172,0)</f>
        <v>0</v>
      </c>
      <c r="BI172" s="198">
        <f>IF(N172="nulová",J172,0)</f>
        <v>0</v>
      </c>
      <c r="BJ172" s="17" t="s">
        <v>8</v>
      </c>
      <c r="BK172" s="198">
        <f>ROUND(I172*H172,0)</f>
        <v>0</v>
      </c>
      <c r="BL172" s="17" t="s">
        <v>142</v>
      </c>
      <c r="BM172" s="197" t="s">
        <v>223</v>
      </c>
    </row>
    <row r="173" spans="1:65" s="2" customFormat="1" ht="24.2" customHeight="1">
      <c r="A173" s="34"/>
      <c r="B173" s="35"/>
      <c r="C173" s="186" t="s">
        <v>224</v>
      </c>
      <c r="D173" s="186" t="s">
        <v>128</v>
      </c>
      <c r="E173" s="187" t="s">
        <v>225</v>
      </c>
      <c r="F173" s="188" t="s">
        <v>226</v>
      </c>
      <c r="G173" s="189" t="s">
        <v>217</v>
      </c>
      <c r="H173" s="190">
        <v>139</v>
      </c>
      <c r="I173" s="191"/>
      <c r="J173" s="192">
        <f>ROUND(I173*H173,0)</f>
        <v>0</v>
      </c>
      <c r="K173" s="188" t="s">
        <v>132</v>
      </c>
      <c r="L173" s="39"/>
      <c r="M173" s="193" t="s">
        <v>1</v>
      </c>
      <c r="N173" s="194" t="s">
        <v>42</v>
      </c>
      <c r="O173" s="71"/>
      <c r="P173" s="195">
        <f>O173*H173</f>
        <v>0</v>
      </c>
      <c r="Q173" s="195">
        <v>4.0000000000000002E-4</v>
      </c>
      <c r="R173" s="195">
        <f>Q173*H173</f>
        <v>5.5600000000000004E-2</v>
      </c>
      <c r="S173" s="195">
        <v>0</v>
      </c>
      <c r="T173" s="196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97" t="s">
        <v>142</v>
      </c>
      <c r="AT173" s="197" t="s">
        <v>128</v>
      </c>
      <c r="AU173" s="197" t="s">
        <v>86</v>
      </c>
      <c r="AY173" s="17" t="s">
        <v>126</v>
      </c>
      <c r="BE173" s="198">
        <f>IF(N173="základní",J173,0)</f>
        <v>0</v>
      </c>
      <c r="BF173" s="198">
        <f>IF(N173="snížená",J173,0)</f>
        <v>0</v>
      </c>
      <c r="BG173" s="198">
        <f>IF(N173="zákl. přenesená",J173,0)</f>
        <v>0</v>
      </c>
      <c r="BH173" s="198">
        <f>IF(N173="sníž. přenesená",J173,0)</f>
        <v>0</v>
      </c>
      <c r="BI173" s="198">
        <f>IF(N173="nulová",J173,0)</f>
        <v>0</v>
      </c>
      <c r="BJ173" s="17" t="s">
        <v>8</v>
      </c>
      <c r="BK173" s="198">
        <f>ROUND(I173*H173,0)</f>
        <v>0</v>
      </c>
      <c r="BL173" s="17" t="s">
        <v>142</v>
      </c>
      <c r="BM173" s="197" t="s">
        <v>227</v>
      </c>
    </row>
    <row r="174" spans="1:65" s="13" customFormat="1" ht="11.25">
      <c r="B174" s="204"/>
      <c r="C174" s="205"/>
      <c r="D174" s="199" t="s">
        <v>137</v>
      </c>
      <c r="E174" s="206" t="s">
        <v>1</v>
      </c>
      <c r="F174" s="207" t="s">
        <v>228</v>
      </c>
      <c r="G174" s="205"/>
      <c r="H174" s="208">
        <v>139</v>
      </c>
      <c r="I174" s="209"/>
      <c r="J174" s="205"/>
      <c r="K174" s="205"/>
      <c r="L174" s="210"/>
      <c r="M174" s="211"/>
      <c r="N174" s="212"/>
      <c r="O174" s="212"/>
      <c r="P174" s="212"/>
      <c r="Q174" s="212"/>
      <c r="R174" s="212"/>
      <c r="S174" s="212"/>
      <c r="T174" s="213"/>
      <c r="AT174" s="214" t="s">
        <v>137</v>
      </c>
      <c r="AU174" s="214" t="s">
        <v>86</v>
      </c>
      <c r="AV174" s="13" t="s">
        <v>86</v>
      </c>
      <c r="AW174" s="13" t="s">
        <v>32</v>
      </c>
      <c r="AX174" s="13" t="s">
        <v>8</v>
      </c>
      <c r="AY174" s="214" t="s">
        <v>126</v>
      </c>
    </row>
    <row r="175" spans="1:65" s="2" customFormat="1" ht="21" customHeight="1">
      <c r="A175" s="34"/>
      <c r="B175" s="35"/>
      <c r="C175" s="226" t="s">
        <v>229</v>
      </c>
      <c r="D175" s="226" t="s">
        <v>220</v>
      </c>
      <c r="E175" s="227" t="s">
        <v>230</v>
      </c>
      <c r="F175" s="228" t="s">
        <v>231</v>
      </c>
      <c r="G175" s="229" t="s">
        <v>217</v>
      </c>
      <c r="H175" s="230">
        <v>139</v>
      </c>
      <c r="I175" s="231"/>
      <c r="J175" s="232">
        <f>ROUND(I175*H175,0)</f>
        <v>0</v>
      </c>
      <c r="K175" s="228" t="s">
        <v>1</v>
      </c>
      <c r="L175" s="233"/>
      <c r="M175" s="234" t="s">
        <v>1</v>
      </c>
      <c r="N175" s="235" t="s">
        <v>42</v>
      </c>
      <c r="O175" s="71"/>
      <c r="P175" s="195">
        <f>O175*H175</f>
        <v>0</v>
      </c>
      <c r="Q175" s="195">
        <v>9.6000000000000002E-2</v>
      </c>
      <c r="R175" s="195">
        <f>Q175*H175</f>
        <v>13.343999999999999</v>
      </c>
      <c r="S175" s="195">
        <v>0</v>
      </c>
      <c r="T175" s="196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197" t="s">
        <v>172</v>
      </c>
      <c r="AT175" s="197" t="s">
        <v>220</v>
      </c>
      <c r="AU175" s="197" t="s">
        <v>86</v>
      </c>
      <c r="AY175" s="17" t="s">
        <v>126</v>
      </c>
      <c r="BE175" s="198">
        <f>IF(N175="základní",J175,0)</f>
        <v>0</v>
      </c>
      <c r="BF175" s="198">
        <f>IF(N175="snížená",J175,0)</f>
        <v>0</v>
      </c>
      <c r="BG175" s="198">
        <f>IF(N175="zákl. přenesená",J175,0)</f>
        <v>0</v>
      </c>
      <c r="BH175" s="198">
        <f>IF(N175="sníž. přenesená",J175,0)</f>
        <v>0</v>
      </c>
      <c r="BI175" s="198">
        <f>IF(N175="nulová",J175,0)</f>
        <v>0</v>
      </c>
      <c r="BJ175" s="17" t="s">
        <v>8</v>
      </c>
      <c r="BK175" s="198">
        <f>ROUND(I175*H175,0)</f>
        <v>0</v>
      </c>
      <c r="BL175" s="17" t="s">
        <v>142</v>
      </c>
      <c r="BM175" s="197" t="s">
        <v>232</v>
      </c>
    </row>
    <row r="176" spans="1:65" s="2" customFormat="1" ht="24.2" customHeight="1">
      <c r="A176" s="34"/>
      <c r="B176" s="35"/>
      <c r="C176" s="186" t="s">
        <v>233</v>
      </c>
      <c r="D176" s="186" t="s">
        <v>128</v>
      </c>
      <c r="E176" s="187" t="s">
        <v>234</v>
      </c>
      <c r="F176" s="188" t="s">
        <v>235</v>
      </c>
      <c r="G176" s="189" t="s">
        <v>169</v>
      </c>
      <c r="H176" s="190">
        <v>139</v>
      </c>
      <c r="I176" s="191"/>
      <c r="J176" s="192">
        <f>ROUND(I176*H176,0)</f>
        <v>0</v>
      </c>
      <c r="K176" s="188" t="s">
        <v>132</v>
      </c>
      <c r="L176" s="39"/>
      <c r="M176" s="193" t="s">
        <v>1</v>
      </c>
      <c r="N176" s="194" t="s">
        <v>42</v>
      </c>
      <c r="O176" s="71"/>
      <c r="P176" s="195">
        <f>O176*H176</f>
        <v>0</v>
      </c>
      <c r="Q176" s="195">
        <v>0</v>
      </c>
      <c r="R176" s="195">
        <f>Q176*H176</f>
        <v>0</v>
      </c>
      <c r="S176" s="195">
        <v>0</v>
      </c>
      <c r="T176" s="196">
        <f>S176*H176</f>
        <v>0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197" t="s">
        <v>142</v>
      </c>
      <c r="AT176" s="197" t="s">
        <v>128</v>
      </c>
      <c r="AU176" s="197" t="s">
        <v>86</v>
      </c>
      <c r="AY176" s="17" t="s">
        <v>126</v>
      </c>
      <c r="BE176" s="198">
        <f>IF(N176="základní",J176,0)</f>
        <v>0</v>
      </c>
      <c r="BF176" s="198">
        <f>IF(N176="snížená",J176,0)</f>
        <v>0</v>
      </c>
      <c r="BG176" s="198">
        <f>IF(N176="zákl. přenesená",J176,0)</f>
        <v>0</v>
      </c>
      <c r="BH176" s="198">
        <f>IF(N176="sníž. přenesená",J176,0)</f>
        <v>0</v>
      </c>
      <c r="BI176" s="198">
        <f>IF(N176="nulová",J176,0)</f>
        <v>0</v>
      </c>
      <c r="BJ176" s="17" t="s">
        <v>8</v>
      </c>
      <c r="BK176" s="198">
        <f>ROUND(I176*H176,0)</f>
        <v>0</v>
      </c>
      <c r="BL176" s="17" t="s">
        <v>142</v>
      </c>
      <c r="BM176" s="197" t="s">
        <v>236</v>
      </c>
    </row>
    <row r="177" spans="1:65" s="2" customFormat="1" ht="19.5">
      <c r="A177" s="34"/>
      <c r="B177" s="35"/>
      <c r="C177" s="36"/>
      <c r="D177" s="199" t="s">
        <v>135</v>
      </c>
      <c r="E177" s="36"/>
      <c r="F177" s="200" t="s">
        <v>237</v>
      </c>
      <c r="G177" s="36"/>
      <c r="H177" s="36"/>
      <c r="I177" s="201"/>
      <c r="J177" s="36"/>
      <c r="K177" s="36"/>
      <c r="L177" s="39"/>
      <c r="M177" s="202"/>
      <c r="N177" s="203"/>
      <c r="O177" s="71"/>
      <c r="P177" s="71"/>
      <c r="Q177" s="71"/>
      <c r="R177" s="71"/>
      <c r="S177" s="71"/>
      <c r="T177" s="72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T177" s="17" t="s">
        <v>135</v>
      </c>
      <c r="AU177" s="17" t="s">
        <v>86</v>
      </c>
    </row>
    <row r="178" spans="1:65" s="13" customFormat="1" ht="22.5">
      <c r="B178" s="204"/>
      <c r="C178" s="205"/>
      <c r="D178" s="199" t="s">
        <v>137</v>
      </c>
      <c r="E178" s="206" t="s">
        <v>1</v>
      </c>
      <c r="F178" s="207" t="s">
        <v>171</v>
      </c>
      <c r="G178" s="205"/>
      <c r="H178" s="208">
        <v>139</v>
      </c>
      <c r="I178" s="209"/>
      <c r="J178" s="205"/>
      <c r="K178" s="205"/>
      <c r="L178" s="210"/>
      <c r="M178" s="211"/>
      <c r="N178" s="212"/>
      <c r="O178" s="212"/>
      <c r="P178" s="212"/>
      <c r="Q178" s="212"/>
      <c r="R178" s="212"/>
      <c r="S178" s="212"/>
      <c r="T178" s="213"/>
      <c r="AT178" s="214" t="s">
        <v>137</v>
      </c>
      <c r="AU178" s="214" t="s">
        <v>86</v>
      </c>
      <c r="AV178" s="13" t="s">
        <v>86</v>
      </c>
      <c r="AW178" s="13" t="s">
        <v>32</v>
      </c>
      <c r="AX178" s="13" t="s">
        <v>8</v>
      </c>
      <c r="AY178" s="214" t="s">
        <v>126</v>
      </c>
    </row>
    <row r="179" spans="1:65" s="2" customFormat="1" ht="37.9" customHeight="1">
      <c r="A179" s="34"/>
      <c r="B179" s="35"/>
      <c r="C179" s="226" t="s">
        <v>7</v>
      </c>
      <c r="D179" s="226" t="s">
        <v>220</v>
      </c>
      <c r="E179" s="227" t="s">
        <v>238</v>
      </c>
      <c r="F179" s="228" t="s">
        <v>239</v>
      </c>
      <c r="G179" s="229" t="s">
        <v>217</v>
      </c>
      <c r="H179" s="230">
        <v>139</v>
      </c>
      <c r="I179" s="231"/>
      <c r="J179" s="232">
        <f>ROUND(I179*H179,0)</f>
        <v>0</v>
      </c>
      <c r="K179" s="228" t="s">
        <v>1</v>
      </c>
      <c r="L179" s="233"/>
      <c r="M179" s="234" t="s">
        <v>1</v>
      </c>
      <c r="N179" s="235" t="s">
        <v>42</v>
      </c>
      <c r="O179" s="71"/>
      <c r="P179" s="195">
        <f>O179*H179</f>
        <v>0</v>
      </c>
      <c r="Q179" s="195">
        <v>8.8000000000000005E-3</v>
      </c>
      <c r="R179" s="195">
        <f>Q179*H179</f>
        <v>1.2232000000000001</v>
      </c>
      <c r="S179" s="195">
        <v>0</v>
      </c>
      <c r="T179" s="196">
        <f>S179*H179</f>
        <v>0</v>
      </c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R179" s="197" t="s">
        <v>172</v>
      </c>
      <c r="AT179" s="197" t="s">
        <v>220</v>
      </c>
      <c r="AU179" s="197" t="s">
        <v>86</v>
      </c>
      <c r="AY179" s="17" t="s">
        <v>126</v>
      </c>
      <c r="BE179" s="198">
        <f>IF(N179="základní",J179,0)</f>
        <v>0</v>
      </c>
      <c r="BF179" s="198">
        <f>IF(N179="snížená",J179,0)</f>
        <v>0</v>
      </c>
      <c r="BG179" s="198">
        <f>IF(N179="zákl. přenesená",J179,0)</f>
        <v>0</v>
      </c>
      <c r="BH179" s="198">
        <f>IF(N179="sníž. přenesená",J179,0)</f>
        <v>0</v>
      </c>
      <c r="BI179" s="198">
        <f>IF(N179="nulová",J179,0)</f>
        <v>0</v>
      </c>
      <c r="BJ179" s="17" t="s">
        <v>8</v>
      </c>
      <c r="BK179" s="198">
        <f>ROUND(I179*H179,0)</f>
        <v>0</v>
      </c>
      <c r="BL179" s="17" t="s">
        <v>142</v>
      </c>
      <c r="BM179" s="197" t="s">
        <v>240</v>
      </c>
    </row>
    <row r="180" spans="1:65" s="2" customFormat="1" ht="29.25">
      <c r="A180" s="34"/>
      <c r="B180" s="35"/>
      <c r="C180" s="36"/>
      <c r="D180" s="199" t="s">
        <v>135</v>
      </c>
      <c r="E180" s="36"/>
      <c r="F180" s="200" t="s">
        <v>241</v>
      </c>
      <c r="G180" s="36"/>
      <c r="H180" s="36"/>
      <c r="I180" s="201"/>
      <c r="J180" s="36"/>
      <c r="K180" s="36"/>
      <c r="L180" s="39"/>
      <c r="M180" s="202"/>
      <c r="N180" s="203"/>
      <c r="O180" s="71"/>
      <c r="P180" s="71"/>
      <c r="Q180" s="71"/>
      <c r="R180" s="71"/>
      <c r="S180" s="71"/>
      <c r="T180" s="72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T180" s="17" t="s">
        <v>135</v>
      </c>
      <c r="AU180" s="17" t="s">
        <v>86</v>
      </c>
    </row>
    <row r="181" spans="1:65" s="12" customFormat="1" ht="22.9" customHeight="1">
      <c r="B181" s="170"/>
      <c r="C181" s="171"/>
      <c r="D181" s="172" t="s">
        <v>76</v>
      </c>
      <c r="E181" s="184" t="s">
        <v>154</v>
      </c>
      <c r="F181" s="184" t="s">
        <v>242</v>
      </c>
      <c r="G181" s="171"/>
      <c r="H181" s="171"/>
      <c r="I181" s="174"/>
      <c r="J181" s="185">
        <f>BK181</f>
        <v>0</v>
      </c>
      <c r="K181" s="171"/>
      <c r="L181" s="176"/>
      <c r="M181" s="177"/>
      <c r="N181" s="178"/>
      <c r="O181" s="178"/>
      <c r="P181" s="179">
        <f>SUM(P182:P195)</f>
        <v>0</v>
      </c>
      <c r="Q181" s="178"/>
      <c r="R181" s="179">
        <f>SUM(R182:R195)</f>
        <v>6.9965050000000009</v>
      </c>
      <c r="S181" s="178"/>
      <c r="T181" s="180">
        <f>SUM(T182:T195)</f>
        <v>0</v>
      </c>
      <c r="AR181" s="181" t="s">
        <v>8</v>
      </c>
      <c r="AT181" s="182" t="s">
        <v>76</v>
      </c>
      <c r="AU181" s="182" t="s">
        <v>8</v>
      </c>
      <c r="AY181" s="181" t="s">
        <v>126</v>
      </c>
      <c r="BK181" s="183">
        <f>SUM(BK182:BK195)</f>
        <v>0</v>
      </c>
    </row>
    <row r="182" spans="1:65" s="2" customFormat="1" ht="14.45" customHeight="1">
      <c r="A182" s="34"/>
      <c r="B182" s="35"/>
      <c r="C182" s="186" t="s">
        <v>243</v>
      </c>
      <c r="D182" s="186" t="s">
        <v>128</v>
      </c>
      <c r="E182" s="187" t="s">
        <v>244</v>
      </c>
      <c r="F182" s="188" t="s">
        <v>245</v>
      </c>
      <c r="G182" s="189" t="s">
        <v>131</v>
      </c>
      <c r="H182" s="190">
        <v>40</v>
      </c>
      <c r="I182" s="191"/>
      <c r="J182" s="192">
        <f>ROUND(I182*H182,0)</f>
        <v>0</v>
      </c>
      <c r="K182" s="188" t="s">
        <v>132</v>
      </c>
      <c r="L182" s="39"/>
      <c r="M182" s="193" t="s">
        <v>1</v>
      </c>
      <c r="N182" s="194" t="s">
        <v>42</v>
      </c>
      <c r="O182" s="71"/>
      <c r="P182" s="195">
        <f>O182*H182</f>
        <v>0</v>
      </c>
      <c r="Q182" s="195">
        <v>0</v>
      </c>
      <c r="R182" s="195">
        <f>Q182*H182</f>
        <v>0</v>
      </c>
      <c r="S182" s="195">
        <v>0</v>
      </c>
      <c r="T182" s="196">
        <f>S182*H182</f>
        <v>0</v>
      </c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R182" s="197" t="s">
        <v>142</v>
      </c>
      <c r="AT182" s="197" t="s">
        <v>128</v>
      </c>
      <c r="AU182" s="197" t="s">
        <v>86</v>
      </c>
      <c r="AY182" s="17" t="s">
        <v>126</v>
      </c>
      <c r="BE182" s="198">
        <f>IF(N182="základní",J182,0)</f>
        <v>0</v>
      </c>
      <c r="BF182" s="198">
        <f>IF(N182="snížená",J182,0)</f>
        <v>0</v>
      </c>
      <c r="BG182" s="198">
        <f>IF(N182="zákl. přenesená",J182,0)</f>
        <v>0</v>
      </c>
      <c r="BH182" s="198">
        <f>IF(N182="sníž. přenesená",J182,0)</f>
        <v>0</v>
      </c>
      <c r="BI182" s="198">
        <f>IF(N182="nulová",J182,0)</f>
        <v>0</v>
      </c>
      <c r="BJ182" s="17" t="s">
        <v>8</v>
      </c>
      <c r="BK182" s="198">
        <f>ROUND(I182*H182,0)</f>
        <v>0</v>
      </c>
      <c r="BL182" s="17" t="s">
        <v>142</v>
      </c>
      <c r="BM182" s="197" t="s">
        <v>246</v>
      </c>
    </row>
    <row r="183" spans="1:65" s="13" customFormat="1" ht="11.25">
      <c r="B183" s="204"/>
      <c r="C183" s="205"/>
      <c r="D183" s="199" t="s">
        <v>137</v>
      </c>
      <c r="E183" s="206" t="s">
        <v>1</v>
      </c>
      <c r="F183" s="207" t="s">
        <v>247</v>
      </c>
      <c r="G183" s="205"/>
      <c r="H183" s="208">
        <v>40</v>
      </c>
      <c r="I183" s="209"/>
      <c r="J183" s="205"/>
      <c r="K183" s="205"/>
      <c r="L183" s="210"/>
      <c r="M183" s="211"/>
      <c r="N183" s="212"/>
      <c r="O183" s="212"/>
      <c r="P183" s="212"/>
      <c r="Q183" s="212"/>
      <c r="R183" s="212"/>
      <c r="S183" s="212"/>
      <c r="T183" s="213"/>
      <c r="AT183" s="214" t="s">
        <v>137</v>
      </c>
      <c r="AU183" s="214" t="s">
        <v>86</v>
      </c>
      <c r="AV183" s="13" t="s">
        <v>86</v>
      </c>
      <c r="AW183" s="13" t="s">
        <v>32</v>
      </c>
      <c r="AX183" s="13" t="s">
        <v>8</v>
      </c>
      <c r="AY183" s="214" t="s">
        <v>126</v>
      </c>
    </row>
    <row r="184" spans="1:65" s="2" customFormat="1" ht="14.45" customHeight="1">
      <c r="A184" s="34"/>
      <c r="B184" s="35"/>
      <c r="C184" s="186" t="s">
        <v>248</v>
      </c>
      <c r="D184" s="186" t="s">
        <v>128</v>
      </c>
      <c r="E184" s="187" t="s">
        <v>249</v>
      </c>
      <c r="F184" s="188" t="s">
        <v>250</v>
      </c>
      <c r="G184" s="189" t="s">
        <v>131</v>
      </c>
      <c r="H184" s="190">
        <v>5.25</v>
      </c>
      <c r="I184" s="191"/>
      <c r="J184" s="192">
        <f>ROUND(I184*H184,0)</f>
        <v>0</v>
      </c>
      <c r="K184" s="188" t="s">
        <v>132</v>
      </c>
      <c r="L184" s="39"/>
      <c r="M184" s="193" t="s">
        <v>1</v>
      </c>
      <c r="N184" s="194" t="s">
        <v>42</v>
      </c>
      <c r="O184" s="71"/>
      <c r="P184" s="195">
        <f>O184*H184</f>
        <v>0</v>
      </c>
      <c r="Q184" s="195">
        <v>0</v>
      </c>
      <c r="R184" s="195">
        <f>Q184*H184</f>
        <v>0</v>
      </c>
      <c r="S184" s="195">
        <v>0</v>
      </c>
      <c r="T184" s="196">
        <f>S184*H184</f>
        <v>0</v>
      </c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R184" s="197" t="s">
        <v>142</v>
      </c>
      <c r="AT184" s="197" t="s">
        <v>128</v>
      </c>
      <c r="AU184" s="197" t="s">
        <v>86</v>
      </c>
      <c r="AY184" s="17" t="s">
        <v>126</v>
      </c>
      <c r="BE184" s="198">
        <f>IF(N184="základní",J184,0)</f>
        <v>0</v>
      </c>
      <c r="BF184" s="198">
        <f>IF(N184="snížená",J184,0)</f>
        <v>0</v>
      </c>
      <c r="BG184" s="198">
        <f>IF(N184="zákl. přenesená",J184,0)</f>
        <v>0</v>
      </c>
      <c r="BH184" s="198">
        <f>IF(N184="sníž. přenesená",J184,0)</f>
        <v>0</v>
      </c>
      <c r="BI184" s="198">
        <f>IF(N184="nulová",J184,0)</f>
        <v>0</v>
      </c>
      <c r="BJ184" s="17" t="s">
        <v>8</v>
      </c>
      <c r="BK184" s="198">
        <f>ROUND(I184*H184,0)</f>
        <v>0</v>
      </c>
      <c r="BL184" s="17" t="s">
        <v>142</v>
      </c>
      <c r="BM184" s="197" t="s">
        <v>251</v>
      </c>
    </row>
    <row r="185" spans="1:65" s="13" customFormat="1" ht="11.25">
      <c r="B185" s="204"/>
      <c r="C185" s="205"/>
      <c r="D185" s="199" t="s">
        <v>137</v>
      </c>
      <c r="E185" s="206" t="s">
        <v>1</v>
      </c>
      <c r="F185" s="207" t="s">
        <v>252</v>
      </c>
      <c r="G185" s="205"/>
      <c r="H185" s="208">
        <v>5.25</v>
      </c>
      <c r="I185" s="209"/>
      <c r="J185" s="205"/>
      <c r="K185" s="205"/>
      <c r="L185" s="210"/>
      <c r="M185" s="211"/>
      <c r="N185" s="212"/>
      <c r="O185" s="212"/>
      <c r="P185" s="212"/>
      <c r="Q185" s="212"/>
      <c r="R185" s="212"/>
      <c r="S185" s="212"/>
      <c r="T185" s="213"/>
      <c r="AT185" s="214" t="s">
        <v>137</v>
      </c>
      <c r="AU185" s="214" t="s">
        <v>86</v>
      </c>
      <c r="AV185" s="13" t="s">
        <v>86</v>
      </c>
      <c r="AW185" s="13" t="s">
        <v>32</v>
      </c>
      <c r="AX185" s="13" t="s">
        <v>8</v>
      </c>
      <c r="AY185" s="214" t="s">
        <v>126</v>
      </c>
    </row>
    <row r="186" spans="1:65" s="2" customFormat="1" ht="14.45" customHeight="1">
      <c r="A186" s="34"/>
      <c r="B186" s="35"/>
      <c r="C186" s="186" t="s">
        <v>253</v>
      </c>
      <c r="D186" s="186" t="s">
        <v>128</v>
      </c>
      <c r="E186" s="187" t="s">
        <v>254</v>
      </c>
      <c r="F186" s="188" t="s">
        <v>255</v>
      </c>
      <c r="G186" s="189" t="s">
        <v>131</v>
      </c>
      <c r="H186" s="190">
        <v>40</v>
      </c>
      <c r="I186" s="191"/>
      <c r="J186" s="192">
        <f>ROUND(I186*H186,0)</f>
        <v>0</v>
      </c>
      <c r="K186" s="188" t="s">
        <v>132</v>
      </c>
      <c r="L186" s="39"/>
      <c r="M186" s="193" t="s">
        <v>1</v>
      </c>
      <c r="N186" s="194" t="s">
        <v>42</v>
      </c>
      <c r="O186" s="71"/>
      <c r="P186" s="195">
        <f>O186*H186</f>
        <v>0</v>
      </c>
      <c r="Q186" s="195">
        <v>0</v>
      </c>
      <c r="R186" s="195">
        <f>Q186*H186</f>
        <v>0</v>
      </c>
      <c r="S186" s="195">
        <v>0</v>
      </c>
      <c r="T186" s="196">
        <f>S186*H186</f>
        <v>0</v>
      </c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R186" s="197" t="s">
        <v>142</v>
      </c>
      <c r="AT186" s="197" t="s">
        <v>128</v>
      </c>
      <c r="AU186" s="197" t="s">
        <v>86</v>
      </c>
      <c r="AY186" s="17" t="s">
        <v>126</v>
      </c>
      <c r="BE186" s="198">
        <f>IF(N186="základní",J186,0)</f>
        <v>0</v>
      </c>
      <c r="BF186" s="198">
        <f>IF(N186="snížená",J186,0)</f>
        <v>0</v>
      </c>
      <c r="BG186" s="198">
        <f>IF(N186="zákl. přenesená",J186,0)</f>
        <v>0</v>
      </c>
      <c r="BH186" s="198">
        <f>IF(N186="sníž. přenesená",J186,0)</f>
        <v>0</v>
      </c>
      <c r="BI186" s="198">
        <f>IF(N186="nulová",J186,0)</f>
        <v>0</v>
      </c>
      <c r="BJ186" s="17" t="s">
        <v>8</v>
      </c>
      <c r="BK186" s="198">
        <f>ROUND(I186*H186,0)</f>
        <v>0</v>
      </c>
      <c r="BL186" s="17" t="s">
        <v>142</v>
      </c>
      <c r="BM186" s="197" t="s">
        <v>256</v>
      </c>
    </row>
    <row r="187" spans="1:65" s="13" customFormat="1" ht="11.25">
      <c r="B187" s="204"/>
      <c r="C187" s="205"/>
      <c r="D187" s="199" t="s">
        <v>137</v>
      </c>
      <c r="E187" s="206" t="s">
        <v>1</v>
      </c>
      <c r="F187" s="207" t="s">
        <v>247</v>
      </c>
      <c r="G187" s="205"/>
      <c r="H187" s="208">
        <v>40</v>
      </c>
      <c r="I187" s="209"/>
      <c r="J187" s="205"/>
      <c r="K187" s="205"/>
      <c r="L187" s="210"/>
      <c r="M187" s="211"/>
      <c r="N187" s="212"/>
      <c r="O187" s="212"/>
      <c r="P187" s="212"/>
      <c r="Q187" s="212"/>
      <c r="R187" s="212"/>
      <c r="S187" s="212"/>
      <c r="T187" s="213"/>
      <c r="AT187" s="214" t="s">
        <v>137</v>
      </c>
      <c r="AU187" s="214" t="s">
        <v>86</v>
      </c>
      <c r="AV187" s="13" t="s">
        <v>86</v>
      </c>
      <c r="AW187" s="13" t="s">
        <v>32</v>
      </c>
      <c r="AX187" s="13" t="s">
        <v>8</v>
      </c>
      <c r="AY187" s="214" t="s">
        <v>126</v>
      </c>
    </row>
    <row r="188" spans="1:65" s="2" customFormat="1" ht="24.2" customHeight="1">
      <c r="A188" s="34"/>
      <c r="B188" s="35"/>
      <c r="C188" s="186" t="s">
        <v>257</v>
      </c>
      <c r="D188" s="186" t="s">
        <v>128</v>
      </c>
      <c r="E188" s="187" t="s">
        <v>258</v>
      </c>
      <c r="F188" s="188" t="s">
        <v>259</v>
      </c>
      <c r="G188" s="189" t="s">
        <v>131</v>
      </c>
      <c r="H188" s="190">
        <v>5.25</v>
      </c>
      <c r="I188" s="191"/>
      <c r="J188" s="192">
        <f>ROUND(I188*H188,0)</f>
        <v>0</v>
      </c>
      <c r="K188" s="188" t="s">
        <v>132</v>
      </c>
      <c r="L188" s="39"/>
      <c r="M188" s="193" t="s">
        <v>1</v>
      </c>
      <c r="N188" s="194" t="s">
        <v>42</v>
      </c>
      <c r="O188" s="71"/>
      <c r="P188" s="195">
        <f>O188*H188</f>
        <v>0</v>
      </c>
      <c r="Q188" s="195">
        <v>0.10362</v>
      </c>
      <c r="R188" s="195">
        <f>Q188*H188</f>
        <v>0.54400500000000007</v>
      </c>
      <c r="S188" s="195">
        <v>0</v>
      </c>
      <c r="T188" s="196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97" t="s">
        <v>142</v>
      </c>
      <c r="AT188" s="197" t="s">
        <v>128</v>
      </c>
      <c r="AU188" s="197" t="s">
        <v>86</v>
      </c>
      <c r="AY188" s="17" t="s">
        <v>126</v>
      </c>
      <c r="BE188" s="198">
        <f>IF(N188="základní",J188,0)</f>
        <v>0</v>
      </c>
      <c r="BF188" s="198">
        <f>IF(N188="snížená",J188,0)</f>
        <v>0</v>
      </c>
      <c r="BG188" s="198">
        <f>IF(N188="zákl. přenesená",J188,0)</f>
        <v>0</v>
      </c>
      <c r="BH188" s="198">
        <f>IF(N188="sníž. přenesená",J188,0)</f>
        <v>0</v>
      </c>
      <c r="BI188" s="198">
        <f>IF(N188="nulová",J188,0)</f>
        <v>0</v>
      </c>
      <c r="BJ188" s="17" t="s">
        <v>8</v>
      </c>
      <c r="BK188" s="198">
        <f>ROUND(I188*H188,0)</f>
        <v>0</v>
      </c>
      <c r="BL188" s="17" t="s">
        <v>142</v>
      </c>
      <c r="BM188" s="197" t="s">
        <v>260</v>
      </c>
    </row>
    <row r="189" spans="1:65" s="2" customFormat="1" ht="19.5">
      <c r="A189" s="34"/>
      <c r="B189" s="35"/>
      <c r="C189" s="36"/>
      <c r="D189" s="199" t="s">
        <v>135</v>
      </c>
      <c r="E189" s="36"/>
      <c r="F189" s="200" t="s">
        <v>261</v>
      </c>
      <c r="G189" s="36"/>
      <c r="H189" s="36"/>
      <c r="I189" s="201"/>
      <c r="J189" s="36"/>
      <c r="K189" s="36"/>
      <c r="L189" s="39"/>
      <c r="M189" s="202"/>
      <c r="N189" s="203"/>
      <c r="O189" s="71"/>
      <c r="P189" s="71"/>
      <c r="Q189" s="71"/>
      <c r="R189" s="71"/>
      <c r="S189" s="71"/>
      <c r="T189" s="72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T189" s="17" t="s">
        <v>135</v>
      </c>
      <c r="AU189" s="17" t="s">
        <v>86</v>
      </c>
    </row>
    <row r="190" spans="1:65" s="13" customFormat="1" ht="11.25">
      <c r="B190" s="204"/>
      <c r="C190" s="205"/>
      <c r="D190" s="199" t="s">
        <v>137</v>
      </c>
      <c r="E190" s="206" t="s">
        <v>1</v>
      </c>
      <c r="F190" s="207" t="s">
        <v>262</v>
      </c>
      <c r="G190" s="205"/>
      <c r="H190" s="208">
        <v>5.25</v>
      </c>
      <c r="I190" s="209"/>
      <c r="J190" s="205"/>
      <c r="K190" s="205"/>
      <c r="L190" s="210"/>
      <c r="M190" s="211"/>
      <c r="N190" s="212"/>
      <c r="O190" s="212"/>
      <c r="P190" s="212"/>
      <c r="Q190" s="212"/>
      <c r="R190" s="212"/>
      <c r="S190" s="212"/>
      <c r="T190" s="213"/>
      <c r="AT190" s="214" t="s">
        <v>137</v>
      </c>
      <c r="AU190" s="214" t="s">
        <v>86</v>
      </c>
      <c r="AV190" s="13" t="s">
        <v>86</v>
      </c>
      <c r="AW190" s="13" t="s">
        <v>32</v>
      </c>
      <c r="AX190" s="13" t="s">
        <v>8</v>
      </c>
      <c r="AY190" s="214" t="s">
        <v>126</v>
      </c>
    </row>
    <row r="191" spans="1:65" s="2" customFormat="1" ht="24.2" customHeight="1">
      <c r="A191" s="34"/>
      <c r="B191" s="35"/>
      <c r="C191" s="186" t="s">
        <v>263</v>
      </c>
      <c r="D191" s="186" t="s">
        <v>128</v>
      </c>
      <c r="E191" s="187" t="s">
        <v>264</v>
      </c>
      <c r="F191" s="188" t="s">
        <v>265</v>
      </c>
      <c r="G191" s="189" t="s">
        <v>131</v>
      </c>
      <c r="H191" s="190">
        <v>52.5</v>
      </c>
      <c r="I191" s="191"/>
      <c r="J191" s="192">
        <f>ROUND(I191*H191,0)</f>
        <v>0</v>
      </c>
      <c r="K191" s="188" t="s">
        <v>132</v>
      </c>
      <c r="L191" s="39"/>
      <c r="M191" s="193" t="s">
        <v>1</v>
      </c>
      <c r="N191" s="194" t="s">
        <v>42</v>
      </c>
      <c r="O191" s="71"/>
      <c r="P191" s="195">
        <f>O191*H191</f>
        <v>0</v>
      </c>
      <c r="Q191" s="195">
        <v>0.10100000000000001</v>
      </c>
      <c r="R191" s="195">
        <f>Q191*H191</f>
        <v>5.3025000000000002</v>
      </c>
      <c r="S191" s="195">
        <v>0</v>
      </c>
      <c r="T191" s="196">
        <f>S191*H191</f>
        <v>0</v>
      </c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R191" s="197" t="s">
        <v>142</v>
      </c>
      <c r="AT191" s="197" t="s">
        <v>128</v>
      </c>
      <c r="AU191" s="197" t="s">
        <v>86</v>
      </c>
      <c r="AY191" s="17" t="s">
        <v>126</v>
      </c>
      <c r="BE191" s="198">
        <f>IF(N191="základní",J191,0)</f>
        <v>0</v>
      </c>
      <c r="BF191" s="198">
        <f>IF(N191="snížená",J191,0)</f>
        <v>0</v>
      </c>
      <c r="BG191" s="198">
        <f>IF(N191="zákl. přenesená",J191,0)</f>
        <v>0</v>
      </c>
      <c r="BH191" s="198">
        <f>IF(N191="sníž. přenesená",J191,0)</f>
        <v>0</v>
      </c>
      <c r="BI191" s="198">
        <f>IF(N191="nulová",J191,0)</f>
        <v>0</v>
      </c>
      <c r="BJ191" s="17" t="s">
        <v>8</v>
      </c>
      <c r="BK191" s="198">
        <f>ROUND(I191*H191,0)</f>
        <v>0</v>
      </c>
      <c r="BL191" s="17" t="s">
        <v>142</v>
      </c>
      <c r="BM191" s="197" t="s">
        <v>266</v>
      </c>
    </row>
    <row r="192" spans="1:65" s="2" customFormat="1" ht="19.5">
      <c r="A192" s="34"/>
      <c r="B192" s="35"/>
      <c r="C192" s="36"/>
      <c r="D192" s="199" t="s">
        <v>135</v>
      </c>
      <c r="E192" s="36"/>
      <c r="F192" s="200" t="s">
        <v>267</v>
      </c>
      <c r="G192" s="36"/>
      <c r="H192" s="36"/>
      <c r="I192" s="201"/>
      <c r="J192" s="36"/>
      <c r="K192" s="36"/>
      <c r="L192" s="39"/>
      <c r="M192" s="202"/>
      <c r="N192" s="203"/>
      <c r="O192" s="71"/>
      <c r="P192" s="71"/>
      <c r="Q192" s="71"/>
      <c r="R192" s="71"/>
      <c r="S192" s="71"/>
      <c r="T192" s="72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T192" s="17" t="s">
        <v>135</v>
      </c>
      <c r="AU192" s="17" t="s">
        <v>86</v>
      </c>
    </row>
    <row r="193" spans="1:65" s="13" customFormat="1" ht="11.25">
      <c r="B193" s="204"/>
      <c r="C193" s="205"/>
      <c r="D193" s="199" t="s">
        <v>137</v>
      </c>
      <c r="E193" s="206" t="s">
        <v>1</v>
      </c>
      <c r="F193" s="207" t="s">
        <v>268</v>
      </c>
      <c r="G193" s="205"/>
      <c r="H193" s="208">
        <v>52.5</v>
      </c>
      <c r="I193" s="209"/>
      <c r="J193" s="205"/>
      <c r="K193" s="205"/>
      <c r="L193" s="210"/>
      <c r="M193" s="211"/>
      <c r="N193" s="212"/>
      <c r="O193" s="212"/>
      <c r="P193" s="212"/>
      <c r="Q193" s="212"/>
      <c r="R193" s="212"/>
      <c r="S193" s="212"/>
      <c r="T193" s="213"/>
      <c r="AT193" s="214" t="s">
        <v>137</v>
      </c>
      <c r="AU193" s="214" t="s">
        <v>86</v>
      </c>
      <c r="AV193" s="13" t="s">
        <v>86</v>
      </c>
      <c r="AW193" s="13" t="s">
        <v>32</v>
      </c>
      <c r="AX193" s="13" t="s">
        <v>8</v>
      </c>
      <c r="AY193" s="214" t="s">
        <v>126</v>
      </c>
    </row>
    <row r="194" spans="1:65" s="2" customFormat="1" ht="24.2" customHeight="1">
      <c r="A194" s="34"/>
      <c r="B194" s="35"/>
      <c r="C194" s="226" t="s">
        <v>269</v>
      </c>
      <c r="D194" s="226" t="s">
        <v>220</v>
      </c>
      <c r="E194" s="227" t="s">
        <v>270</v>
      </c>
      <c r="F194" s="228" t="s">
        <v>271</v>
      </c>
      <c r="G194" s="229" t="s">
        <v>131</v>
      </c>
      <c r="H194" s="230">
        <v>10</v>
      </c>
      <c r="I194" s="231"/>
      <c r="J194" s="232">
        <f>ROUND(I194*H194,0)</f>
        <v>0</v>
      </c>
      <c r="K194" s="228" t="s">
        <v>132</v>
      </c>
      <c r="L194" s="233"/>
      <c r="M194" s="234" t="s">
        <v>1</v>
      </c>
      <c r="N194" s="235" t="s">
        <v>42</v>
      </c>
      <c r="O194" s="71"/>
      <c r="P194" s="195">
        <f>O194*H194</f>
        <v>0</v>
      </c>
      <c r="Q194" s="195">
        <v>0.115</v>
      </c>
      <c r="R194" s="195">
        <f>Q194*H194</f>
        <v>1.1500000000000001</v>
      </c>
      <c r="S194" s="195">
        <v>0</v>
      </c>
      <c r="T194" s="196">
        <f>S194*H194</f>
        <v>0</v>
      </c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R194" s="197" t="s">
        <v>172</v>
      </c>
      <c r="AT194" s="197" t="s">
        <v>220</v>
      </c>
      <c r="AU194" s="197" t="s">
        <v>86</v>
      </c>
      <c r="AY194" s="17" t="s">
        <v>126</v>
      </c>
      <c r="BE194" s="198">
        <f>IF(N194="základní",J194,0)</f>
        <v>0</v>
      </c>
      <c r="BF194" s="198">
        <f>IF(N194="snížená",J194,0)</f>
        <v>0</v>
      </c>
      <c r="BG194" s="198">
        <f>IF(N194="zákl. přenesená",J194,0)</f>
        <v>0</v>
      </c>
      <c r="BH194" s="198">
        <f>IF(N194="sníž. přenesená",J194,0)</f>
        <v>0</v>
      </c>
      <c r="BI194" s="198">
        <f>IF(N194="nulová",J194,0)</f>
        <v>0</v>
      </c>
      <c r="BJ194" s="17" t="s">
        <v>8</v>
      </c>
      <c r="BK194" s="198">
        <f>ROUND(I194*H194,0)</f>
        <v>0</v>
      </c>
      <c r="BL194" s="17" t="s">
        <v>142</v>
      </c>
      <c r="BM194" s="197" t="s">
        <v>272</v>
      </c>
    </row>
    <row r="195" spans="1:65" s="2" customFormat="1" ht="19.5">
      <c r="A195" s="34"/>
      <c r="B195" s="35"/>
      <c r="C195" s="36"/>
      <c r="D195" s="199" t="s">
        <v>135</v>
      </c>
      <c r="E195" s="36"/>
      <c r="F195" s="200" t="s">
        <v>273</v>
      </c>
      <c r="G195" s="36"/>
      <c r="H195" s="36"/>
      <c r="I195" s="201"/>
      <c r="J195" s="36"/>
      <c r="K195" s="36"/>
      <c r="L195" s="39"/>
      <c r="M195" s="202"/>
      <c r="N195" s="203"/>
      <c r="O195" s="71"/>
      <c r="P195" s="71"/>
      <c r="Q195" s="71"/>
      <c r="R195" s="71"/>
      <c r="S195" s="71"/>
      <c r="T195" s="72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T195" s="17" t="s">
        <v>135</v>
      </c>
      <c r="AU195" s="17" t="s">
        <v>86</v>
      </c>
    </row>
    <row r="196" spans="1:65" s="12" customFormat="1" ht="22.9" customHeight="1">
      <c r="B196" s="170"/>
      <c r="C196" s="171"/>
      <c r="D196" s="172" t="s">
        <v>76</v>
      </c>
      <c r="E196" s="184" t="s">
        <v>177</v>
      </c>
      <c r="F196" s="184" t="s">
        <v>274</v>
      </c>
      <c r="G196" s="171"/>
      <c r="H196" s="171"/>
      <c r="I196" s="174"/>
      <c r="J196" s="185">
        <f>BK196</f>
        <v>0</v>
      </c>
      <c r="K196" s="171"/>
      <c r="L196" s="176"/>
      <c r="M196" s="177"/>
      <c r="N196" s="178"/>
      <c r="O196" s="178"/>
      <c r="P196" s="179">
        <f>SUM(P197:P217)</f>
        <v>0</v>
      </c>
      <c r="Q196" s="178"/>
      <c r="R196" s="179">
        <f>SUM(R197:R217)</f>
        <v>0.11571999999999999</v>
      </c>
      <c r="S196" s="178"/>
      <c r="T196" s="180">
        <f>SUM(T197:T217)</f>
        <v>45.281749999999995</v>
      </c>
      <c r="AR196" s="181" t="s">
        <v>8</v>
      </c>
      <c r="AT196" s="182" t="s">
        <v>76</v>
      </c>
      <c r="AU196" s="182" t="s">
        <v>8</v>
      </c>
      <c r="AY196" s="181" t="s">
        <v>126</v>
      </c>
      <c r="BK196" s="183">
        <f>SUM(BK197:BK217)</f>
        <v>0</v>
      </c>
    </row>
    <row r="197" spans="1:65" s="2" customFormat="1" ht="24.2" customHeight="1">
      <c r="A197" s="34"/>
      <c r="B197" s="35"/>
      <c r="C197" s="186" t="s">
        <v>275</v>
      </c>
      <c r="D197" s="186" t="s">
        <v>128</v>
      </c>
      <c r="E197" s="187" t="s">
        <v>276</v>
      </c>
      <c r="F197" s="188" t="s">
        <v>277</v>
      </c>
      <c r="G197" s="189" t="s">
        <v>217</v>
      </c>
      <c r="H197" s="190">
        <v>1</v>
      </c>
      <c r="I197" s="191"/>
      <c r="J197" s="192">
        <f>ROUND(I197*H197,0)</f>
        <v>0</v>
      </c>
      <c r="K197" s="188" t="s">
        <v>132</v>
      </c>
      <c r="L197" s="39"/>
      <c r="M197" s="193" t="s">
        <v>1</v>
      </c>
      <c r="N197" s="194" t="s">
        <v>42</v>
      </c>
      <c r="O197" s="71"/>
      <c r="P197" s="195">
        <f>O197*H197</f>
        <v>0</v>
      </c>
      <c r="Q197" s="195">
        <v>0.10940999999999999</v>
      </c>
      <c r="R197" s="195">
        <f>Q197*H197</f>
        <v>0.10940999999999999</v>
      </c>
      <c r="S197" s="195">
        <v>0</v>
      </c>
      <c r="T197" s="196">
        <f>S197*H197</f>
        <v>0</v>
      </c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R197" s="197" t="s">
        <v>142</v>
      </c>
      <c r="AT197" s="197" t="s">
        <v>128</v>
      </c>
      <c r="AU197" s="197" t="s">
        <v>86</v>
      </c>
      <c r="AY197" s="17" t="s">
        <v>126</v>
      </c>
      <c r="BE197" s="198">
        <f>IF(N197="základní",J197,0)</f>
        <v>0</v>
      </c>
      <c r="BF197" s="198">
        <f>IF(N197="snížená",J197,0)</f>
        <v>0</v>
      </c>
      <c r="BG197" s="198">
        <f>IF(N197="zákl. přenesená",J197,0)</f>
        <v>0</v>
      </c>
      <c r="BH197" s="198">
        <f>IF(N197="sníž. přenesená",J197,0)</f>
        <v>0</v>
      </c>
      <c r="BI197" s="198">
        <f>IF(N197="nulová",J197,0)</f>
        <v>0</v>
      </c>
      <c r="BJ197" s="17" t="s">
        <v>8</v>
      </c>
      <c r="BK197" s="198">
        <f>ROUND(I197*H197,0)</f>
        <v>0</v>
      </c>
      <c r="BL197" s="17" t="s">
        <v>142</v>
      </c>
      <c r="BM197" s="197" t="s">
        <v>278</v>
      </c>
    </row>
    <row r="198" spans="1:65" s="13" customFormat="1" ht="11.25">
      <c r="B198" s="204"/>
      <c r="C198" s="205"/>
      <c r="D198" s="199" t="s">
        <v>137</v>
      </c>
      <c r="E198" s="206" t="s">
        <v>1</v>
      </c>
      <c r="F198" s="207" t="s">
        <v>279</v>
      </c>
      <c r="G198" s="205"/>
      <c r="H198" s="208">
        <v>1</v>
      </c>
      <c r="I198" s="209"/>
      <c r="J198" s="205"/>
      <c r="K198" s="205"/>
      <c r="L198" s="210"/>
      <c r="M198" s="211"/>
      <c r="N198" s="212"/>
      <c r="O198" s="212"/>
      <c r="P198" s="212"/>
      <c r="Q198" s="212"/>
      <c r="R198" s="212"/>
      <c r="S198" s="212"/>
      <c r="T198" s="213"/>
      <c r="AT198" s="214" t="s">
        <v>137</v>
      </c>
      <c r="AU198" s="214" t="s">
        <v>86</v>
      </c>
      <c r="AV198" s="13" t="s">
        <v>86</v>
      </c>
      <c r="AW198" s="13" t="s">
        <v>32</v>
      </c>
      <c r="AX198" s="13" t="s">
        <v>8</v>
      </c>
      <c r="AY198" s="214" t="s">
        <v>126</v>
      </c>
    </row>
    <row r="199" spans="1:65" s="2" customFormat="1" ht="14.45" customHeight="1">
      <c r="A199" s="34"/>
      <c r="B199" s="35"/>
      <c r="C199" s="226" t="s">
        <v>280</v>
      </c>
      <c r="D199" s="226" t="s">
        <v>220</v>
      </c>
      <c r="E199" s="227" t="s">
        <v>281</v>
      </c>
      <c r="F199" s="228" t="s">
        <v>282</v>
      </c>
      <c r="G199" s="229" t="s">
        <v>217</v>
      </c>
      <c r="H199" s="230">
        <v>1</v>
      </c>
      <c r="I199" s="231"/>
      <c r="J199" s="232">
        <f>ROUND(I199*H199,0)</f>
        <v>0</v>
      </c>
      <c r="K199" s="228" t="s">
        <v>132</v>
      </c>
      <c r="L199" s="233"/>
      <c r="M199" s="234" t="s">
        <v>1</v>
      </c>
      <c r="N199" s="235" t="s">
        <v>42</v>
      </c>
      <c r="O199" s="71"/>
      <c r="P199" s="195">
        <f>O199*H199</f>
        <v>0</v>
      </c>
      <c r="Q199" s="195">
        <v>6.1000000000000004E-3</v>
      </c>
      <c r="R199" s="195">
        <f>Q199*H199</f>
        <v>6.1000000000000004E-3</v>
      </c>
      <c r="S199" s="195">
        <v>0</v>
      </c>
      <c r="T199" s="196">
        <f>S199*H199</f>
        <v>0</v>
      </c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R199" s="197" t="s">
        <v>172</v>
      </c>
      <c r="AT199" s="197" t="s">
        <v>220</v>
      </c>
      <c r="AU199" s="197" t="s">
        <v>86</v>
      </c>
      <c r="AY199" s="17" t="s">
        <v>126</v>
      </c>
      <c r="BE199" s="198">
        <f>IF(N199="základní",J199,0)</f>
        <v>0</v>
      </c>
      <c r="BF199" s="198">
        <f>IF(N199="snížená",J199,0)</f>
        <v>0</v>
      </c>
      <c r="BG199" s="198">
        <f>IF(N199="zákl. přenesená",J199,0)</f>
        <v>0</v>
      </c>
      <c r="BH199" s="198">
        <f>IF(N199="sníž. přenesená",J199,0)</f>
        <v>0</v>
      </c>
      <c r="BI199" s="198">
        <f>IF(N199="nulová",J199,0)</f>
        <v>0</v>
      </c>
      <c r="BJ199" s="17" t="s">
        <v>8</v>
      </c>
      <c r="BK199" s="198">
        <f>ROUND(I199*H199,0)</f>
        <v>0</v>
      </c>
      <c r="BL199" s="17" t="s">
        <v>142</v>
      </c>
      <c r="BM199" s="197" t="s">
        <v>283</v>
      </c>
    </row>
    <row r="200" spans="1:65" s="2" customFormat="1" ht="14.45" customHeight="1">
      <c r="A200" s="34"/>
      <c r="B200" s="35"/>
      <c r="C200" s="186" t="s">
        <v>284</v>
      </c>
      <c r="D200" s="186" t="s">
        <v>128</v>
      </c>
      <c r="E200" s="187" t="s">
        <v>285</v>
      </c>
      <c r="F200" s="188" t="s">
        <v>286</v>
      </c>
      <c r="G200" s="189" t="s">
        <v>169</v>
      </c>
      <c r="H200" s="190">
        <v>7</v>
      </c>
      <c r="I200" s="191"/>
      <c r="J200" s="192">
        <f>ROUND(I200*H200,0)</f>
        <v>0</v>
      </c>
      <c r="K200" s="188" t="s">
        <v>132</v>
      </c>
      <c r="L200" s="39"/>
      <c r="M200" s="193" t="s">
        <v>1</v>
      </c>
      <c r="N200" s="194" t="s">
        <v>42</v>
      </c>
      <c r="O200" s="71"/>
      <c r="P200" s="195">
        <f>O200*H200</f>
        <v>0</v>
      </c>
      <c r="Q200" s="195">
        <v>3.0000000000000001E-5</v>
      </c>
      <c r="R200" s="195">
        <f>Q200*H200</f>
        <v>2.1000000000000001E-4</v>
      </c>
      <c r="S200" s="195">
        <v>0</v>
      </c>
      <c r="T200" s="196">
        <f>S200*H200</f>
        <v>0</v>
      </c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R200" s="197" t="s">
        <v>142</v>
      </c>
      <c r="AT200" s="197" t="s">
        <v>128</v>
      </c>
      <c r="AU200" s="197" t="s">
        <v>86</v>
      </c>
      <c r="AY200" s="17" t="s">
        <v>126</v>
      </c>
      <c r="BE200" s="198">
        <f>IF(N200="základní",J200,0)</f>
        <v>0</v>
      </c>
      <c r="BF200" s="198">
        <f>IF(N200="snížená",J200,0)</f>
        <v>0</v>
      </c>
      <c r="BG200" s="198">
        <f>IF(N200="zákl. přenesená",J200,0)</f>
        <v>0</v>
      </c>
      <c r="BH200" s="198">
        <f>IF(N200="sníž. přenesená",J200,0)</f>
        <v>0</v>
      </c>
      <c r="BI200" s="198">
        <f>IF(N200="nulová",J200,0)</f>
        <v>0</v>
      </c>
      <c r="BJ200" s="17" t="s">
        <v>8</v>
      </c>
      <c r="BK200" s="198">
        <f>ROUND(I200*H200,0)</f>
        <v>0</v>
      </c>
      <c r="BL200" s="17" t="s">
        <v>142</v>
      </c>
      <c r="BM200" s="197" t="s">
        <v>287</v>
      </c>
    </row>
    <row r="201" spans="1:65" s="13" customFormat="1" ht="11.25">
      <c r="B201" s="204"/>
      <c r="C201" s="205"/>
      <c r="D201" s="199" t="s">
        <v>137</v>
      </c>
      <c r="E201" s="206" t="s">
        <v>1</v>
      </c>
      <c r="F201" s="207" t="s">
        <v>288</v>
      </c>
      <c r="G201" s="205"/>
      <c r="H201" s="208">
        <v>7</v>
      </c>
      <c r="I201" s="209"/>
      <c r="J201" s="205"/>
      <c r="K201" s="205"/>
      <c r="L201" s="210"/>
      <c r="M201" s="211"/>
      <c r="N201" s="212"/>
      <c r="O201" s="212"/>
      <c r="P201" s="212"/>
      <c r="Q201" s="212"/>
      <c r="R201" s="212"/>
      <c r="S201" s="212"/>
      <c r="T201" s="213"/>
      <c r="AT201" s="214" t="s">
        <v>137</v>
      </c>
      <c r="AU201" s="214" t="s">
        <v>86</v>
      </c>
      <c r="AV201" s="13" t="s">
        <v>86</v>
      </c>
      <c r="AW201" s="13" t="s">
        <v>32</v>
      </c>
      <c r="AX201" s="13" t="s">
        <v>8</v>
      </c>
      <c r="AY201" s="214" t="s">
        <v>126</v>
      </c>
    </row>
    <row r="202" spans="1:65" s="2" customFormat="1" ht="14.45" customHeight="1">
      <c r="A202" s="34"/>
      <c r="B202" s="35"/>
      <c r="C202" s="186" t="s">
        <v>289</v>
      </c>
      <c r="D202" s="186" t="s">
        <v>128</v>
      </c>
      <c r="E202" s="187" t="s">
        <v>290</v>
      </c>
      <c r="F202" s="188" t="s">
        <v>291</v>
      </c>
      <c r="G202" s="189" t="s">
        <v>162</v>
      </c>
      <c r="H202" s="190">
        <v>0.79200000000000004</v>
      </c>
      <c r="I202" s="191"/>
      <c r="J202" s="192">
        <f>ROUND(I202*H202,0)</f>
        <v>0</v>
      </c>
      <c r="K202" s="188" t="s">
        <v>141</v>
      </c>
      <c r="L202" s="39"/>
      <c r="M202" s="193" t="s">
        <v>1</v>
      </c>
      <c r="N202" s="194" t="s">
        <v>42</v>
      </c>
      <c r="O202" s="71"/>
      <c r="P202" s="195">
        <f>O202*H202</f>
        <v>0</v>
      </c>
      <c r="Q202" s="195">
        <v>0</v>
      </c>
      <c r="R202" s="195">
        <f>Q202*H202</f>
        <v>0</v>
      </c>
      <c r="S202" s="195">
        <v>2.4</v>
      </c>
      <c r="T202" s="196">
        <f>S202*H202</f>
        <v>1.9008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97" t="s">
        <v>142</v>
      </c>
      <c r="AT202" s="197" t="s">
        <v>128</v>
      </c>
      <c r="AU202" s="197" t="s">
        <v>86</v>
      </c>
      <c r="AY202" s="17" t="s">
        <v>126</v>
      </c>
      <c r="BE202" s="198">
        <f>IF(N202="základní",J202,0)</f>
        <v>0</v>
      </c>
      <c r="BF202" s="198">
        <f>IF(N202="snížená",J202,0)</f>
        <v>0</v>
      </c>
      <c r="BG202" s="198">
        <f>IF(N202="zákl. přenesená",J202,0)</f>
        <v>0</v>
      </c>
      <c r="BH202" s="198">
        <f>IF(N202="sníž. přenesená",J202,0)</f>
        <v>0</v>
      </c>
      <c r="BI202" s="198">
        <f>IF(N202="nulová",J202,0)</f>
        <v>0</v>
      </c>
      <c r="BJ202" s="17" t="s">
        <v>8</v>
      </c>
      <c r="BK202" s="198">
        <f>ROUND(I202*H202,0)</f>
        <v>0</v>
      </c>
      <c r="BL202" s="17" t="s">
        <v>142</v>
      </c>
      <c r="BM202" s="197" t="s">
        <v>292</v>
      </c>
    </row>
    <row r="203" spans="1:65" s="13" customFormat="1" ht="11.25">
      <c r="B203" s="204"/>
      <c r="C203" s="205"/>
      <c r="D203" s="199" t="s">
        <v>137</v>
      </c>
      <c r="E203" s="206" t="s">
        <v>1</v>
      </c>
      <c r="F203" s="207" t="s">
        <v>293</v>
      </c>
      <c r="G203" s="205"/>
      <c r="H203" s="208">
        <v>0.79200000000000004</v>
      </c>
      <c r="I203" s="209"/>
      <c r="J203" s="205"/>
      <c r="K203" s="205"/>
      <c r="L203" s="210"/>
      <c r="M203" s="211"/>
      <c r="N203" s="212"/>
      <c r="O203" s="212"/>
      <c r="P203" s="212"/>
      <c r="Q203" s="212"/>
      <c r="R203" s="212"/>
      <c r="S203" s="212"/>
      <c r="T203" s="213"/>
      <c r="AT203" s="214" t="s">
        <v>137</v>
      </c>
      <c r="AU203" s="214" t="s">
        <v>86</v>
      </c>
      <c r="AV203" s="13" t="s">
        <v>86</v>
      </c>
      <c r="AW203" s="13" t="s">
        <v>32</v>
      </c>
      <c r="AX203" s="13" t="s">
        <v>8</v>
      </c>
      <c r="AY203" s="214" t="s">
        <v>126</v>
      </c>
    </row>
    <row r="204" spans="1:65" s="2" customFormat="1" ht="14.45" customHeight="1">
      <c r="A204" s="34"/>
      <c r="B204" s="35"/>
      <c r="C204" s="186" t="s">
        <v>294</v>
      </c>
      <c r="D204" s="186" t="s">
        <v>128</v>
      </c>
      <c r="E204" s="187" t="s">
        <v>295</v>
      </c>
      <c r="F204" s="188" t="s">
        <v>296</v>
      </c>
      <c r="G204" s="189" t="s">
        <v>162</v>
      </c>
      <c r="H204" s="190">
        <v>0.53900000000000003</v>
      </c>
      <c r="I204" s="191"/>
      <c r="J204" s="192">
        <f>ROUND(I204*H204,0)</f>
        <v>0</v>
      </c>
      <c r="K204" s="188" t="s">
        <v>141</v>
      </c>
      <c r="L204" s="39"/>
      <c r="M204" s="193" t="s">
        <v>1</v>
      </c>
      <c r="N204" s="194" t="s">
        <v>42</v>
      </c>
      <c r="O204" s="71"/>
      <c r="P204" s="195">
        <f>O204*H204</f>
        <v>0</v>
      </c>
      <c r="Q204" s="195">
        <v>0</v>
      </c>
      <c r="R204" s="195">
        <f>Q204*H204</f>
        <v>0</v>
      </c>
      <c r="S204" s="195">
        <v>2.4</v>
      </c>
      <c r="T204" s="196">
        <f>S204*H204</f>
        <v>1.2936000000000001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97" t="s">
        <v>142</v>
      </c>
      <c r="AT204" s="197" t="s">
        <v>128</v>
      </c>
      <c r="AU204" s="197" t="s">
        <v>86</v>
      </c>
      <c r="AY204" s="17" t="s">
        <v>126</v>
      </c>
      <c r="BE204" s="198">
        <f>IF(N204="základní",J204,0)</f>
        <v>0</v>
      </c>
      <c r="BF204" s="198">
        <f>IF(N204="snížená",J204,0)</f>
        <v>0</v>
      </c>
      <c r="BG204" s="198">
        <f>IF(N204="zákl. přenesená",J204,0)</f>
        <v>0</v>
      </c>
      <c r="BH204" s="198">
        <f>IF(N204="sníž. přenesená",J204,0)</f>
        <v>0</v>
      </c>
      <c r="BI204" s="198">
        <f>IF(N204="nulová",J204,0)</f>
        <v>0</v>
      </c>
      <c r="BJ204" s="17" t="s">
        <v>8</v>
      </c>
      <c r="BK204" s="198">
        <f>ROUND(I204*H204,0)</f>
        <v>0</v>
      </c>
      <c r="BL204" s="17" t="s">
        <v>142</v>
      </c>
      <c r="BM204" s="197" t="s">
        <v>297</v>
      </c>
    </row>
    <row r="205" spans="1:65" s="13" customFormat="1" ht="11.25">
      <c r="B205" s="204"/>
      <c r="C205" s="205"/>
      <c r="D205" s="199" t="s">
        <v>137</v>
      </c>
      <c r="E205" s="206" t="s">
        <v>1</v>
      </c>
      <c r="F205" s="207" t="s">
        <v>298</v>
      </c>
      <c r="G205" s="205"/>
      <c r="H205" s="208">
        <v>0.53900000000000003</v>
      </c>
      <c r="I205" s="209"/>
      <c r="J205" s="205"/>
      <c r="K205" s="205"/>
      <c r="L205" s="210"/>
      <c r="M205" s="211"/>
      <c r="N205" s="212"/>
      <c r="O205" s="212"/>
      <c r="P205" s="212"/>
      <c r="Q205" s="212"/>
      <c r="R205" s="212"/>
      <c r="S205" s="212"/>
      <c r="T205" s="213"/>
      <c r="AT205" s="214" t="s">
        <v>137</v>
      </c>
      <c r="AU205" s="214" t="s">
        <v>86</v>
      </c>
      <c r="AV205" s="13" t="s">
        <v>86</v>
      </c>
      <c r="AW205" s="13" t="s">
        <v>32</v>
      </c>
      <c r="AX205" s="13" t="s">
        <v>8</v>
      </c>
      <c r="AY205" s="214" t="s">
        <v>126</v>
      </c>
    </row>
    <row r="206" spans="1:65" s="2" customFormat="1" ht="24.2" customHeight="1">
      <c r="A206" s="34"/>
      <c r="B206" s="35"/>
      <c r="C206" s="186" t="s">
        <v>299</v>
      </c>
      <c r="D206" s="186" t="s">
        <v>128</v>
      </c>
      <c r="E206" s="187" t="s">
        <v>300</v>
      </c>
      <c r="F206" s="188" t="s">
        <v>301</v>
      </c>
      <c r="G206" s="189" t="s">
        <v>217</v>
      </c>
      <c r="H206" s="190">
        <v>2</v>
      </c>
      <c r="I206" s="191"/>
      <c r="J206" s="192">
        <f>ROUND(I206*H206,0)</f>
        <v>0</v>
      </c>
      <c r="K206" s="188" t="s">
        <v>132</v>
      </c>
      <c r="L206" s="39"/>
      <c r="M206" s="193" t="s">
        <v>1</v>
      </c>
      <c r="N206" s="194" t="s">
        <v>42</v>
      </c>
      <c r="O206" s="71"/>
      <c r="P206" s="195">
        <f>O206*H206</f>
        <v>0</v>
      </c>
      <c r="Q206" s="195">
        <v>0</v>
      </c>
      <c r="R206" s="195">
        <f>Q206*H206</f>
        <v>0</v>
      </c>
      <c r="S206" s="195">
        <v>0</v>
      </c>
      <c r="T206" s="196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197" t="s">
        <v>142</v>
      </c>
      <c r="AT206" s="197" t="s">
        <v>128</v>
      </c>
      <c r="AU206" s="197" t="s">
        <v>86</v>
      </c>
      <c r="AY206" s="17" t="s">
        <v>126</v>
      </c>
      <c r="BE206" s="198">
        <f>IF(N206="základní",J206,0)</f>
        <v>0</v>
      </c>
      <c r="BF206" s="198">
        <f>IF(N206="snížená",J206,0)</f>
        <v>0</v>
      </c>
      <c r="BG206" s="198">
        <f>IF(N206="zákl. přenesená",J206,0)</f>
        <v>0</v>
      </c>
      <c r="BH206" s="198">
        <f>IF(N206="sníž. přenesená",J206,0)</f>
        <v>0</v>
      </c>
      <c r="BI206" s="198">
        <f>IF(N206="nulová",J206,0)</f>
        <v>0</v>
      </c>
      <c r="BJ206" s="17" t="s">
        <v>8</v>
      </c>
      <c r="BK206" s="198">
        <f>ROUND(I206*H206,0)</f>
        <v>0</v>
      </c>
      <c r="BL206" s="17" t="s">
        <v>142</v>
      </c>
      <c r="BM206" s="197" t="s">
        <v>302</v>
      </c>
    </row>
    <row r="207" spans="1:65" s="2" customFormat="1" ht="24.2" customHeight="1">
      <c r="A207" s="34"/>
      <c r="B207" s="35"/>
      <c r="C207" s="186" t="s">
        <v>303</v>
      </c>
      <c r="D207" s="186" t="s">
        <v>128</v>
      </c>
      <c r="E207" s="187" t="s">
        <v>304</v>
      </c>
      <c r="F207" s="188" t="s">
        <v>305</v>
      </c>
      <c r="G207" s="189" t="s">
        <v>217</v>
      </c>
      <c r="H207" s="190">
        <v>348</v>
      </c>
      <c r="I207" s="191"/>
      <c r="J207" s="192">
        <f>ROUND(I207*H207,0)</f>
        <v>0</v>
      </c>
      <c r="K207" s="188" t="s">
        <v>141</v>
      </c>
      <c r="L207" s="39"/>
      <c r="M207" s="193" t="s">
        <v>1</v>
      </c>
      <c r="N207" s="194" t="s">
        <v>42</v>
      </c>
      <c r="O207" s="71"/>
      <c r="P207" s="195">
        <f>O207*H207</f>
        <v>0</v>
      </c>
      <c r="Q207" s="195">
        <v>0</v>
      </c>
      <c r="R207" s="195">
        <f>Q207*H207</f>
        <v>0</v>
      </c>
      <c r="S207" s="195">
        <v>0.08</v>
      </c>
      <c r="T207" s="196">
        <f>S207*H207</f>
        <v>27.84</v>
      </c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R207" s="197" t="s">
        <v>142</v>
      </c>
      <c r="AT207" s="197" t="s">
        <v>128</v>
      </c>
      <c r="AU207" s="197" t="s">
        <v>86</v>
      </c>
      <c r="AY207" s="17" t="s">
        <v>126</v>
      </c>
      <c r="BE207" s="198">
        <f>IF(N207="základní",J207,0)</f>
        <v>0</v>
      </c>
      <c r="BF207" s="198">
        <f>IF(N207="snížená",J207,0)</f>
        <v>0</v>
      </c>
      <c r="BG207" s="198">
        <f>IF(N207="zákl. přenesená",J207,0)</f>
        <v>0</v>
      </c>
      <c r="BH207" s="198">
        <f>IF(N207="sníž. přenesená",J207,0)</f>
        <v>0</v>
      </c>
      <c r="BI207" s="198">
        <f>IF(N207="nulová",J207,0)</f>
        <v>0</v>
      </c>
      <c r="BJ207" s="17" t="s">
        <v>8</v>
      </c>
      <c r="BK207" s="198">
        <f>ROUND(I207*H207,0)</f>
        <v>0</v>
      </c>
      <c r="BL207" s="17" t="s">
        <v>142</v>
      </c>
      <c r="BM207" s="197" t="s">
        <v>306</v>
      </c>
    </row>
    <row r="208" spans="1:65" s="2" customFormat="1" ht="19.5">
      <c r="A208" s="34"/>
      <c r="B208" s="35"/>
      <c r="C208" s="36"/>
      <c r="D208" s="199" t="s">
        <v>135</v>
      </c>
      <c r="E208" s="36"/>
      <c r="F208" s="200" t="s">
        <v>307</v>
      </c>
      <c r="G208" s="36"/>
      <c r="H208" s="36"/>
      <c r="I208" s="201"/>
      <c r="J208" s="36"/>
      <c r="K208" s="36"/>
      <c r="L208" s="39"/>
      <c r="M208" s="202"/>
      <c r="N208" s="203"/>
      <c r="O208" s="71"/>
      <c r="P208" s="71"/>
      <c r="Q208" s="71"/>
      <c r="R208" s="71"/>
      <c r="S208" s="71"/>
      <c r="T208" s="72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T208" s="17" t="s">
        <v>135</v>
      </c>
      <c r="AU208" s="17" t="s">
        <v>86</v>
      </c>
    </row>
    <row r="209" spans="1:65" s="13" customFormat="1" ht="11.25">
      <c r="B209" s="204"/>
      <c r="C209" s="205"/>
      <c r="D209" s="199" t="s">
        <v>137</v>
      </c>
      <c r="E209" s="206" t="s">
        <v>1</v>
      </c>
      <c r="F209" s="207" t="s">
        <v>308</v>
      </c>
      <c r="G209" s="205"/>
      <c r="H209" s="208">
        <v>348</v>
      </c>
      <c r="I209" s="209"/>
      <c r="J209" s="205"/>
      <c r="K209" s="205"/>
      <c r="L209" s="210"/>
      <c r="M209" s="211"/>
      <c r="N209" s="212"/>
      <c r="O209" s="212"/>
      <c r="P209" s="212"/>
      <c r="Q209" s="212"/>
      <c r="R209" s="212"/>
      <c r="S209" s="212"/>
      <c r="T209" s="213"/>
      <c r="AT209" s="214" t="s">
        <v>137</v>
      </c>
      <c r="AU209" s="214" t="s">
        <v>86</v>
      </c>
      <c r="AV209" s="13" t="s">
        <v>86</v>
      </c>
      <c r="AW209" s="13" t="s">
        <v>32</v>
      </c>
      <c r="AX209" s="13" t="s">
        <v>8</v>
      </c>
      <c r="AY209" s="214" t="s">
        <v>126</v>
      </c>
    </row>
    <row r="210" spans="1:65" s="2" customFormat="1" ht="24.2" customHeight="1">
      <c r="A210" s="34"/>
      <c r="B210" s="35"/>
      <c r="C210" s="186" t="s">
        <v>309</v>
      </c>
      <c r="D210" s="186" t="s">
        <v>128</v>
      </c>
      <c r="E210" s="187" t="s">
        <v>310</v>
      </c>
      <c r="F210" s="188" t="s">
        <v>311</v>
      </c>
      <c r="G210" s="189" t="s">
        <v>217</v>
      </c>
      <c r="H210" s="190">
        <v>168</v>
      </c>
      <c r="I210" s="191"/>
      <c r="J210" s="192">
        <f>ROUND(I210*H210,0)</f>
        <v>0</v>
      </c>
      <c r="K210" s="188" t="s">
        <v>132</v>
      </c>
      <c r="L210" s="39"/>
      <c r="M210" s="193" t="s">
        <v>1</v>
      </c>
      <c r="N210" s="194" t="s">
        <v>42</v>
      </c>
      <c r="O210" s="71"/>
      <c r="P210" s="195">
        <f>O210*H210</f>
        <v>0</v>
      </c>
      <c r="Q210" s="195">
        <v>0</v>
      </c>
      <c r="R210" s="195">
        <f>Q210*H210</f>
        <v>0</v>
      </c>
      <c r="S210" s="195">
        <v>6.5699999999999995E-2</v>
      </c>
      <c r="T210" s="196">
        <f>S210*H210</f>
        <v>11.037599999999999</v>
      </c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R210" s="197" t="s">
        <v>142</v>
      </c>
      <c r="AT210" s="197" t="s">
        <v>128</v>
      </c>
      <c r="AU210" s="197" t="s">
        <v>86</v>
      </c>
      <c r="AY210" s="17" t="s">
        <v>126</v>
      </c>
      <c r="BE210" s="198">
        <f>IF(N210="základní",J210,0)</f>
        <v>0</v>
      </c>
      <c r="BF210" s="198">
        <f>IF(N210="snížená",J210,0)</f>
        <v>0</v>
      </c>
      <c r="BG210" s="198">
        <f>IF(N210="zákl. přenesená",J210,0)</f>
        <v>0</v>
      </c>
      <c r="BH210" s="198">
        <f>IF(N210="sníž. přenesená",J210,0)</f>
        <v>0</v>
      </c>
      <c r="BI210" s="198">
        <f>IF(N210="nulová",J210,0)</f>
        <v>0</v>
      </c>
      <c r="BJ210" s="17" t="s">
        <v>8</v>
      </c>
      <c r="BK210" s="198">
        <f>ROUND(I210*H210,0)</f>
        <v>0</v>
      </c>
      <c r="BL210" s="17" t="s">
        <v>142</v>
      </c>
      <c r="BM210" s="197" t="s">
        <v>312</v>
      </c>
    </row>
    <row r="211" spans="1:65" s="2" customFormat="1" ht="39">
      <c r="A211" s="34"/>
      <c r="B211" s="35"/>
      <c r="C211" s="36"/>
      <c r="D211" s="199" t="s">
        <v>135</v>
      </c>
      <c r="E211" s="36"/>
      <c r="F211" s="200" t="s">
        <v>313</v>
      </c>
      <c r="G211" s="36"/>
      <c r="H211" s="36"/>
      <c r="I211" s="201"/>
      <c r="J211" s="36"/>
      <c r="K211" s="36"/>
      <c r="L211" s="39"/>
      <c r="M211" s="202"/>
      <c r="N211" s="203"/>
      <c r="O211" s="71"/>
      <c r="P211" s="71"/>
      <c r="Q211" s="71"/>
      <c r="R211" s="71"/>
      <c r="S211" s="71"/>
      <c r="T211" s="72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T211" s="17" t="s">
        <v>135</v>
      </c>
      <c r="AU211" s="17" t="s">
        <v>86</v>
      </c>
    </row>
    <row r="212" spans="1:65" s="13" customFormat="1" ht="11.25">
      <c r="B212" s="204"/>
      <c r="C212" s="205"/>
      <c r="D212" s="199" t="s">
        <v>137</v>
      </c>
      <c r="E212" s="206" t="s">
        <v>1</v>
      </c>
      <c r="F212" s="207" t="s">
        <v>314</v>
      </c>
      <c r="G212" s="205"/>
      <c r="H212" s="208">
        <v>168</v>
      </c>
      <c r="I212" s="209"/>
      <c r="J212" s="205"/>
      <c r="K212" s="205"/>
      <c r="L212" s="210"/>
      <c r="M212" s="211"/>
      <c r="N212" s="212"/>
      <c r="O212" s="212"/>
      <c r="P212" s="212"/>
      <c r="Q212" s="212"/>
      <c r="R212" s="212"/>
      <c r="S212" s="212"/>
      <c r="T212" s="213"/>
      <c r="AT212" s="214" t="s">
        <v>137</v>
      </c>
      <c r="AU212" s="214" t="s">
        <v>86</v>
      </c>
      <c r="AV212" s="13" t="s">
        <v>86</v>
      </c>
      <c r="AW212" s="13" t="s">
        <v>32</v>
      </c>
      <c r="AX212" s="13" t="s">
        <v>8</v>
      </c>
      <c r="AY212" s="214" t="s">
        <v>126</v>
      </c>
    </row>
    <row r="213" spans="1:65" s="2" customFormat="1" ht="14.45" customHeight="1">
      <c r="A213" s="34"/>
      <c r="B213" s="35"/>
      <c r="C213" s="186" t="s">
        <v>315</v>
      </c>
      <c r="D213" s="186" t="s">
        <v>128</v>
      </c>
      <c r="E213" s="187" t="s">
        <v>316</v>
      </c>
      <c r="F213" s="188" t="s">
        <v>317</v>
      </c>
      <c r="G213" s="189" t="s">
        <v>217</v>
      </c>
      <c r="H213" s="190">
        <v>168</v>
      </c>
      <c r="I213" s="191"/>
      <c r="J213" s="192">
        <f>ROUND(I213*H213,0)</f>
        <v>0</v>
      </c>
      <c r="K213" s="188" t="s">
        <v>1</v>
      </c>
      <c r="L213" s="39"/>
      <c r="M213" s="193" t="s">
        <v>1</v>
      </c>
      <c r="N213" s="194" t="s">
        <v>42</v>
      </c>
      <c r="O213" s="71"/>
      <c r="P213" s="195">
        <f>O213*H213</f>
        <v>0</v>
      </c>
      <c r="Q213" s="195">
        <v>0</v>
      </c>
      <c r="R213" s="195">
        <f>Q213*H213</f>
        <v>0</v>
      </c>
      <c r="S213" s="195">
        <v>0</v>
      </c>
      <c r="T213" s="196">
        <f>S213*H213</f>
        <v>0</v>
      </c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R213" s="197" t="s">
        <v>142</v>
      </c>
      <c r="AT213" s="197" t="s">
        <v>128</v>
      </c>
      <c r="AU213" s="197" t="s">
        <v>86</v>
      </c>
      <c r="AY213" s="17" t="s">
        <v>126</v>
      </c>
      <c r="BE213" s="198">
        <f>IF(N213="základní",J213,0)</f>
        <v>0</v>
      </c>
      <c r="BF213" s="198">
        <f>IF(N213="snížená",J213,0)</f>
        <v>0</v>
      </c>
      <c r="BG213" s="198">
        <f>IF(N213="zákl. přenesená",J213,0)</f>
        <v>0</v>
      </c>
      <c r="BH213" s="198">
        <f>IF(N213="sníž. přenesená",J213,0)</f>
        <v>0</v>
      </c>
      <c r="BI213" s="198">
        <f>IF(N213="nulová",J213,0)</f>
        <v>0</v>
      </c>
      <c r="BJ213" s="17" t="s">
        <v>8</v>
      </c>
      <c r="BK213" s="198">
        <f>ROUND(I213*H213,0)</f>
        <v>0</v>
      </c>
      <c r="BL213" s="17" t="s">
        <v>142</v>
      </c>
      <c r="BM213" s="197" t="s">
        <v>318</v>
      </c>
    </row>
    <row r="214" spans="1:65" s="2" customFormat="1" ht="24.2" customHeight="1">
      <c r="A214" s="34"/>
      <c r="B214" s="35"/>
      <c r="C214" s="186" t="s">
        <v>319</v>
      </c>
      <c r="D214" s="186" t="s">
        <v>128</v>
      </c>
      <c r="E214" s="187" t="s">
        <v>320</v>
      </c>
      <c r="F214" s="188" t="s">
        <v>321</v>
      </c>
      <c r="G214" s="189" t="s">
        <v>169</v>
      </c>
      <c r="H214" s="190">
        <v>347</v>
      </c>
      <c r="I214" s="191"/>
      <c r="J214" s="192">
        <f>ROUND(I214*H214,0)</f>
        <v>0</v>
      </c>
      <c r="K214" s="188" t="s">
        <v>132</v>
      </c>
      <c r="L214" s="39"/>
      <c r="M214" s="193" t="s">
        <v>1</v>
      </c>
      <c r="N214" s="194" t="s">
        <v>42</v>
      </c>
      <c r="O214" s="71"/>
      <c r="P214" s="195">
        <f>O214*H214</f>
        <v>0</v>
      </c>
      <c r="Q214" s="195">
        <v>0</v>
      </c>
      <c r="R214" s="195">
        <f>Q214*H214</f>
        <v>0</v>
      </c>
      <c r="S214" s="195">
        <v>9.2499999999999995E-3</v>
      </c>
      <c r="T214" s="196">
        <f>S214*H214</f>
        <v>3.2097499999999997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97" t="s">
        <v>142</v>
      </c>
      <c r="AT214" s="197" t="s">
        <v>128</v>
      </c>
      <c r="AU214" s="197" t="s">
        <v>86</v>
      </c>
      <c r="AY214" s="17" t="s">
        <v>126</v>
      </c>
      <c r="BE214" s="198">
        <f>IF(N214="základní",J214,0)</f>
        <v>0</v>
      </c>
      <c r="BF214" s="198">
        <f>IF(N214="snížená",J214,0)</f>
        <v>0</v>
      </c>
      <c r="BG214" s="198">
        <f>IF(N214="zákl. přenesená",J214,0)</f>
        <v>0</v>
      </c>
      <c r="BH214" s="198">
        <f>IF(N214="sníž. přenesená",J214,0)</f>
        <v>0</v>
      </c>
      <c r="BI214" s="198">
        <f>IF(N214="nulová",J214,0)</f>
        <v>0</v>
      </c>
      <c r="BJ214" s="17" t="s">
        <v>8</v>
      </c>
      <c r="BK214" s="198">
        <f>ROUND(I214*H214,0)</f>
        <v>0</v>
      </c>
      <c r="BL214" s="17" t="s">
        <v>142</v>
      </c>
      <c r="BM214" s="197" t="s">
        <v>322</v>
      </c>
    </row>
    <row r="215" spans="1:65" s="13" customFormat="1" ht="11.25">
      <c r="B215" s="204"/>
      <c r="C215" s="205"/>
      <c r="D215" s="199" t="s">
        <v>137</v>
      </c>
      <c r="E215" s="206" t="s">
        <v>1</v>
      </c>
      <c r="F215" s="207" t="s">
        <v>323</v>
      </c>
      <c r="G215" s="205"/>
      <c r="H215" s="208">
        <v>347</v>
      </c>
      <c r="I215" s="209"/>
      <c r="J215" s="205"/>
      <c r="K215" s="205"/>
      <c r="L215" s="210"/>
      <c r="M215" s="211"/>
      <c r="N215" s="212"/>
      <c r="O215" s="212"/>
      <c r="P215" s="212"/>
      <c r="Q215" s="212"/>
      <c r="R215" s="212"/>
      <c r="S215" s="212"/>
      <c r="T215" s="213"/>
      <c r="AT215" s="214" t="s">
        <v>137</v>
      </c>
      <c r="AU215" s="214" t="s">
        <v>86</v>
      </c>
      <c r="AV215" s="13" t="s">
        <v>86</v>
      </c>
      <c r="AW215" s="13" t="s">
        <v>32</v>
      </c>
      <c r="AX215" s="13" t="s">
        <v>8</v>
      </c>
      <c r="AY215" s="214" t="s">
        <v>126</v>
      </c>
    </row>
    <row r="216" spans="1:65" s="2" customFormat="1" ht="24.2" customHeight="1">
      <c r="A216" s="34"/>
      <c r="B216" s="35"/>
      <c r="C216" s="186" t="s">
        <v>324</v>
      </c>
      <c r="D216" s="186" t="s">
        <v>128</v>
      </c>
      <c r="E216" s="187" t="s">
        <v>325</v>
      </c>
      <c r="F216" s="188" t="s">
        <v>326</v>
      </c>
      <c r="G216" s="189" t="s">
        <v>131</v>
      </c>
      <c r="H216" s="190">
        <v>5.25</v>
      </c>
      <c r="I216" s="191"/>
      <c r="J216" s="192">
        <f>ROUND(I216*H216,0)</f>
        <v>0</v>
      </c>
      <c r="K216" s="188" t="s">
        <v>132</v>
      </c>
      <c r="L216" s="39"/>
      <c r="M216" s="193" t="s">
        <v>1</v>
      </c>
      <c r="N216" s="194" t="s">
        <v>42</v>
      </c>
      <c r="O216" s="71"/>
      <c r="P216" s="195">
        <f>O216*H216</f>
        <v>0</v>
      </c>
      <c r="Q216" s="195">
        <v>0</v>
      </c>
      <c r="R216" s="195">
        <f>Q216*H216</f>
        <v>0</v>
      </c>
      <c r="S216" s="195">
        <v>0</v>
      </c>
      <c r="T216" s="196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197" t="s">
        <v>142</v>
      </c>
      <c r="AT216" s="197" t="s">
        <v>128</v>
      </c>
      <c r="AU216" s="197" t="s">
        <v>86</v>
      </c>
      <c r="AY216" s="17" t="s">
        <v>126</v>
      </c>
      <c r="BE216" s="198">
        <f>IF(N216="základní",J216,0)</f>
        <v>0</v>
      </c>
      <c r="BF216" s="198">
        <f>IF(N216="snížená",J216,0)</f>
        <v>0</v>
      </c>
      <c r="BG216" s="198">
        <f>IF(N216="zákl. přenesená",J216,0)</f>
        <v>0</v>
      </c>
      <c r="BH216" s="198">
        <f>IF(N216="sníž. přenesená",J216,0)</f>
        <v>0</v>
      </c>
      <c r="BI216" s="198">
        <f>IF(N216="nulová",J216,0)</f>
        <v>0</v>
      </c>
      <c r="BJ216" s="17" t="s">
        <v>8</v>
      </c>
      <c r="BK216" s="198">
        <f>ROUND(I216*H216,0)</f>
        <v>0</v>
      </c>
      <c r="BL216" s="17" t="s">
        <v>142</v>
      </c>
      <c r="BM216" s="197" t="s">
        <v>327</v>
      </c>
    </row>
    <row r="217" spans="1:65" s="13" customFormat="1" ht="11.25">
      <c r="B217" s="204"/>
      <c r="C217" s="205"/>
      <c r="D217" s="199" t="s">
        <v>137</v>
      </c>
      <c r="E217" s="206" t="s">
        <v>1</v>
      </c>
      <c r="F217" s="207" t="s">
        <v>252</v>
      </c>
      <c r="G217" s="205"/>
      <c r="H217" s="208">
        <v>5.25</v>
      </c>
      <c r="I217" s="209"/>
      <c r="J217" s="205"/>
      <c r="K217" s="205"/>
      <c r="L217" s="210"/>
      <c r="M217" s="211"/>
      <c r="N217" s="212"/>
      <c r="O217" s="212"/>
      <c r="P217" s="212"/>
      <c r="Q217" s="212"/>
      <c r="R217" s="212"/>
      <c r="S217" s="212"/>
      <c r="T217" s="213"/>
      <c r="AT217" s="214" t="s">
        <v>137</v>
      </c>
      <c r="AU217" s="214" t="s">
        <v>86</v>
      </c>
      <c r="AV217" s="13" t="s">
        <v>86</v>
      </c>
      <c r="AW217" s="13" t="s">
        <v>32</v>
      </c>
      <c r="AX217" s="13" t="s">
        <v>8</v>
      </c>
      <c r="AY217" s="214" t="s">
        <v>126</v>
      </c>
    </row>
    <row r="218" spans="1:65" s="12" customFormat="1" ht="22.9" customHeight="1">
      <c r="B218" s="170"/>
      <c r="C218" s="171"/>
      <c r="D218" s="172" t="s">
        <v>76</v>
      </c>
      <c r="E218" s="184" t="s">
        <v>328</v>
      </c>
      <c r="F218" s="184" t="s">
        <v>329</v>
      </c>
      <c r="G218" s="171"/>
      <c r="H218" s="171"/>
      <c r="I218" s="174"/>
      <c r="J218" s="185">
        <f>BK218</f>
        <v>0</v>
      </c>
      <c r="K218" s="171"/>
      <c r="L218" s="176"/>
      <c r="M218" s="177"/>
      <c r="N218" s="178"/>
      <c r="O218" s="178"/>
      <c r="P218" s="179">
        <f>SUM(P219:P238)</f>
        <v>0</v>
      </c>
      <c r="Q218" s="178"/>
      <c r="R218" s="179">
        <f>SUM(R219:R238)</f>
        <v>0</v>
      </c>
      <c r="S218" s="178"/>
      <c r="T218" s="180">
        <f>SUM(T219:T238)</f>
        <v>0</v>
      </c>
      <c r="AR218" s="181" t="s">
        <v>8</v>
      </c>
      <c r="AT218" s="182" t="s">
        <v>76</v>
      </c>
      <c r="AU218" s="182" t="s">
        <v>8</v>
      </c>
      <c r="AY218" s="181" t="s">
        <v>126</v>
      </c>
      <c r="BK218" s="183">
        <f>SUM(BK219:BK238)</f>
        <v>0</v>
      </c>
    </row>
    <row r="219" spans="1:65" s="2" customFormat="1" ht="24.2" customHeight="1">
      <c r="A219" s="34"/>
      <c r="B219" s="35"/>
      <c r="C219" s="186" t="s">
        <v>330</v>
      </c>
      <c r="D219" s="186" t="s">
        <v>128</v>
      </c>
      <c r="E219" s="187" t="s">
        <v>331</v>
      </c>
      <c r="F219" s="188" t="s">
        <v>332</v>
      </c>
      <c r="G219" s="189" t="s">
        <v>185</v>
      </c>
      <c r="H219" s="190">
        <v>58.351999999999997</v>
      </c>
      <c r="I219" s="191"/>
      <c r="J219" s="192">
        <f>ROUND(I219*H219,0)</f>
        <v>0</v>
      </c>
      <c r="K219" s="188" t="s">
        <v>132</v>
      </c>
      <c r="L219" s="39"/>
      <c r="M219" s="193" t="s">
        <v>1</v>
      </c>
      <c r="N219" s="194" t="s">
        <v>42</v>
      </c>
      <c r="O219" s="71"/>
      <c r="P219" s="195">
        <f>O219*H219</f>
        <v>0</v>
      </c>
      <c r="Q219" s="195">
        <v>0</v>
      </c>
      <c r="R219" s="195">
        <f>Q219*H219</f>
        <v>0</v>
      </c>
      <c r="S219" s="195">
        <v>0</v>
      </c>
      <c r="T219" s="196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97" t="s">
        <v>142</v>
      </c>
      <c r="AT219" s="197" t="s">
        <v>128</v>
      </c>
      <c r="AU219" s="197" t="s">
        <v>86</v>
      </c>
      <c r="AY219" s="17" t="s">
        <v>126</v>
      </c>
      <c r="BE219" s="198">
        <f>IF(N219="základní",J219,0)</f>
        <v>0</v>
      </c>
      <c r="BF219" s="198">
        <f>IF(N219="snížená",J219,0)</f>
        <v>0</v>
      </c>
      <c r="BG219" s="198">
        <f>IF(N219="zákl. přenesená",J219,0)</f>
        <v>0</v>
      </c>
      <c r="BH219" s="198">
        <f>IF(N219="sníž. přenesená",J219,0)</f>
        <v>0</v>
      </c>
      <c r="BI219" s="198">
        <f>IF(N219="nulová",J219,0)</f>
        <v>0</v>
      </c>
      <c r="BJ219" s="17" t="s">
        <v>8</v>
      </c>
      <c r="BK219" s="198">
        <f>ROUND(I219*H219,0)</f>
        <v>0</v>
      </c>
      <c r="BL219" s="17" t="s">
        <v>142</v>
      </c>
      <c r="BM219" s="197" t="s">
        <v>333</v>
      </c>
    </row>
    <row r="220" spans="1:65" s="13" customFormat="1" ht="11.25">
      <c r="B220" s="204"/>
      <c r="C220" s="205"/>
      <c r="D220" s="199" t="s">
        <v>137</v>
      </c>
      <c r="E220" s="206" t="s">
        <v>1</v>
      </c>
      <c r="F220" s="207" t="s">
        <v>334</v>
      </c>
      <c r="G220" s="205"/>
      <c r="H220" s="208">
        <v>13</v>
      </c>
      <c r="I220" s="209"/>
      <c r="J220" s="205"/>
      <c r="K220" s="205"/>
      <c r="L220" s="210"/>
      <c r="M220" s="211"/>
      <c r="N220" s="212"/>
      <c r="O220" s="212"/>
      <c r="P220" s="212"/>
      <c r="Q220" s="212"/>
      <c r="R220" s="212"/>
      <c r="S220" s="212"/>
      <c r="T220" s="213"/>
      <c r="AT220" s="214" t="s">
        <v>137</v>
      </c>
      <c r="AU220" s="214" t="s">
        <v>86</v>
      </c>
      <c r="AV220" s="13" t="s">
        <v>86</v>
      </c>
      <c r="AW220" s="13" t="s">
        <v>32</v>
      </c>
      <c r="AX220" s="13" t="s">
        <v>77</v>
      </c>
      <c r="AY220" s="214" t="s">
        <v>126</v>
      </c>
    </row>
    <row r="221" spans="1:65" s="13" customFormat="1" ht="11.25">
      <c r="B221" s="204"/>
      <c r="C221" s="205"/>
      <c r="D221" s="199" t="s">
        <v>137</v>
      </c>
      <c r="E221" s="206" t="s">
        <v>1</v>
      </c>
      <c r="F221" s="207" t="s">
        <v>335</v>
      </c>
      <c r="G221" s="205"/>
      <c r="H221" s="208">
        <v>1.91</v>
      </c>
      <c r="I221" s="209"/>
      <c r="J221" s="205"/>
      <c r="K221" s="205"/>
      <c r="L221" s="210"/>
      <c r="M221" s="211"/>
      <c r="N221" s="212"/>
      <c r="O221" s="212"/>
      <c r="P221" s="212"/>
      <c r="Q221" s="212"/>
      <c r="R221" s="212"/>
      <c r="S221" s="212"/>
      <c r="T221" s="213"/>
      <c r="AT221" s="214" t="s">
        <v>137</v>
      </c>
      <c r="AU221" s="214" t="s">
        <v>86</v>
      </c>
      <c r="AV221" s="13" t="s">
        <v>86</v>
      </c>
      <c r="AW221" s="13" t="s">
        <v>32</v>
      </c>
      <c r="AX221" s="13" t="s">
        <v>77</v>
      </c>
      <c r="AY221" s="214" t="s">
        <v>126</v>
      </c>
    </row>
    <row r="222" spans="1:65" s="13" customFormat="1" ht="11.25">
      <c r="B222" s="204"/>
      <c r="C222" s="205"/>
      <c r="D222" s="199" t="s">
        <v>137</v>
      </c>
      <c r="E222" s="206" t="s">
        <v>1</v>
      </c>
      <c r="F222" s="207" t="s">
        <v>336</v>
      </c>
      <c r="G222" s="205"/>
      <c r="H222" s="208">
        <v>1.294</v>
      </c>
      <c r="I222" s="209"/>
      <c r="J222" s="205"/>
      <c r="K222" s="205"/>
      <c r="L222" s="210"/>
      <c r="M222" s="211"/>
      <c r="N222" s="212"/>
      <c r="O222" s="212"/>
      <c r="P222" s="212"/>
      <c r="Q222" s="212"/>
      <c r="R222" s="212"/>
      <c r="S222" s="212"/>
      <c r="T222" s="213"/>
      <c r="AT222" s="214" t="s">
        <v>137</v>
      </c>
      <c r="AU222" s="214" t="s">
        <v>86</v>
      </c>
      <c r="AV222" s="13" t="s">
        <v>86</v>
      </c>
      <c r="AW222" s="13" t="s">
        <v>32</v>
      </c>
      <c r="AX222" s="13" t="s">
        <v>77</v>
      </c>
      <c r="AY222" s="214" t="s">
        <v>126</v>
      </c>
    </row>
    <row r="223" spans="1:65" s="13" customFormat="1" ht="11.25">
      <c r="B223" s="204"/>
      <c r="C223" s="205"/>
      <c r="D223" s="199" t="s">
        <v>137</v>
      </c>
      <c r="E223" s="206" t="s">
        <v>1</v>
      </c>
      <c r="F223" s="207" t="s">
        <v>337</v>
      </c>
      <c r="G223" s="205"/>
      <c r="H223" s="208">
        <v>27.84</v>
      </c>
      <c r="I223" s="209"/>
      <c r="J223" s="205"/>
      <c r="K223" s="205"/>
      <c r="L223" s="210"/>
      <c r="M223" s="211"/>
      <c r="N223" s="212"/>
      <c r="O223" s="212"/>
      <c r="P223" s="212"/>
      <c r="Q223" s="212"/>
      <c r="R223" s="212"/>
      <c r="S223" s="212"/>
      <c r="T223" s="213"/>
      <c r="AT223" s="214" t="s">
        <v>137</v>
      </c>
      <c r="AU223" s="214" t="s">
        <v>86</v>
      </c>
      <c r="AV223" s="13" t="s">
        <v>86</v>
      </c>
      <c r="AW223" s="13" t="s">
        <v>32</v>
      </c>
      <c r="AX223" s="13" t="s">
        <v>77</v>
      </c>
      <c r="AY223" s="214" t="s">
        <v>126</v>
      </c>
    </row>
    <row r="224" spans="1:65" s="13" customFormat="1" ht="11.25">
      <c r="B224" s="204"/>
      <c r="C224" s="205"/>
      <c r="D224" s="199" t="s">
        <v>137</v>
      </c>
      <c r="E224" s="206" t="s">
        <v>1</v>
      </c>
      <c r="F224" s="207" t="s">
        <v>338</v>
      </c>
      <c r="G224" s="205"/>
      <c r="H224" s="208">
        <v>10.08</v>
      </c>
      <c r="I224" s="209"/>
      <c r="J224" s="205"/>
      <c r="K224" s="205"/>
      <c r="L224" s="210"/>
      <c r="M224" s="211"/>
      <c r="N224" s="212"/>
      <c r="O224" s="212"/>
      <c r="P224" s="212"/>
      <c r="Q224" s="212"/>
      <c r="R224" s="212"/>
      <c r="S224" s="212"/>
      <c r="T224" s="213"/>
      <c r="AT224" s="214" t="s">
        <v>137</v>
      </c>
      <c r="AU224" s="214" t="s">
        <v>86</v>
      </c>
      <c r="AV224" s="13" t="s">
        <v>86</v>
      </c>
      <c r="AW224" s="13" t="s">
        <v>32</v>
      </c>
      <c r="AX224" s="13" t="s">
        <v>77</v>
      </c>
      <c r="AY224" s="214" t="s">
        <v>126</v>
      </c>
    </row>
    <row r="225" spans="1:65" s="13" customFormat="1" ht="22.5">
      <c r="B225" s="204"/>
      <c r="C225" s="205"/>
      <c r="D225" s="199" t="s">
        <v>137</v>
      </c>
      <c r="E225" s="206" t="s">
        <v>1</v>
      </c>
      <c r="F225" s="207" t="s">
        <v>339</v>
      </c>
      <c r="G225" s="205"/>
      <c r="H225" s="208">
        <v>0.95799999999999996</v>
      </c>
      <c r="I225" s="209"/>
      <c r="J225" s="205"/>
      <c r="K225" s="205"/>
      <c r="L225" s="210"/>
      <c r="M225" s="211"/>
      <c r="N225" s="212"/>
      <c r="O225" s="212"/>
      <c r="P225" s="212"/>
      <c r="Q225" s="212"/>
      <c r="R225" s="212"/>
      <c r="S225" s="212"/>
      <c r="T225" s="213"/>
      <c r="AT225" s="214" t="s">
        <v>137</v>
      </c>
      <c r="AU225" s="214" t="s">
        <v>86</v>
      </c>
      <c r="AV225" s="13" t="s">
        <v>86</v>
      </c>
      <c r="AW225" s="13" t="s">
        <v>32</v>
      </c>
      <c r="AX225" s="13" t="s">
        <v>77</v>
      </c>
      <c r="AY225" s="214" t="s">
        <v>126</v>
      </c>
    </row>
    <row r="226" spans="1:65" s="13" customFormat="1" ht="22.5">
      <c r="B226" s="204"/>
      <c r="C226" s="205"/>
      <c r="D226" s="199" t="s">
        <v>137</v>
      </c>
      <c r="E226" s="206" t="s">
        <v>1</v>
      </c>
      <c r="F226" s="207" t="s">
        <v>340</v>
      </c>
      <c r="G226" s="205"/>
      <c r="H226" s="208">
        <v>3.21</v>
      </c>
      <c r="I226" s="209"/>
      <c r="J226" s="205"/>
      <c r="K226" s="205"/>
      <c r="L226" s="210"/>
      <c r="M226" s="211"/>
      <c r="N226" s="212"/>
      <c r="O226" s="212"/>
      <c r="P226" s="212"/>
      <c r="Q226" s="212"/>
      <c r="R226" s="212"/>
      <c r="S226" s="212"/>
      <c r="T226" s="213"/>
      <c r="AT226" s="214" t="s">
        <v>137</v>
      </c>
      <c r="AU226" s="214" t="s">
        <v>86</v>
      </c>
      <c r="AV226" s="13" t="s">
        <v>86</v>
      </c>
      <c r="AW226" s="13" t="s">
        <v>32</v>
      </c>
      <c r="AX226" s="13" t="s">
        <v>77</v>
      </c>
      <c r="AY226" s="214" t="s">
        <v>126</v>
      </c>
    </row>
    <row r="227" spans="1:65" s="13" customFormat="1" ht="22.5">
      <c r="B227" s="204"/>
      <c r="C227" s="205"/>
      <c r="D227" s="199" t="s">
        <v>137</v>
      </c>
      <c r="E227" s="206" t="s">
        <v>1</v>
      </c>
      <c r="F227" s="207" t="s">
        <v>341</v>
      </c>
      <c r="G227" s="205"/>
      <c r="H227" s="208">
        <v>0.06</v>
      </c>
      <c r="I227" s="209"/>
      <c r="J227" s="205"/>
      <c r="K227" s="205"/>
      <c r="L227" s="210"/>
      <c r="M227" s="211"/>
      <c r="N227" s="212"/>
      <c r="O227" s="212"/>
      <c r="P227" s="212"/>
      <c r="Q227" s="212"/>
      <c r="R227" s="212"/>
      <c r="S227" s="212"/>
      <c r="T227" s="213"/>
      <c r="AT227" s="214" t="s">
        <v>137</v>
      </c>
      <c r="AU227" s="214" t="s">
        <v>86</v>
      </c>
      <c r="AV227" s="13" t="s">
        <v>86</v>
      </c>
      <c r="AW227" s="13" t="s">
        <v>32</v>
      </c>
      <c r="AX227" s="13" t="s">
        <v>77</v>
      </c>
      <c r="AY227" s="214" t="s">
        <v>126</v>
      </c>
    </row>
    <row r="228" spans="1:65" s="14" customFormat="1" ht="11.25">
      <c r="B228" s="215"/>
      <c r="C228" s="216"/>
      <c r="D228" s="199" t="s">
        <v>137</v>
      </c>
      <c r="E228" s="217" t="s">
        <v>1</v>
      </c>
      <c r="F228" s="218" t="s">
        <v>165</v>
      </c>
      <c r="G228" s="216"/>
      <c r="H228" s="219">
        <v>58.351999999999997</v>
      </c>
      <c r="I228" s="220"/>
      <c r="J228" s="216"/>
      <c r="K228" s="216"/>
      <c r="L228" s="221"/>
      <c r="M228" s="222"/>
      <c r="N228" s="223"/>
      <c r="O228" s="223"/>
      <c r="P228" s="223"/>
      <c r="Q228" s="223"/>
      <c r="R228" s="223"/>
      <c r="S228" s="223"/>
      <c r="T228" s="224"/>
      <c r="AT228" s="225" t="s">
        <v>137</v>
      </c>
      <c r="AU228" s="225" t="s">
        <v>86</v>
      </c>
      <c r="AV228" s="14" t="s">
        <v>142</v>
      </c>
      <c r="AW228" s="14" t="s">
        <v>32</v>
      </c>
      <c r="AX228" s="14" t="s">
        <v>8</v>
      </c>
      <c r="AY228" s="225" t="s">
        <v>126</v>
      </c>
    </row>
    <row r="229" spans="1:65" s="2" customFormat="1" ht="24.2" customHeight="1">
      <c r="A229" s="34"/>
      <c r="B229" s="35"/>
      <c r="C229" s="186" t="s">
        <v>342</v>
      </c>
      <c r="D229" s="186" t="s">
        <v>128</v>
      </c>
      <c r="E229" s="187" t="s">
        <v>343</v>
      </c>
      <c r="F229" s="188" t="s">
        <v>344</v>
      </c>
      <c r="G229" s="189" t="s">
        <v>185</v>
      </c>
      <c r="H229" s="190">
        <v>875.28</v>
      </c>
      <c r="I229" s="191"/>
      <c r="J229" s="192">
        <f>ROUND(I229*H229,0)</f>
        <v>0</v>
      </c>
      <c r="K229" s="188" t="s">
        <v>132</v>
      </c>
      <c r="L229" s="39"/>
      <c r="M229" s="193" t="s">
        <v>1</v>
      </c>
      <c r="N229" s="194" t="s">
        <v>42</v>
      </c>
      <c r="O229" s="71"/>
      <c r="P229" s="195">
        <f>O229*H229</f>
        <v>0</v>
      </c>
      <c r="Q229" s="195">
        <v>0</v>
      </c>
      <c r="R229" s="195">
        <f>Q229*H229</f>
        <v>0</v>
      </c>
      <c r="S229" s="195">
        <v>0</v>
      </c>
      <c r="T229" s="196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97" t="s">
        <v>142</v>
      </c>
      <c r="AT229" s="197" t="s">
        <v>128</v>
      </c>
      <c r="AU229" s="197" t="s">
        <v>86</v>
      </c>
      <c r="AY229" s="17" t="s">
        <v>126</v>
      </c>
      <c r="BE229" s="198">
        <f>IF(N229="základní",J229,0)</f>
        <v>0</v>
      </c>
      <c r="BF229" s="198">
        <f>IF(N229="snížená",J229,0)</f>
        <v>0</v>
      </c>
      <c r="BG229" s="198">
        <f>IF(N229="zákl. přenesená",J229,0)</f>
        <v>0</v>
      </c>
      <c r="BH229" s="198">
        <f>IF(N229="sníž. přenesená",J229,0)</f>
        <v>0</v>
      </c>
      <c r="BI229" s="198">
        <f>IF(N229="nulová",J229,0)</f>
        <v>0</v>
      </c>
      <c r="BJ229" s="17" t="s">
        <v>8</v>
      </c>
      <c r="BK229" s="198">
        <f>ROUND(I229*H229,0)</f>
        <v>0</v>
      </c>
      <c r="BL229" s="17" t="s">
        <v>142</v>
      </c>
      <c r="BM229" s="197" t="s">
        <v>345</v>
      </c>
    </row>
    <row r="230" spans="1:65" s="13" customFormat="1" ht="11.25">
      <c r="B230" s="204"/>
      <c r="C230" s="205"/>
      <c r="D230" s="199" t="s">
        <v>137</v>
      </c>
      <c r="E230" s="205"/>
      <c r="F230" s="207" t="s">
        <v>346</v>
      </c>
      <c r="G230" s="205"/>
      <c r="H230" s="208">
        <v>875.28</v>
      </c>
      <c r="I230" s="209"/>
      <c r="J230" s="205"/>
      <c r="K230" s="205"/>
      <c r="L230" s="210"/>
      <c r="M230" s="211"/>
      <c r="N230" s="212"/>
      <c r="O230" s="212"/>
      <c r="P230" s="212"/>
      <c r="Q230" s="212"/>
      <c r="R230" s="212"/>
      <c r="S230" s="212"/>
      <c r="T230" s="213"/>
      <c r="AT230" s="214" t="s">
        <v>137</v>
      </c>
      <c r="AU230" s="214" t="s">
        <v>86</v>
      </c>
      <c r="AV230" s="13" t="s">
        <v>86</v>
      </c>
      <c r="AW230" s="13" t="s">
        <v>4</v>
      </c>
      <c r="AX230" s="13" t="s">
        <v>8</v>
      </c>
      <c r="AY230" s="214" t="s">
        <v>126</v>
      </c>
    </row>
    <row r="231" spans="1:65" s="2" customFormat="1" ht="37.9" customHeight="1">
      <c r="A231" s="34"/>
      <c r="B231" s="35"/>
      <c r="C231" s="186" t="s">
        <v>347</v>
      </c>
      <c r="D231" s="186" t="s">
        <v>128</v>
      </c>
      <c r="E231" s="187" t="s">
        <v>348</v>
      </c>
      <c r="F231" s="188" t="s">
        <v>349</v>
      </c>
      <c r="G231" s="189" t="s">
        <v>185</v>
      </c>
      <c r="H231" s="190">
        <v>13</v>
      </c>
      <c r="I231" s="191"/>
      <c r="J231" s="192">
        <f>ROUND(I231*H231,0)</f>
        <v>0</v>
      </c>
      <c r="K231" s="188" t="s">
        <v>132</v>
      </c>
      <c r="L231" s="39"/>
      <c r="M231" s="193" t="s">
        <v>1</v>
      </c>
      <c r="N231" s="194" t="s">
        <v>42</v>
      </c>
      <c r="O231" s="71"/>
      <c r="P231" s="195">
        <f>O231*H231</f>
        <v>0</v>
      </c>
      <c r="Q231" s="195">
        <v>0</v>
      </c>
      <c r="R231" s="195">
        <f>Q231*H231</f>
        <v>0</v>
      </c>
      <c r="S231" s="195">
        <v>0</v>
      </c>
      <c r="T231" s="196">
        <f>S231*H231</f>
        <v>0</v>
      </c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R231" s="197" t="s">
        <v>142</v>
      </c>
      <c r="AT231" s="197" t="s">
        <v>128</v>
      </c>
      <c r="AU231" s="197" t="s">
        <v>86</v>
      </c>
      <c r="AY231" s="17" t="s">
        <v>126</v>
      </c>
      <c r="BE231" s="198">
        <f>IF(N231="základní",J231,0)</f>
        <v>0</v>
      </c>
      <c r="BF231" s="198">
        <f>IF(N231="snížená",J231,0)</f>
        <v>0</v>
      </c>
      <c r="BG231" s="198">
        <f>IF(N231="zákl. přenesená",J231,0)</f>
        <v>0</v>
      </c>
      <c r="BH231" s="198">
        <f>IF(N231="sníž. přenesená",J231,0)</f>
        <v>0</v>
      </c>
      <c r="BI231" s="198">
        <f>IF(N231="nulová",J231,0)</f>
        <v>0</v>
      </c>
      <c r="BJ231" s="17" t="s">
        <v>8</v>
      </c>
      <c r="BK231" s="198">
        <f>ROUND(I231*H231,0)</f>
        <v>0</v>
      </c>
      <c r="BL231" s="17" t="s">
        <v>142</v>
      </c>
      <c r="BM231" s="197" t="s">
        <v>350</v>
      </c>
    </row>
    <row r="232" spans="1:65" s="13" customFormat="1" ht="11.25">
      <c r="B232" s="204"/>
      <c r="C232" s="205"/>
      <c r="D232" s="199" t="s">
        <v>137</v>
      </c>
      <c r="E232" s="206" t="s">
        <v>1</v>
      </c>
      <c r="F232" s="207" t="s">
        <v>334</v>
      </c>
      <c r="G232" s="205"/>
      <c r="H232" s="208">
        <v>13</v>
      </c>
      <c r="I232" s="209"/>
      <c r="J232" s="205"/>
      <c r="K232" s="205"/>
      <c r="L232" s="210"/>
      <c r="M232" s="211"/>
      <c r="N232" s="212"/>
      <c r="O232" s="212"/>
      <c r="P232" s="212"/>
      <c r="Q232" s="212"/>
      <c r="R232" s="212"/>
      <c r="S232" s="212"/>
      <c r="T232" s="213"/>
      <c r="AT232" s="214" t="s">
        <v>137</v>
      </c>
      <c r="AU232" s="214" t="s">
        <v>86</v>
      </c>
      <c r="AV232" s="13" t="s">
        <v>86</v>
      </c>
      <c r="AW232" s="13" t="s">
        <v>32</v>
      </c>
      <c r="AX232" s="13" t="s">
        <v>8</v>
      </c>
      <c r="AY232" s="214" t="s">
        <v>126</v>
      </c>
    </row>
    <row r="233" spans="1:65" s="2" customFormat="1" ht="37.9" customHeight="1">
      <c r="A233" s="34"/>
      <c r="B233" s="35"/>
      <c r="C233" s="186" t="s">
        <v>351</v>
      </c>
      <c r="D233" s="186" t="s">
        <v>128</v>
      </c>
      <c r="E233" s="187" t="s">
        <v>352</v>
      </c>
      <c r="F233" s="188" t="s">
        <v>353</v>
      </c>
      <c r="G233" s="189" t="s">
        <v>185</v>
      </c>
      <c r="H233" s="190">
        <v>41.124000000000002</v>
      </c>
      <c r="I233" s="191"/>
      <c r="J233" s="192">
        <f>ROUND(I233*H233,0)</f>
        <v>0</v>
      </c>
      <c r="K233" s="188" t="s">
        <v>132</v>
      </c>
      <c r="L233" s="39"/>
      <c r="M233" s="193" t="s">
        <v>1</v>
      </c>
      <c r="N233" s="194" t="s">
        <v>42</v>
      </c>
      <c r="O233" s="71"/>
      <c r="P233" s="195">
        <f>O233*H233</f>
        <v>0</v>
      </c>
      <c r="Q233" s="195">
        <v>0</v>
      </c>
      <c r="R233" s="195">
        <f>Q233*H233</f>
        <v>0</v>
      </c>
      <c r="S233" s="195">
        <v>0</v>
      </c>
      <c r="T233" s="196">
        <f>S233*H233</f>
        <v>0</v>
      </c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R233" s="197" t="s">
        <v>142</v>
      </c>
      <c r="AT233" s="197" t="s">
        <v>128</v>
      </c>
      <c r="AU233" s="197" t="s">
        <v>86</v>
      </c>
      <c r="AY233" s="17" t="s">
        <v>126</v>
      </c>
      <c r="BE233" s="198">
        <f>IF(N233="základní",J233,0)</f>
        <v>0</v>
      </c>
      <c r="BF233" s="198">
        <f>IF(N233="snížená",J233,0)</f>
        <v>0</v>
      </c>
      <c r="BG233" s="198">
        <f>IF(N233="zákl. přenesená",J233,0)</f>
        <v>0</v>
      </c>
      <c r="BH233" s="198">
        <f>IF(N233="sníž. přenesená",J233,0)</f>
        <v>0</v>
      </c>
      <c r="BI233" s="198">
        <f>IF(N233="nulová",J233,0)</f>
        <v>0</v>
      </c>
      <c r="BJ233" s="17" t="s">
        <v>8</v>
      </c>
      <c r="BK233" s="198">
        <f>ROUND(I233*H233,0)</f>
        <v>0</v>
      </c>
      <c r="BL233" s="17" t="s">
        <v>142</v>
      </c>
      <c r="BM233" s="197" t="s">
        <v>354</v>
      </c>
    </row>
    <row r="234" spans="1:65" s="13" customFormat="1" ht="11.25">
      <c r="B234" s="204"/>
      <c r="C234" s="205"/>
      <c r="D234" s="199" t="s">
        <v>137</v>
      </c>
      <c r="E234" s="206" t="s">
        <v>1</v>
      </c>
      <c r="F234" s="207" t="s">
        <v>335</v>
      </c>
      <c r="G234" s="205"/>
      <c r="H234" s="208">
        <v>1.91</v>
      </c>
      <c r="I234" s="209"/>
      <c r="J234" s="205"/>
      <c r="K234" s="205"/>
      <c r="L234" s="210"/>
      <c r="M234" s="211"/>
      <c r="N234" s="212"/>
      <c r="O234" s="212"/>
      <c r="P234" s="212"/>
      <c r="Q234" s="212"/>
      <c r="R234" s="212"/>
      <c r="S234" s="212"/>
      <c r="T234" s="213"/>
      <c r="AT234" s="214" t="s">
        <v>137</v>
      </c>
      <c r="AU234" s="214" t="s">
        <v>86</v>
      </c>
      <c r="AV234" s="13" t="s">
        <v>86</v>
      </c>
      <c r="AW234" s="13" t="s">
        <v>32</v>
      </c>
      <c r="AX234" s="13" t="s">
        <v>77</v>
      </c>
      <c r="AY234" s="214" t="s">
        <v>126</v>
      </c>
    </row>
    <row r="235" spans="1:65" s="13" customFormat="1" ht="11.25">
      <c r="B235" s="204"/>
      <c r="C235" s="205"/>
      <c r="D235" s="199" t="s">
        <v>137</v>
      </c>
      <c r="E235" s="206" t="s">
        <v>1</v>
      </c>
      <c r="F235" s="207" t="s">
        <v>336</v>
      </c>
      <c r="G235" s="205"/>
      <c r="H235" s="208">
        <v>1.294</v>
      </c>
      <c r="I235" s="209"/>
      <c r="J235" s="205"/>
      <c r="K235" s="205"/>
      <c r="L235" s="210"/>
      <c r="M235" s="211"/>
      <c r="N235" s="212"/>
      <c r="O235" s="212"/>
      <c r="P235" s="212"/>
      <c r="Q235" s="212"/>
      <c r="R235" s="212"/>
      <c r="S235" s="212"/>
      <c r="T235" s="213"/>
      <c r="AT235" s="214" t="s">
        <v>137</v>
      </c>
      <c r="AU235" s="214" t="s">
        <v>86</v>
      </c>
      <c r="AV235" s="13" t="s">
        <v>86</v>
      </c>
      <c r="AW235" s="13" t="s">
        <v>32</v>
      </c>
      <c r="AX235" s="13" t="s">
        <v>77</v>
      </c>
      <c r="AY235" s="214" t="s">
        <v>126</v>
      </c>
    </row>
    <row r="236" spans="1:65" s="13" customFormat="1" ht="11.25">
      <c r="B236" s="204"/>
      <c r="C236" s="205"/>
      <c r="D236" s="199" t="s">
        <v>137</v>
      </c>
      <c r="E236" s="206" t="s">
        <v>1</v>
      </c>
      <c r="F236" s="207" t="s">
        <v>337</v>
      </c>
      <c r="G236" s="205"/>
      <c r="H236" s="208">
        <v>27.84</v>
      </c>
      <c r="I236" s="209"/>
      <c r="J236" s="205"/>
      <c r="K236" s="205"/>
      <c r="L236" s="210"/>
      <c r="M236" s="211"/>
      <c r="N236" s="212"/>
      <c r="O236" s="212"/>
      <c r="P236" s="212"/>
      <c r="Q236" s="212"/>
      <c r="R236" s="212"/>
      <c r="S236" s="212"/>
      <c r="T236" s="213"/>
      <c r="AT236" s="214" t="s">
        <v>137</v>
      </c>
      <c r="AU236" s="214" t="s">
        <v>86</v>
      </c>
      <c r="AV236" s="13" t="s">
        <v>86</v>
      </c>
      <c r="AW236" s="13" t="s">
        <v>32</v>
      </c>
      <c r="AX236" s="13" t="s">
        <v>77</v>
      </c>
      <c r="AY236" s="214" t="s">
        <v>126</v>
      </c>
    </row>
    <row r="237" spans="1:65" s="13" customFormat="1" ht="11.25">
      <c r="B237" s="204"/>
      <c r="C237" s="205"/>
      <c r="D237" s="199" t="s">
        <v>137</v>
      </c>
      <c r="E237" s="206" t="s">
        <v>1</v>
      </c>
      <c r="F237" s="207" t="s">
        <v>338</v>
      </c>
      <c r="G237" s="205"/>
      <c r="H237" s="208">
        <v>10.08</v>
      </c>
      <c r="I237" s="209"/>
      <c r="J237" s="205"/>
      <c r="K237" s="205"/>
      <c r="L237" s="210"/>
      <c r="M237" s="211"/>
      <c r="N237" s="212"/>
      <c r="O237" s="212"/>
      <c r="P237" s="212"/>
      <c r="Q237" s="212"/>
      <c r="R237" s="212"/>
      <c r="S237" s="212"/>
      <c r="T237" s="213"/>
      <c r="AT237" s="214" t="s">
        <v>137</v>
      </c>
      <c r="AU237" s="214" t="s">
        <v>86</v>
      </c>
      <c r="AV237" s="13" t="s">
        <v>86</v>
      </c>
      <c r="AW237" s="13" t="s">
        <v>32</v>
      </c>
      <c r="AX237" s="13" t="s">
        <v>77</v>
      </c>
      <c r="AY237" s="214" t="s">
        <v>126</v>
      </c>
    </row>
    <row r="238" spans="1:65" s="14" customFormat="1" ht="11.25">
      <c r="B238" s="215"/>
      <c r="C238" s="216"/>
      <c r="D238" s="199" t="s">
        <v>137</v>
      </c>
      <c r="E238" s="217" t="s">
        <v>1</v>
      </c>
      <c r="F238" s="218" t="s">
        <v>165</v>
      </c>
      <c r="G238" s="216"/>
      <c r="H238" s="219">
        <v>41.124000000000002</v>
      </c>
      <c r="I238" s="220"/>
      <c r="J238" s="216"/>
      <c r="K238" s="216"/>
      <c r="L238" s="221"/>
      <c r="M238" s="222"/>
      <c r="N238" s="223"/>
      <c r="O238" s="223"/>
      <c r="P238" s="223"/>
      <c r="Q238" s="223"/>
      <c r="R238" s="223"/>
      <c r="S238" s="223"/>
      <c r="T238" s="224"/>
      <c r="AT238" s="225" t="s">
        <v>137</v>
      </c>
      <c r="AU238" s="225" t="s">
        <v>86</v>
      </c>
      <c r="AV238" s="14" t="s">
        <v>142</v>
      </c>
      <c r="AW238" s="14" t="s">
        <v>32</v>
      </c>
      <c r="AX238" s="14" t="s">
        <v>8</v>
      </c>
      <c r="AY238" s="225" t="s">
        <v>126</v>
      </c>
    </row>
    <row r="239" spans="1:65" s="12" customFormat="1" ht="22.9" customHeight="1">
      <c r="B239" s="170"/>
      <c r="C239" s="171"/>
      <c r="D239" s="172" t="s">
        <v>76</v>
      </c>
      <c r="E239" s="184" t="s">
        <v>355</v>
      </c>
      <c r="F239" s="184" t="s">
        <v>356</v>
      </c>
      <c r="G239" s="171"/>
      <c r="H239" s="171"/>
      <c r="I239" s="174"/>
      <c r="J239" s="185">
        <f>BK239</f>
        <v>0</v>
      </c>
      <c r="K239" s="171"/>
      <c r="L239" s="176"/>
      <c r="M239" s="177"/>
      <c r="N239" s="178"/>
      <c r="O239" s="178"/>
      <c r="P239" s="179">
        <f>P240</f>
        <v>0</v>
      </c>
      <c r="Q239" s="178"/>
      <c r="R239" s="179">
        <f>R240</f>
        <v>0</v>
      </c>
      <c r="S239" s="178"/>
      <c r="T239" s="180">
        <f>T240</f>
        <v>0</v>
      </c>
      <c r="AR239" s="181" t="s">
        <v>8</v>
      </c>
      <c r="AT239" s="182" t="s">
        <v>76</v>
      </c>
      <c r="AU239" s="182" t="s">
        <v>8</v>
      </c>
      <c r="AY239" s="181" t="s">
        <v>126</v>
      </c>
      <c r="BK239" s="183">
        <f>BK240</f>
        <v>0</v>
      </c>
    </row>
    <row r="240" spans="1:65" s="2" customFormat="1" ht="24.2" customHeight="1">
      <c r="A240" s="34"/>
      <c r="B240" s="35"/>
      <c r="C240" s="186" t="s">
        <v>357</v>
      </c>
      <c r="D240" s="186" t="s">
        <v>128</v>
      </c>
      <c r="E240" s="187" t="s">
        <v>358</v>
      </c>
      <c r="F240" s="188" t="s">
        <v>359</v>
      </c>
      <c r="G240" s="189" t="s">
        <v>185</v>
      </c>
      <c r="H240" s="190">
        <v>50.497999999999998</v>
      </c>
      <c r="I240" s="191"/>
      <c r="J240" s="192">
        <f>ROUND(I240*H240,0)</f>
        <v>0</v>
      </c>
      <c r="K240" s="188" t="s">
        <v>132</v>
      </c>
      <c r="L240" s="39"/>
      <c r="M240" s="193" t="s">
        <v>1</v>
      </c>
      <c r="N240" s="194" t="s">
        <v>42</v>
      </c>
      <c r="O240" s="71"/>
      <c r="P240" s="195">
        <f>O240*H240</f>
        <v>0</v>
      </c>
      <c r="Q240" s="195">
        <v>0</v>
      </c>
      <c r="R240" s="195">
        <f>Q240*H240</f>
        <v>0</v>
      </c>
      <c r="S240" s="195">
        <v>0</v>
      </c>
      <c r="T240" s="196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197" t="s">
        <v>142</v>
      </c>
      <c r="AT240" s="197" t="s">
        <v>128</v>
      </c>
      <c r="AU240" s="197" t="s">
        <v>86</v>
      </c>
      <c r="AY240" s="17" t="s">
        <v>126</v>
      </c>
      <c r="BE240" s="198">
        <f>IF(N240="základní",J240,0)</f>
        <v>0</v>
      </c>
      <c r="BF240" s="198">
        <f>IF(N240="snížená",J240,0)</f>
        <v>0</v>
      </c>
      <c r="BG240" s="198">
        <f>IF(N240="zákl. přenesená",J240,0)</f>
        <v>0</v>
      </c>
      <c r="BH240" s="198">
        <f>IF(N240="sníž. přenesená",J240,0)</f>
        <v>0</v>
      </c>
      <c r="BI240" s="198">
        <f>IF(N240="nulová",J240,0)</f>
        <v>0</v>
      </c>
      <c r="BJ240" s="17" t="s">
        <v>8</v>
      </c>
      <c r="BK240" s="198">
        <f>ROUND(I240*H240,0)</f>
        <v>0</v>
      </c>
      <c r="BL240" s="17" t="s">
        <v>142</v>
      </c>
      <c r="BM240" s="197" t="s">
        <v>360</v>
      </c>
    </row>
    <row r="241" spans="1:65" s="12" customFormat="1" ht="25.9" customHeight="1">
      <c r="B241" s="170"/>
      <c r="C241" s="171"/>
      <c r="D241" s="172" t="s">
        <v>76</v>
      </c>
      <c r="E241" s="173" t="s">
        <v>361</v>
      </c>
      <c r="F241" s="173" t="s">
        <v>362</v>
      </c>
      <c r="G241" s="171"/>
      <c r="H241" s="171"/>
      <c r="I241" s="174"/>
      <c r="J241" s="175">
        <f>BK241</f>
        <v>0</v>
      </c>
      <c r="K241" s="171"/>
      <c r="L241" s="176"/>
      <c r="M241" s="177"/>
      <c r="N241" s="178"/>
      <c r="O241" s="178"/>
      <c r="P241" s="179">
        <f>P242</f>
        <v>0</v>
      </c>
      <c r="Q241" s="178"/>
      <c r="R241" s="179">
        <f>R242</f>
        <v>0</v>
      </c>
      <c r="S241" s="178"/>
      <c r="T241" s="180">
        <f>T242</f>
        <v>0.12</v>
      </c>
      <c r="AR241" s="181" t="s">
        <v>86</v>
      </c>
      <c r="AT241" s="182" t="s">
        <v>76</v>
      </c>
      <c r="AU241" s="182" t="s">
        <v>77</v>
      </c>
      <c r="AY241" s="181" t="s">
        <v>126</v>
      </c>
      <c r="BK241" s="183">
        <f>BK242</f>
        <v>0</v>
      </c>
    </row>
    <row r="242" spans="1:65" s="12" customFormat="1" ht="22.9" customHeight="1">
      <c r="B242" s="170"/>
      <c r="C242" s="171"/>
      <c r="D242" s="172" t="s">
        <v>76</v>
      </c>
      <c r="E242" s="184" t="s">
        <v>363</v>
      </c>
      <c r="F242" s="184" t="s">
        <v>364</v>
      </c>
      <c r="G242" s="171"/>
      <c r="H242" s="171"/>
      <c r="I242" s="174"/>
      <c r="J242" s="185">
        <f>BK242</f>
        <v>0</v>
      </c>
      <c r="K242" s="171"/>
      <c r="L242" s="176"/>
      <c r="M242" s="177"/>
      <c r="N242" s="178"/>
      <c r="O242" s="178"/>
      <c r="P242" s="179">
        <f>SUM(P243:P247)</f>
        <v>0</v>
      </c>
      <c r="Q242" s="178"/>
      <c r="R242" s="179">
        <f>SUM(R243:R247)</f>
        <v>0</v>
      </c>
      <c r="S242" s="178"/>
      <c r="T242" s="180">
        <f>SUM(T243:T247)</f>
        <v>0.12</v>
      </c>
      <c r="AR242" s="181" t="s">
        <v>86</v>
      </c>
      <c r="AT242" s="182" t="s">
        <v>76</v>
      </c>
      <c r="AU242" s="182" t="s">
        <v>8</v>
      </c>
      <c r="AY242" s="181" t="s">
        <v>126</v>
      </c>
      <c r="BK242" s="183">
        <f>SUM(BK243:BK247)</f>
        <v>0</v>
      </c>
    </row>
    <row r="243" spans="1:65" s="2" customFormat="1" ht="24.2" customHeight="1">
      <c r="A243" s="34"/>
      <c r="B243" s="35"/>
      <c r="C243" s="186" t="s">
        <v>365</v>
      </c>
      <c r="D243" s="186" t="s">
        <v>128</v>
      </c>
      <c r="E243" s="187" t="s">
        <v>366</v>
      </c>
      <c r="F243" s="188" t="s">
        <v>367</v>
      </c>
      <c r="G243" s="189" t="s">
        <v>368</v>
      </c>
      <c r="H243" s="190">
        <v>1</v>
      </c>
      <c r="I243" s="191"/>
      <c r="J243" s="192">
        <f>ROUND(I243*H243,0)</f>
        <v>0</v>
      </c>
      <c r="K243" s="188" t="s">
        <v>1</v>
      </c>
      <c r="L243" s="39"/>
      <c r="M243" s="193" t="s">
        <v>1</v>
      </c>
      <c r="N243" s="194" t="s">
        <v>42</v>
      </c>
      <c r="O243" s="71"/>
      <c r="P243" s="195">
        <f>O243*H243</f>
        <v>0</v>
      </c>
      <c r="Q243" s="195">
        <v>0</v>
      </c>
      <c r="R243" s="195">
        <f>Q243*H243</f>
        <v>0</v>
      </c>
      <c r="S243" s="195">
        <v>0</v>
      </c>
      <c r="T243" s="196">
        <f>S243*H243</f>
        <v>0</v>
      </c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R243" s="197" t="s">
        <v>133</v>
      </c>
      <c r="AT243" s="197" t="s">
        <v>128</v>
      </c>
      <c r="AU243" s="197" t="s">
        <v>86</v>
      </c>
      <c r="AY243" s="17" t="s">
        <v>126</v>
      </c>
      <c r="BE243" s="198">
        <f>IF(N243="základní",J243,0)</f>
        <v>0</v>
      </c>
      <c r="BF243" s="198">
        <f>IF(N243="snížená",J243,0)</f>
        <v>0</v>
      </c>
      <c r="BG243" s="198">
        <f>IF(N243="zákl. přenesená",J243,0)</f>
        <v>0</v>
      </c>
      <c r="BH243" s="198">
        <f>IF(N243="sníž. přenesená",J243,0)</f>
        <v>0</v>
      </c>
      <c r="BI243" s="198">
        <f>IF(N243="nulová",J243,0)</f>
        <v>0</v>
      </c>
      <c r="BJ243" s="17" t="s">
        <v>8</v>
      </c>
      <c r="BK243" s="198">
        <f>ROUND(I243*H243,0)</f>
        <v>0</v>
      </c>
      <c r="BL243" s="17" t="s">
        <v>133</v>
      </c>
      <c r="BM243" s="197" t="s">
        <v>369</v>
      </c>
    </row>
    <row r="244" spans="1:65" s="2" customFormat="1" ht="24.2" customHeight="1">
      <c r="A244" s="34"/>
      <c r="B244" s="35"/>
      <c r="C244" s="186" t="s">
        <v>370</v>
      </c>
      <c r="D244" s="186" t="s">
        <v>128</v>
      </c>
      <c r="E244" s="187" t="s">
        <v>371</v>
      </c>
      <c r="F244" s="188" t="s">
        <v>372</v>
      </c>
      <c r="G244" s="189" t="s">
        <v>368</v>
      </c>
      <c r="H244" s="190">
        <v>1</v>
      </c>
      <c r="I244" s="191"/>
      <c r="J244" s="192">
        <f>ROUND(I244*H244,0)</f>
        <v>0</v>
      </c>
      <c r="K244" s="188" t="s">
        <v>1</v>
      </c>
      <c r="L244" s="39"/>
      <c r="M244" s="193" t="s">
        <v>1</v>
      </c>
      <c r="N244" s="194" t="s">
        <v>42</v>
      </c>
      <c r="O244" s="71"/>
      <c r="P244" s="195">
        <f>O244*H244</f>
        <v>0</v>
      </c>
      <c r="Q244" s="195">
        <v>0</v>
      </c>
      <c r="R244" s="195">
        <f>Q244*H244</f>
        <v>0</v>
      </c>
      <c r="S244" s="195">
        <v>0</v>
      </c>
      <c r="T244" s="196">
        <f>S244*H244</f>
        <v>0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97" t="s">
        <v>133</v>
      </c>
      <c r="AT244" s="197" t="s">
        <v>128</v>
      </c>
      <c r="AU244" s="197" t="s">
        <v>86</v>
      </c>
      <c r="AY244" s="17" t="s">
        <v>126</v>
      </c>
      <c r="BE244" s="198">
        <f>IF(N244="základní",J244,0)</f>
        <v>0</v>
      </c>
      <c r="BF244" s="198">
        <f>IF(N244="snížená",J244,0)</f>
        <v>0</v>
      </c>
      <c r="BG244" s="198">
        <f>IF(N244="zákl. přenesená",J244,0)</f>
        <v>0</v>
      </c>
      <c r="BH244" s="198">
        <f>IF(N244="sníž. přenesená",J244,0)</f>
        <v>0</v>
      </c>
      <c r="BI244" s="198">
        <f>IF(N244="nulová",J244,0)</f>
        <v>0</v>
      </c>
      <c r="BJ244" s="17" t="s">
        <v>8</v>
      </c>
      <c r="BK244" s="198">
        <f>ROUND(I244*H244,0)</f>
        <v>0</v>
      </c>
      <c r="BL244" s="17" t="s">
        <v>133</v>
      </c>
      <c r="BM244" s="197" t="s">
        <v>373</v>
      </c>
    </row>
    <row r="245" spans="1:65" s="2" customFormat="1" ht="24.2" customHeight="1">
      <c r="A245" s="34"/>
      <c r="B245" s="35"/>
      <c r="C245" s="186" t="s">
        <v>374</v>
      </c>
      <c r="D245" s="186" t="s">
        <v>128</v>
      </c>
      <c r="E245" s="187" t="s">
        <v>375</v>
      </c>
      <c r="F245" s="188" t="s">
        <v>376</v>
      </c>
      <c r="G245" s="189" t="s">
        <v>368</v>
      </c>
      <c r="H245" s="190">
        <v>1</v>
      </c>
      <c r="I245" s="191"/>
      <c r="J245" s="192">
        <f>ROUND(I245*H245,0)</f>
        <v>0</v>
      </c>
      <c r="K245" s="188" t="s">
        <v>1</v>
      </c>
      <c r="L245" s="39"/>
      <c r="M245" s="193" t="s">
        <v>1</v>
      </c>
      <c r="N245" s="194" t="s">
        <v>42</v>
      </c>
      <c r="O245" s="71"/>
      <c r="P245" s="195">
        <f>O245*H245</f>
        <v>0</v>
      </c>
      <c r="Q245" s="195">
        <v>0</v>
      </c>
      <c r="R245" s="195">
        <f>Q245*H245</f>
        <v>0</v>
      </c>
      <c r="S245" s="195">
        <v>0.06</v>
      </c>
      <c r="T245" s="196">
        <f>S245*H245</f>
        <v>0.06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197" t="s">
        <v>133</v>
      </c>
      <c r="AT245" s="197" t="s">
        <v>128</v>
      </c>
      <c r="AU245" s="197" t="s">
        <v>86</v>
      </c>
      <c r="AY245" s="17" t="s">
        <v>126</v>
      </c>
      <c r="BE245" s="198">
        <f>IF(N245="základní",J245,0)</f>
        <v>0</v>
      </c>
      <c r="BF245" s="198">
        <f>IF(N245="snížená",J245,0)</f>
        <v>0</v>
      </c>
      <c r="BG245" s="198">
        <f>IF(N245="zákl. přenesená",J245,0)</f>
        <v>0</v>
      </c>
      <c r="BH245" s="198">
        <f>IF(N245="sníž. přenesená",J245,0)</f>
        <v>0</v>
      </c>
      <c r="BI245" s="198">
        <f>IF(N245="nulová",J245,0)</f>
        <v>0</v>
      </c>
      <c r="BJ245" s="17" t="s">
        <v>8</v>
      </c>
      <c r="BK245" s="198">
        <f>ROUND(I245*H245,0)</f>
        <v>0</v>
      </c>
      <c r="BL245" s="17" t="s">
        <v>133</v>
      </c>
      <c r="BM245" s="197" t="s">
        <v>377</v>
      </c>
    </row>
    <row r="246" spans="1:65" s="2" customFormat="1" ht="19.5">
      <c r="A246" s="34"/>
      <c r="B246" s="35"/>
      <c r="C246" s="36"/>
      <c r="D246" s="199" t="s">
        <v>135</v>
      </c>
      <c r="E246" s="36"/>
      <c r="F246" s="200" t="s">
        <v>378</v>
      </c>
      <c r="G246" s="36"/>
      <c r="H246" s="36"/>
      <c r="I246" s="201"/>
      <c r="J246" s="36"/>
      <c r="K246" s="36"/>
      <c r="L246" s="39"/>
      <c r="M246" s="202"/>
      <c r="N246" s="203"/>
      <c r="O246" s="71"/>
      <c r="P246" s="71"/>
      <c r="Q246" s="71"/>
      <c r="R246" s="71"/>
      <c r="S246" s="71"/>
      <c r="T246" s="72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T246" s="17" t="s">
        <v>135</v>
      </c>
      <c r="AU246" s="17" t="s">
        <v>86</v>
      </c>
    </row>
    <row r="247" spans="1:65" s="2" customFormat="1" ht="24.2" customHeight="1">
      <c r="A247" s="34"/>
      <c r="B247" s="35"/>
      <c r="C247" s="186" t="s">
        <v>379</v>
      </c>
      <c r="D247" s="186" t="s">
        <v>128</v>
      </c>
      <c r="E247" s="187" t="s">
        <v>380</v>
      </c>
      <c r="F247" s="188" t="s">
        <v>381</v>
      </c>
      <c r="G247" s="189" t="s">
        <v>368</v>
      </c>
      <c r="H247" s="190">
        <v>1</v>
      </c>
      <c r="I247" s="191"/>
      <c r="J247" s="192">
        <f>ROUND(I247*H247,0)</f>
        <v>0</v>
      </c>
      <c r="K247" s="188" t="s">
        <v>1</v>
      </c>
      <c r="L247" s="39"/>
      <c r="M247" s="236" t="s">
        <v>1</v>
      </c>
      <c r="N247" s="237" t="s">
        <v>42</v>
      </c>
      <c r="O247" s="238"/>
      <c r="P247" s="239">
        <f>O247*H247</f>
        <v>0</v>
      </c>
      <c r="Q247" s="239">
        <v>0</v>
      </c>
      <c r="R247" s="239">
        <f>Q247*H247</f>
        <v>0</v>
      </c>
      <c r="S247" s="239">
        <v>0.06</v>
      </c>
      <c r="T247" s="240">
        <f>S247*H247</f>
        <v>0.06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197" t="s">
        <v>133</v>
      </c>
      <c r="AT247" s="197" t="s">
        <v>128</v>
      </c>
      <c r="AU247" s="197" t="s">
        <v>86</v>
      </c>
      <c r="AY247" s="17" t="s">
        <v>126</v>
      </c>
      <c r="BE247" s="198">
        <f>IF(N247="základní",J247,0)</f>
        <v>0</v>
      </c>
      <c r="BF247" s="198">
        <f>IF(N247="snížená",J247,0)</f>
        <v>0</v>
      </c>
      <c r="BG247" s="198">
        <f>IF(N247="zákl. přenesená",J247,0)</f>
        <v>0</v>
      </c>
      <c r="BH247" s="198">
        <f>IF(N247="sníž. přenesená",J247,0)</f>
        <v>0</v>
      </c>
      <c r="BI247" s="198">
        <f>IF(N247="nulová",J247,0)</f>
        <v>0</v>
      </c>
      <c r="BJ247" s="17" t="s">
        <v>8</v>
      </c>
      <c r="BK247" s="198">
        <f>ROUND(I247*H247,0)</f>
        <v>0</v>
      </c>
      <c r="BL247" s="17" t="s">
        <v>133</v>
      </c>
      <c r="BM247" s="197" t="s">
        <v>382</v>
      </c>
    </row>
    <row r="248" spans="1:65" s="2" customFormat="1" ht="6.95" customHeight="1">
      <c r="A248" s="34"/>
      <c r="B248" s="54"/>
      <c r="C248" s="55"/>
      <c r="D248" s="55"/>
      <c r="E248" s="55"/>
      <c r="F248" s="55"/>
      <c r="G248" s="55"/>
      <c r="H248" s="55"/>
      <c r="I248" s="55"/>
      <c r="J248" s="55"/>
      <c r="K248" s="55"/>
      <c r="L248" s="39"/>
      <c r="M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</row>
  </sheetData>
  <sheetProtection algorithmName="SHA-512" hashValue="5cN1oSaGm13d6tX+lp/WIH1bH4RH0RylWw77JYzifSHSHO5z18z5bayYxbZIT2+uFszMzdTKOAypA1GMXNe+Qw==" saltValue="1g9ZcHM4HZB6HtXN2pLwW+G27TLmOvc1iWP3soKCNorIb9RBcwlh/kKTOZLiVVCo6+4cEY7abIuQjE+Kfxl7pw==" spinCount="100000" sheet="1" objects="1" scenarios="1" formatColumns="0" formatRows="0" autoFilter="0"/>
  <autoFilter ref="C125:K247" xr:uid="{00000000-0009-0000-0000-000001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324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AT2" s="17" t="s">
        <v>89</v>
      </c>
    </row>
    <row r="3" spans="1:46" s="1" customFormat="1" ht="6.95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86</v>
      </c>
    </row>
    <row r="4" spans="1:46" s="1" customFormat="1" ht="24.95" customHeight="1">
      <c r="B4" s="20"/>
      <c r="D4" s="110" t="s">
        <v>93</v>
      </c>
      <c r="L4" s="20"/>
      <c r="M4" s="111" t="s">
        <v>11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2" t="s">
        <v>17</v>
      </c>
      <c r="L6" s="20"/>
    </row>
    <row r="7" spans="1:46" s="1" customFormat="1" ht="16.5" customHeight="1">
      <c r="B7" s="20"/>
      <c r="E7" s="293" t="str">
        <f>'Rekapitulace stavby'!K6</f>
        <v>ZŠ A MŠ ŠTEFCOVA - OPRAVA OPLOCENÍ AREÁLU</v>
      </c>
      <c r="F7" s="294"/>
      <c r="G7" s="294"/>
      <c r="H7" s="294"/>
      <c r="L7" s="20"/>
    </row>
    <row r="8" spans="1:46" s="2" customFormat="1" ht="12" customHeight="1">
      <c r="A8" s="34"/>
      <c r="B8" s="39"/>
      <c r="C8" s="34"/>
      <c r="D8" s="112" t="s">
        <v>94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295" t="s">
        <v>383</v>
      </c>
      <c r="F9" s="296"/>
      <c r="G9" s="296"/>
      <c r="H9" s="296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2" t="s">
        <v>19</v>
      </c>
      <c r="E11" s="34"/>
      <c r="F11" s="113" t="s">
        <v>1</v>
      </c>
      <c r="G11" s="34"/>
      <c r="H11" s="34"/>
      <c r="I11" s="112" t="s">
        <v>20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2" t="s">
        <v>21</v>
      </c>
      <c r="E12" s="34"/>
      <c r="F12" s="113" t="s">
        <v>22</v>
      </c>
      <c r="G12" s="34"/>
      <c r="H12" s="34"/>
      <c r="I12" s="112" t="s">
        <v>23</v>
      </c>
      <c r="J12" s="114" t="str">
        <f>'Rekapitulace stavby'!AN8</f>
        <v>1. 10. 2020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2" t="s">
        <v>25</v>
      </c>
      <c r="E14" s="34"/>
      <c r="F14" s="34"/>
      <c r="G14" s="34"/>
      <c r="H14" s="34"/>
      <c r="I14" s="112" t="s">
        <v>26</v>
      </c>
      <c r="J14" s="113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3" t="s">
        <v>27</v>
      </c>
      <c r="F15" s="34"/>
      <c r="G15" s="34"/>
      <c r="H15" s="34"/>
      <c r="I15" s="112" t="s">
        <v>28</v>
      </c>
      <c r="J15" s="113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29</v>
      </c>
      <c r="E17" s="34"/>
      <c r="F17" s="34"/>
      <c r="G17" s="34"/>
      <c r="H17" s="34"/>
      <c r="I17" s="112" t="s">
        <v>26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297" t="str">
        <f>'Rekapitulace stavby'!E14</f>
        <v>Vyplň údaj</v>
      </c>
      <c r="F18" s="298"/>
      <c r="G18" s="298"/>
      <c r="H18" s="298"/>
      <c r="I18" s="112" t="s">
        <v>28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31</v>
      </c>
      <c r="E20" s="34"/>
      <c r="F20" s="34"/>
      <c r="G20" s="34"/>
      <c r="H20" s="34"/>
      <c r="I20" s="112" t="s">
        <v>26</v>
      </c>
      <c r="J20" s="113" t="str">
        <f>IF('Rekapitulace stavby'!AN16="","",'Rekapitulace stavby'!AN16)</f>
        <v/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tr">
        <f>IF('Rekapitulace stavby'!E17="","",'Rekapitulace stavby'!E17)</f>
        <v xml:space="preserve"> </v>
      </c>
      <c r="F21" s="34"/>
      <c r="G21" s="34"/>
      <c r="H21" s="34"/>
      <c r="I21" s="112" t="s">
        <v>28</v>
      </c>
      <c r="J21" s="113" t="str">
        <f>IF('Rekapitulace stavby'!AN17="","",'Rekapitulace stavby'!AN17)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33</v>
      </c>
      <c r="E23" s="34"/>
      <c r="F23" s="34"/>
      <c r="G23" s="34"/>
      <c r="H23" s="34"/>
      <c r="I23" s="112" t="s">
        <v>26</v>
      </c>
      <c r="J23" s="113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">
        <v>34</v>
      </c>
      <c r="F24" s="34"/>
      <c r="G24" s="34"/>
      <c r="H24" s="34"/>
      <c r="I24" s="112" t="s">
        <v>28</v>
      </c>
      <c r="J24" s="113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35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299" t="s">
        <v>1</v>
      </c>
      <c r="F27" s="299"/>
      <c r="G27" s="299"/>
      <c r="H27" s="299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37</v>
      </c>
      <c r="E30" s="34"/>
      <c r="F30" s="34"/>
      <c r="G30" s="34"/>
      <c r="H30" s="34"/>
      <c r="I30" s="34"/>
      <c r="J30" s="120">
        <f>ROUND(J126,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39</v>
      </c>
      <c r="G32" s="34"/>
      <c r="H32" s="34"/>
      <c r="I32" s="121" t="s">
        <v>38</v>
      </c>
      <c r="J32" s="121" t="s">
        <v>40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2" t="s">
        <v>41</v>
      </c>
      <c r="E33" s="112" t="s">
        <v>42</v>
      </c>
      <c r="F33" s="123">
        <f>ROUND((SUM(BE126:BE323)),  2)</f>
        <v>0</v>
      </c>
      <c r="G33" s="34"/>
      <c r="H33" s="34"/>
      <c r="I33" s="124">
        <v>0.21</v>
      </c>
      <c r="J33" s="123">
        <f>ROUND(((SUM(BE126:BE323))*I33),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2" t="s">
        <v>43</v>
      </c>
      <c r="F34" s="123">
        <f>ROUND((SUM(BF126:BF323)),  2)</f>
        <v>0</v>
      </c>
      <c r="G34" s="34"/>
      <c r="H34" s="34"/>
      <c r="I34" s="124">
        <v>0.15</v>
      </c>
      <c r="J34" s="123">
        <f>ROUND(((SUM(BF126:BF323))*I34),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2" t="s">
        <v>44</v>
      </c>
      <c r="F35" s="123">
        <f>ROUND((SUM(BG126:BG323)),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2" t="s">
        <v>45</v>
      </c>
      <c r="F36" s="123">
        <f>ROUND((SUM(BH126:BH323)),  2)</f>
        <v>0</v>
      </c>
      <c r="G36" s="34"/>
      <c r="H36" s="34"/>
      <c r="I36" s="124">
        <v>0.15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2" t="s">
        <v>46</v>
      </c>
      <c r="F37" s="123">
        <f>ROUND((SUM(BI126:BI323)),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5"/>
      <c r="D39" s="126" t="s">
        <v>47</v>
      </c>
      <c r="E39" s="127"/>
      <c r="F39" s="127"/>
      <c r="G39" s="128" t="s">
        <v>48</v>
      </c>
      <c r="H39" s="129" t="s">
        <v>49</v>
      </c>
      <c r="I39" s="127"/>
      <c r="J39" s="130">
        <f>SUM(J30:J37)</f>
        <v>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2" t="s">
        <v>50</v>
      </c>
      <c r="E50" s="133"/>
      <c r="F50" s="133"/>
      <c r="G50" s="132" t="s">
        <v>51</v>
      </c>
      <c r="H50" s="133"/>
      <c r="I50" s="133"/>
      <c r="J50" s="133"/>
      <c r="K50" s="133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34" t="s">
        <v>52</v>
      </c>
      <c r="E61" s="135"/>
      <c r="F61" s="136" t="s">
        <v>53</v>
      </c>
      <c r="G61" s="134" t="s">
        <v>52</v>
      </c>
      <c r="H61" s="135"/>
      <c r="I61" s="135"/>
      <c r="J61" s="137" t="s">
        <v>53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32" t="s">
        <v>54</v>
      </c>
      <c r="E65" s="138"/>
      <c r="F65" s="138"/>
      <c r="G65" s="132" t="s">
        <v>55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34" t="s">
        <v>52</v>
      </c>
      <c r="E76" s="135"/>
      <c r="F76" s="136" t="s">
        <v>53</v>
      </c>
      <c r="G76" s="134" t="s">
        <v>52</v>
      </c>
      <c r="H76" s="135"/>
      <c r="I76" s="135"/>
      <c r="J76" s="137" t="s">
        <v>53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hidden="1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hidden="1" customHeight="1">
      <c r="A82" s="34"/>
      <c r="B82" s="35"/>
      <c r="C82" s="23" t="s">
        <v>96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hidden="1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hidden="1" customHeight="1">
      <c r="A84" s="34"/>
      <c r="B84" s="35"/>
      <c r="C84" s="29" t="s">
        <v>17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hidden="1" customHeight="1">
      <c r="A85" s="34"/>
      <c r="B85" s="35"/>
      <c r="C85" s="36"/>
      <c r="D85" s="36"/>
      <c r="E85" s="300" t="str">
        <f>E7</f>
        <v>ZŠ A MŠ ŠTEFCOVA - OPRAVA OPLOCENÍ AREÁLU</v>
      </c>
      <c r="F85" s="301"/>
      <c r="G85" s="301"/>
      <c r="H85" s="301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hidden="1" customHeight="1">
      <c r="A86" s="34"/>
      <c r="B86" s="35"/>
      <c r="C86" s="29" t="s">
        <v>94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hidden="1" customHeight="1">
      <c r="A87" s="34"/>
      <c r="B87" s="35"/>
      <c r="C87" s="36"/>
      <c r="D87" s="36"/>
      <c r="E87" s="271" t="str">
        <f>E9</f>
        <v>SO 02 - MŠ Štefcova</v>
      </c>
      <c r="F87" s="302"/>
      <c r="G87" s="302"/>
      <c r="H87" s="302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hidden="1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hidden="1" customHeight="1">
      <c r="A89" s="34"/>
      <c r="B89" s="35"/>
      <c r="C89" s="29" t="s">
        <v>21</v>
      </c>
      <c r="D89" s="36"/>
      <c r="E89" s="36"/>
      <c r="F89" s="27" t="str">
        <f>F12</f>
        <v xml:space="preserve"> </v>
      </c>
      <c r="G89" s="36"/>
      <c r="H89" s="36"/>
      <c r="I89" s="29" t="s">
        <v>23</v>
      </c>
      <c r="J89" s="66" t="str">
        <f>IF(J12="","",J12)</f>
        <v>1. 10. 2020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hidden="1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hidden="1" customHeight="1">
      <c r="A91" s="34"/>
      <c r="B91" s="35"/>
      <c r="C91" s="29" t="s">
        <v>25</v>
      </c>
      <c r="D91" s="36"/>
      <c r="E91" s="36"/>
      <c r="F91" s="27" t="str">
        <f>E15</f>
        <v>TSHK</v>
      </c>
      <c r="G91" s="36"/>
      <c r="H91" s="36"/>
      <c r="I91" s="29" t="s">
        <v>31</v>
      </c>
      <c r="J91" s="32" t="str">
        <f>E21</f>
        <v xml:space="preserve"> 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hidden="1" customHeight="1">
      <c r="A92" s="34"/>
      <c r="B92" s="35"/>
      <c r="C92" s="29" t="s">
        <v>29</v>
      </c>
      <c r="D92" s="36"/>
      <c r="E92" s="36"/>
      <c r="F92" s="27" t="str">
        <f>IF(E18="","",E18)</f>
        <v>Vyplň údaj</v>
      </c>
      <c r="G92" s="36"/>
      <c r="H92" s="36"/>
      <c r="I92" s="29" t="s">
        <v>33</v>
      </c>
      <c r="J92" s="32" t="str">
        <f>E24</f>
        <v>Lédl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hidden="1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hidden="1" customHeight="1">
      <c r="A94" s="34"/>
      <c r="B94" s="35"/>
      <c r="C94" s="143" t="s">
        <v>97</v>
      </c>
      <c r="D94" s="144"/>
      <c r="E94" s="144"/>
      <c r="F94" s="144"/>
      <c r="G94" s="144"/>
      <c r="H94" s="144"/>
      <c r="I94" s="144"/>
      <c r="J94" s="145" t="s">
        <v>98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hidden="1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hidden="1" customHeight="1">
      <c r="A96" s="34"/>
      <c r="B96" s="35"/>
      <c r="C96" s="146" t="s">
        <v>99</v>
      </c>
      <c r="D96" s="36"/>
      <c r="E96" s="36"/>
      <c r="F96" s="36"/>
      <c r="G96" s="36"/>
      <c r="H96" s="36"/>
      <c r="I96" s="36"/>
      <c r="J96" s="84">
        <f>J126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100</v>
      </c>
    </row>
    <row r="97" spans="1:31" s="9" customFormat="1" ht="24.95" hidden="1" customHeight="1">
      <c r="B97" s="147"/>
      <c r="C97" s="148"/>
      <c r="D97" s="149" t="s">
        <v>101</v>
      </c>
      <c r="E97" s="150"/>
      <c r="F97" s="150"/>
      <c r="G97" s="150"/>
      <c r="H97" s="150"/>
      <c r="I97" s="150"/>
      <c r="J97" s="151">
        <f>J127</f>
        <v>0</v>
      </c>
      <c r="K97" s="148"/>
      <c r="L97" s="152"/>
    </row>
    <row r="98" spans="1:31" s="10" customFormat="1" ht="19.899999999999999" hidden="1" customHeight="1">
      <c r="B98" s="153"/>
      <c r="C98" s="154"/>
      <c r="D98" s="155" t="s">
        <v>102</v>
      </c>
      <c r="E98" s="156"/>
      <c r="F98" s="156"/>
      <c r="G98" s="156"/>
      <c r="H98" s="156"/>
      <c r="I98" s="156"/>
      <c r="J98" s="157">
        <f>J128</f>
        <v>0</v>
      </c>
      <c r="K98" s="154"/>
      <c r="L98" s="158"/>
    </row>
    <row r="99" spans="1:31" s="10" customFormat="1" ht="19.899999999999999" hidden="1" customHeight="1">
      <c r="B99" s="153"/>
      <c r="C99" s="154"/>
      <c r="D99" s="155" t="s">
        <v>103</v>
      </c>
      <c r="E99" s="156"/>
      <c r="F99" s="156"/>
      <c r="G99" s="156"/>
      <c r="H99" s="156"/>
      <c r="I99" s="156"/>
      <c r="J99" s="157">
        <f>J187</f>
        <v>0</v>
      </c>
      <c r="K99" s="154"/>
      <c r="L99" s="158"/>
    </row>
    <row r="100" spans="1:31" s="10" customFormat="1" ht="19.899999999999999" hidden="1" customHeight="1">
      <c r="B100" s="153"/>
      <c r="C100" s="154"/>
      <c r="D100" s="155" t="s">
        <v>104</v>
      </c>
      <c r="E100" s="156"/>
      <c r="F100" s="156"/>
      <c r="G100" s="156"/>
      <c r="H100" s="156"/>
      <c r="I100" s="156"/>
      <c r="J100" s="157">
        <f>J194</f>
        <v>0</v>
      </c>
      <c r="K100" s="154"/>
      <c r="L100" s="158"/>
    </row>
    <row r="101" spans="1:31" s="10" customFormat="1" ht="19.899999999999999" hidden="1" customHeight="1">
      <c r="B101" s="153"/>
      <c r="C101" s="154"/>
      <c r="D101" s="155" t="s">
        <v>105</v>
      </c>
      <c r="E101" s="156"/>
      <c r="F101" s="156"/>
      <c r="G101" s="156"/>
      <c r="H101" s="156"/>
      <c r="I101" s="156"/>
      <c r="J101" s="157">
        <f>J211</f>
        <v>0</v>
      </c>
      <c r="K101" s="154"/>
      <c r="L101" s="158"/>
    </row>
    <row r="102" spans="1:31" s="10" customFormat="1" ht="19.899999999999999" hidden="1" customHeight="1">
      <c r="B102" s="153"/>
      <c r="C102" s="154"/>
      <c r="D102" s="155" t="s">
        <v>106</v>
      </c>
      <c r="E102" s="156"/>
      <c r="F102" s="156"/>
      <c r="G102" s="156"/>
      <c r="H102" s="156"/>
      <c r="I102" s="156"/>
      <c r="J102" s="157">
        <f>J237</f>
        <v>0</v>
      </c>
      <c r="K102" s="154"/>
      <c r="L102" s="158"/>
    </row>
    <row r="103" spans="1:31" s="10" customFormat="1" ht="19.899999999999999" hidden="1" customHeight="1">
      <c r="B103" s="153"/>
      <c r="C103" s="154"/>
      <c r="D103" s="155" t="s">
        <v>107</v>
      </c>
      <c r="E103" s="156"/>
      <c r="F103" s="156"/>
      <c r="G103" s="156"/>
      <c r="H103" s="156"/>
      <c r="I103" s="156"/>
      <c r="J103" s="157">
        <f>J281</f>
        <v>0</v>
      </c>
      <c r="K103" s="154"/>
      <c r="L103" s="158"/>
    </row>
    <row r="104" spans="1:31" s="10" customFormat="1" ht="19.899999999999999" hidden="1" customHeight="1">
      <c r="B104" s="153"/>
      <c r="C104" s="154"/>
      <c r="D104" s="155" t="s">
        <v>108</v>
      </c>
      <c r="E104" s="156"/>
      <c r="F104" s="156"/>
      <c r="G104" s="156"/>
      <c r="H104" s="156"/>
      <c r="I104" s="156"/>
      <c r="J104" s="157">
        <f>J301</f>
        <v>0</v>
      </c>
      <c r="K104" s="154"/>
      <c r="L104" s="158"/>
    </row>
    <row r="105" spans="1:31" s="9" customFormat="1" ht="24.95" hidden="1" customHeight="1">
      <c r="B105" s="147"/>
      <c r="C105" s="148"/>
      <c r="D105" s="149" t="s">
        <v>109</v>
      </c>
      <c r="E105" s="150"/>
      <c r="F105" s="150"/>
      <c r="G105" s="150"/>
      <c r="H105" s="150"/>
      <c r="I105" s="150"/>
      <c r="J105" s="151">
        <f>J303</f>
        <v>0</v>
      </c>
      <c r="K105" s="148"/>
      <c r="L105" s="152"/>
    </row>
    <row r="106" spans="1:31" s="10" customFormat="1" ht="19.899999999999999" hidden="1" customHeight="1">
      <c r="B106" s="153"/>
      <c r="C106" s="154"/>
      <c r="D106" s="155" t="s">
        <v>110</v>
      </c>
      <c r="E106" s="156"/>
      <c r="F106" s="156"/>
      <c r="G106" s="156"/>
      <c r="H106" s="156"/>
      <c r="I106" s="156"/>
      <c r="J106" s="157">
        <f>J304</f>
        <v>0</v>
      </c>
      <c r="K106" s="154"/>
      <c r="L106" s="158"/>
    </row>
    <row r="107" spans="1:31" s="2" customFormat="1" ht="21.75" hidden="1" customHeight="1">
      <c r="A107" s="34"/>
      <c r="B107" s="35"/>
      <c r="C107" s="36"/>
      <c r="D107" s="36"/>
      <c r="E107" s="36"/>
      <c r="F107" s="36"/>
      <c r="G107" s="36"/>
      <c r="H107" s="36"/>
      <c r="I107" s="36"/>
      <c r="J107" s="36"/>
      <c r="K107" s="36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31" s="2" customFormat="1" ht="6.95" hidden="1" customHeight="1">
      <c r="A108" s="34"/>
      <c r="B108" s="54"/>
      <c r="C108" s="55"/>
      <c r="D108" s="55"/>
      <c r="E108" s="55"/>
      <c r="F108" s="55"/>
      <c r="G108" s="55"/>
      <c r="H108" s="55"/>
      <c r="I108" s="55"/>
      <c r="J108" s="55"/>
      <c r="K108" s="55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ht="11.25" hidden="1"/>
    <row r="110" spans="1:31" ht="11.25" hidden="1"/>
    <row r="111" spans="1:31" ht="11.25" hidden="1"/>
    <row r="112" spans="1:31" s="2" customFormat="1" ht="6.95" customHeight="1">
      <c r="A112" s="34"/>
      <c r="B112" s="56"/>
      <c r="C112" s="57"/>
      <c r="D112" s="57"/>
      <c r="E112" s="57"/>
      <c r="F112" s="57"/>
      <c r="G112" s="57"/>
      <c r="H112" s="57"/>
      <c r="I112" s="57"/>
      <c r="J112" s="57"/>
      <c r="K112" s="57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3" s="2" customFormat="1" ht="24.95" customHeight="1">
      <c r="A113" s="34"/>
      <c r="B113" s="35"/>
      <c r="C113" s="23" t="s">
        <v>111</v>
      </c>
      <c r="D113" s="36"/>
      <c r="E113" s="36"/>
      <c r="F113" s="36"/>
      <c r="G113" s="36"/>
      <c r="H113" s="36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3" s="2" customFormat="1" ht="6.95" customHeight="1">
      <c r="A114" s="34"/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3" s="2" customFormat="1" ht="12" customHeight="1">
      <c r="A115" s="34"/>
      <c r="B115" s="35"/>
      <c r="C115" s="29" t="s">
        <v>17</v>
      </c>
      <c r="D115" s="36"/>
      <c r="E115" s="36"/>
      <c r="F115" s="36"/>
      <c r="G115" s="36"/>
      <c r="H115" s="36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3" s="2" customFormat="1" ht="16.5" customHeight="1">
      <c r="A116" s="34"/>
      <c r="B116" s="35"/>
      <c r="C116" s="36"/>
      <c r="D116" s="36"/>
      <c r="E116" s="300" t="str">
        <f>E7</f>
        <v>ZŠ A MŠ ŠTEFCOVA - OPRAVA OPLOCENÍ AREÁLU</v>
      </c>
      <c r="F116" s="301"/>
      <c r="G116" s="301"/>
      <c r="H116" s="301"/>
      <c r="I116" s="36"/>
      <c r="J116" s="36"/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3" s="2" customFormat="1" ht="12" customHeight="1">
      <c r="A117" s="34"/>
      <c r="B117" s="35"/>
      <c r="C117" s="29" t="s">
        <v>94</v>
      </c>
      <c r="D117" s="36"/>
      <c r="E117" s="36"/>
      <c r="F117" s="36"/>
      <c r="G117" s="36"/>
      <c r="H117" s="36"/>
      <c r="I117" s="36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3" s="2" customFormat="1" ht="16.5" customHeight="1">
      <c r="A118" s="34"/>
      <c r="B118" s="35"/>
      <c r="C118" s="36"/>
      <c r="D118" s="36"/>
      <c r="E118" s="271" t="str">
        <f>E9</f>
        <v>SO 02 - MŠ Štefcova</v>
      </c>
      <c r="F118" s="302"/>
      <c r="G118" s="302"/>
      <c r="H118" s="302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3" s="2" customFormat="1" ht="6.95" customHeight="1">
      <c r="A119" s="34"/>
      <c r="B119" s="35"/>
      <c r="C119" s="36"/>
      <c r="D119" s="36"/>
      <c r="E119" s="36"/>
      <c r="F119" s="36"/>
      <c r="G119" s="36"/>
      <c r="H119" s="36"/>
      <c r="I119" s="36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3" s="2" customFormat="1" ht="12" customHeight="1">
      <c r="A120" s="34"/>
      <c r="B120" s="35"/>
      <c r="C120" s="29" t="s">
        <v>21</v>
      </c>
      <c r="D120" s="36"/>
      <c r="E120" s="36"/>
      <c r="F120" s="27" t="str">
        <f>F12</f>
        <v xml:space="preserve"> </v>
      </c>
      <c r="G120" s="36"/>
      <c r="H120" s="36"/>
      <c r="I120" s="29" t="s">
        <v>23</v>
      </c>
      <c r="J120" s="66" t="str">
        <f>IF(J12="","",J12)</f>
        <v>1. 10. 2020</v>
      </c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3" s="2" customFormat="1" ht="6.95" customHeight="1">
      <c r="A121" s="34"/>
      <c r="B121" s="35"/>
      <c r="C121" s="36"/>
      <c r="D121" s="36"/>
      <c r="E121" s="36"/>
      <c r="F121" s="36"/>
      <c r="G121" s="36"/>
      <c r="H121" s="36"/>
      <c r="I121" s="36"/>
      <c r="J121" s="36"/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3" s="2" customFormat="1" ht="15.2" customHeight="1">
      <c r="A122" s="34"/>
      <c r="B122" s="35"/>
      <c r="C122" s="29" t="s">
        <v>25</v>
      </c>
      <c r="D122" s="36"/>
      <c r="E122" s="36"/>
      <c r="F122" s="27" t="str">
        <f>E15</f>
        <v>TSHK</v>
      </c>
      <c r="G122" s="36"/>
      <c r="H122" s="36"/>
      <c r="I122" s="29" t="s">
        <v>31</v>
      </c>
      <c r="J122" s="32" t="str">
        <f>E21</f>
        <v xml:space="preserve"> </v>
      </c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3" s="2" customFormat="1" ht="15.2" customHeight="1">
      <c r="A123" s="34"/>
      <c r="B123" s="35"/>
      <c r="C123" s="29" t="s">
        <v>29</v>
      </c>
      <c r="D123" s="36"/>
      <c r="E123" s="36"/>
      <c r="F123" s="27" t="str">
        <f>IF(E18="","",E18)</f>
        <v>Vyplň údaj</v>
      </c>
      <c r="G123" s="36"/>
      <c r="H123" s="36"/>
      <c r="I123" s="29" t="s">
        <v>33</v>
      </c>
      <c r="J123" s="32" t="str">
        <f>E24</f>
        <v>Lédl</v>
      </c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3" s="2" customFormat="1" ht="10.35" customHeight="1">
      <c r="A124" s="34"/>
      <c r="B124" s="35"/>
      <c r="C124" s="36"/>
      <c r="D124" s="36"/>
      <c r="E124" s="36"/>
      <c r="F124" s="36"/>
      <c r="G124" s="36"/>
      <c r="H124" s="36"/>
      <c r="I124" s="36"/>
      <c r="J124" s="36"/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63" s="11" customFormat="1" ht="29.25" customHeight="1">
      <c r="A125" s="159"/>
      <c r="B125" s="160"/>
      <c r="C125" s="161" t="s">
        <v>112</v>
      </c>
      <c r="D125" s="162" t="s">
        <v>62</v>
      </c>
      <c r="E125" s="162" t="s">
        <v>58</v>
      </c>
      <c r="F125" s="162" t="s">
        <v>59</v>
      </c>
      <c r="G125" s="162" t="s">
        <v>113</v>
      </c>
      <c r="H125" s="162" t="s">
        <v>114</v>
      </c>
      <c r="I125" s="162" t="s">
        <v>115</v>
      </c>
      <c r="J125" s="162" t="s">
        <v>98</v>
      </c>
      <c r="K125" s="163" t="s">
        <v>116</v>
      </c>
      <c r="L125" s="164"/>
      <c r="M125" s="75" t="s">
        <v>1</v>
      </c>
      <c r="N125" s="76" t="s">
        <v>41</v>
      </c>
      <c r="O125" s="76" t="s">
        <v>117</v>
      </c>
      <c r="P125" s="76" t="s">
        <v>118</v>
      </c>
      <c r="Q125" s="76" t="s">
        <v>119</v>
      </c>
      <c r="R125" s="76" t="s">
        <v>120</v>
      </c>
      <c r="S125" s="76" t="s">
        <v>121</v>
      </c>
      <c r="T125" s="77" t="s">
        <v>122</v>
      </c>
      <c r="U125" s="159"/>
      <c r="V125" s="159"/>
      <c r="W125" s="159"/>
      <c r="X125" s="159"/>
      <c r="Y125" s="159"/>
      <c r="Z125" s="159"/>
      <c r="AA125" s="159"/>
      <c r="AB125" s="159"/>
      <c r="AC125" s="159"/>
      <c r="AD125" s="159"/>
      <c r="AE125" s="159"/>
    </row>
    <row r="126" spans="1:63" s="2" customFormat="1" ht="22.9" customHeight="1">
      <c r="A126" s="34"/>
      <c r="B126" s="35"/>
      <c r="C126" s="82" t="s">
        <v>123</v>
      </c>
      <c r="D126" s="36"/>
      <c r="E126" s="36"/>
      <c r="F126" s="36"/>
      <c r="G126" s="36"/>
      <c r="H126" s="36"/>
      <c r="I126" s="36"/>
      <c r="J126" s="165">
        <f>BK126</f>
        <v>0</v>
      </c>
      <c r="K126" s="36"/>
      <c r="L126" s="39"/>
      <c r="M126" s="78"/>
      <c r="N126" s="166"/>
      <c r="O126" s="79"/>
      <c r="P126" s="167">
        <f>P127+P303</f>
        <v>0</v>
      </c>
      <c r="Q126" s="79"/>
      <c r="R126" s="167">
        <f>R127+R303</f>
        <v>120.06741120000002</v>
      </c>
      <c r="S126" s="79"/>
      <c r="T126" s="168">
        <f>T127+T303</f>
        <v>82.058994999999996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T126" s="17" t="s">
        <v>76</v>
      </c>
      <c r="AU126" s="17" t="s">
        <v>100</v>
      </c>
      <c r="BK126" s="169">
        <f>BK127+BK303</f>
        <v>0</v>
      </c>
    </row>
    <row r="127" spans="1:63" s="12" customFormat="1" ht="25.9" customHeight="1">
      <c r="B127" s="170"/>
      <c r="C127" s="171"/>
      <c r="D127" s="172" t="s">
        <v>76</v>
      </c>
      <c r="E127" s="173" t="s">
        <v>124</v>
      </c>
      <c r="F127" s="173" t="s">
        <v>125</v>
      </c>
      <c r="G127" s="171"/>
      <c r="H127" s="171"/>
      <c r="I127" s="174"/>
      <c r="J127" s="175">
        <f>BK127</f>
        <v>0</v>
      </c>
      <c r="K127" s="171"/>
      <c r="L127" s="176"/>
      <c r="M127" s="177"/>
      <c r="N127" s="178"/>
      <c r="O127" s="178"/>
      <c r="P127" s="179">
        <f>P128+P187+P194+P211+P237+P281+P301</f>
        <v>0</v>
      </c>
      <c r="Q127" s="178"/>
      <c r="R127" s="179">
        <f>R128+R187+R194+R211+R237+R281+R301</f>
        <v>120.06741120000002</v>
      </c>
      <c r="S127" s="178"/>
      <c r="T127" s="180">
        <f>T128+T187+T194+T211+T237+T281+T301</f>
        <v>81.038995</v>
      </c>
      <c r="AR127" s="181" t="s">
        <v>8</v>
      </c>
      <c r="AT127" s="182" t="s">
        <v>76</v>
      </c>
      <c r="AU127" s="182" t="s">
        <v>77</v>
      </c>
      <c r="AY127" s="181" t="s">
        <v>126</v>
      </c>
      <c r="BK127" s="183">
        <f>BK128+BK187+BK194+BK211+BK237+BK281+BK301</f>
        <v>0</v>
      </c>
    </row>
    <row r="128" spans="1:63" s="12" customFormat="1" ht="22.9" customHeight="1">
      <c r="B128" s="170"/>
      <c r="C128" s="171"/>
      <c r="D128" s="172" t="s">
        <v>76</v>
      </c>
      <c r="E128" s="184" t="s">
        <v>8</v>
      </c>
      <c r="F128" s="184" t="s">
        <v>127</v>
      </c>
      <c r="G128" s="171"/>
      <c r="H128" s="171"/>
      <c r="I128" s="174"/>
      <c r="J128" s="185">
        <f>BK128</f>
        <v>0</v>
      </c>
      <c r="K128" s="171"/>
      <c r="L128" s="176"/>
      <c r="M128" s="177"/>
      <c r="N128" s="178"/>
      <c r="O128" s="178"/>
      <c r="P128" s="179">
        <f>SUM(P129:P186)</f>
        <v>0</v>
      </c>
      <c r="Q128" s="178"/>
      <c r="R128" s="179">
        <f>SUM(R129:R186)</f>
        <v>32.895000000000003</v>
      </c>
      <c r="S128" s="178"/>
      <c r="T128" s="180">
        <f>SUM(T129:T186)</f>
        <v>27.721249999999998</v>
      </c>
      <c r="AR128" s="181" t="s">
        <v>8</v>
      </c>
      <c r="AT128" s="182" t="s">
        <v>76</v>
      </c>
      <c r="AU128" s="182" t="s">
        <v>8</v>
      </c>
      <c r="AY128" s="181" t="s">
        <v>126</v>
      </c>
      <c r="BK128" s="183">
        <f>SUM(BK129:BK186)</f>
        <v>0</v>
      </c>
    </row>
    <row r="129" spans="1:65" s="2" customFormat="1" ht="24.2" customHeight="1">
      <c r="A129" s="34"/>
      <c r="B129" s="35"/>
      <c r="C129" s="186" t="s">
        <v>8</v>
      </c>
      <c r="D129" s="186" t="s">
        <v>128</v>
      </c>
      <c r="E129" s="187" t="s">
        <v>384</v>
      </c>
      <c r="F129" s="188" t="s">
        <v>385</v>
      </c>
      <c r="G129" s="189" t="s">
        <v>131</v>
      </c>
      <c r="H129" s="190">
        <v>129</v>
      </c>
      <c r="I129" s="191"/>
      <c r="J129" s="192">
        <f>ROUND(I129*H129,0)</f>
        <v>0</v>
      </c>
      <c r="K129" s="188" t="s">
        <v>132</v>
      </c>
      <c r="L129" s="39"/>
      <c r="M129" s="193" t="s">
        <v>1</v>
      </c>
      <c r="N129" s="194" t="s">
        <v>42</v>
      </c>
      <c r="O129" s="71"/>
      <c r="P129" s="195">
        <f>O129*H129</f>
        <v>0</v>
      </c>
      <c r="Q129" s="195">
        <v>0</v>
      </c>
      <c r="R129" s="195">
        <f>Q129*H129</f>
        <v>0</v>
      </c>
      <c r="S129" s="195">
        <v>0</v>
      </c>
      <c r="T129" s="196">
        <f>S129*H129</f>
        <v>0</v>
      </c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R129" s="197" t="s">
        <v>142</v>
      </c>
      <c r="AT129" s="197" t="s">
        <v>128</v>
      </c>
      <c r="AU129" s="197" t="s">
        <v>86</v>
      </c>
      <c r="AY129" s="17" t="s">
        <v>126</v>
      </c>
      <c r="BE129" s="198">
        <f>IF(N129="základní",J129,0)</f>
        <v>0</v>
      </c>
      <c r="BF129" s="198">
        <f>IF(N129="snížená",J129,0)</f>
        <v>0</v>
      </c>
      <c r="BG129" s="198">
        <f>IF(N129="zákl. přenesená",J129,0)</f>
        <v>0</v>
      </c>
      <c r="BH129" s="198">
        <f>IF(N129="sníž. přenesená",J129,0)</f>
        <v>0</v>
      </c>
      <c r="BI129" s="198">
        <f>IF(N129="nulová",J129,0)</f>
        <v>0</v>
      </c>
      <c r="BJ129" s="17" t="s">
        <v>8</v>
      </c>
      <c r="BK129" s="198">
        <f>ROUND(I129*H129,0)</f>
        <v>0</v>
      </c>
      <c r="BL129" s="17" t="s">
        <v>142</v>
      </c>
      <c r="BM129" s="197" t="s">
        <v>386</v>
      </c>
    </row>
    <row r="130" spans="1:65" s="2" customFormat="1" ht="19.5">
      <c r="A130" s="34"/>
      <c r="B130" s="35"/>
      <c r="C130" s="36"/>
      <c r="D130" s="199" t="s">
        <v>135</v>
      </c>
      <c r="E130" s="36"/>
      <c r="F130" s="200" t="s">
        <v>387</v>
      </c>
      <c r="G130" s="36"/>
      <c r="H130" s="36"/>
      <c r="I130" s="201"/>
      <c r="J130" s="36"/>
      <c r="K130" s="36"/>
      <c r="L130" s="39"/>
      <c r="M130" s="202"/>
      <c r="N130" s="203"/>
      <c r="O130" s="71"/>
      <c r="P130" s="71"/>
      <c r="Q130" s="71"/>
      <c r="R130" s="71"/>
      <c r="S130" s="71"/>
      <c r="T130" s="72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T130" s="17" t="s">
        <v>135</v>
      </c>
      <c r="AU130" s="17" t="s">
        <v>86</v>
      </c>
    </row>
    <row r="131" spans="1:65" s="13" customFormat="1" ht="11.25">
      <c r="B131" s="204"/>
      <c r="C131" s="205"/>
      <c r="D131" s="199" t="s">
        <v>137</v>
      </c>
      <c r="E131" s="206" t="s">
        <v>1</v>
      </c>
      <c r="F131" s="207" t="s">
        <v>388</v>
      </c>
      <c r="G131" s="205"/>
      <c r="H131" s="208">
        <v>129</v>
      </c>
      <c r="I131" s="209"/>
      <c r="J131" s="205"/>
      <c r="K131" s="205"/>
      <c r="L131" s="210"/>
      <c r="M131" s="211"/>
      <c r="N131" s="212"/>
      <c r="O131" s="212"/>
      <c r="P131" s="212"/>
      <c r="Q131" s="212"/>
      <c r="R131" s="212"/>
      <c r="S131" s="212"/>
      <c r="T131" s="213"/>
      <c r="AT131" s="214" t="s">
        <v>137</v>
      </c>
      <c r="AU131" s="214" t="s">
        <v>86</v>
      </c>
      <c r="AV131" s="13" t="s">
        <v>86</v>
      </c>
      <c r="AW131" s="13" t="s">
        <v>32</v>
      </c>
      <c r="AX131" s="13" t="s">
        <v>8</v>
      </c>
      <c r="AY131" s="214" t="s">
        <v>126</v>
      </c>
    </row>
    <row r="132" spans="1:65" s="2" customFormat="1" ht="24.2" customHeight="1">
      <c r="A132" s="34"/>
      <c r="B132" s="35"/>
      <c r="C132" s="186" t="s">
        <v>86</v>
      </c>
      <c r="D132" s="186" t="s">
        <v>128</v>
      </c>
      <c r="E132" s="187" t="s">
        <v>389</v>
      </c>
      <c r="F132" s="188" t="s">
        <v>390</v>
      </c>
      <c r="G132" s="189" t="s">
        <v>217</v>
      </c>
      <c r="H132" s="190">
        <v>20</v>
      </c>
      <c r="I132" s="191"/>
      <c r="J132" s="192">
        <f>ROUND(I132*H132,0)</f>
        <v>0</v>
      </c>
      <c r="K132" s="188" t="s">
        <v>132</v>
      </c>
      <c r="L132" s="39"/>
      <c r="M132" s="193" t="s">
        <v>1</v>
      </c>
      <c r="N132" s="194" t="s">
        <v>42</v>
      </c>
      <c r="O132" s="71"/>
      <c r="P132" s="195">
        <f>O132*H132</f>
        <v>0</v>
      </c>
      <c r="Q132" s="195">
        <v>0</v>
      </c>
      <c r="R132" s="195">
        <f>Q132*H132</f>
        <v>0</v>
      </c>
      <c r="S132" s="195">
        <v>0</v>
      </c>
      <c r="T132" s="196">
        <f>S132*H132</f>
        <v>0</v>
      </c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R132" s="197" t="s">
        <v>142</v>
      </c>
      <c r="AT132" s="197" t="s">
        <v>128</v>
      </c>
      <c r="AU132" s="197" t="s">
        <v>86</v>
      </c>
      <c r="AY132" s="17" t="s">
        <v>126</v>
      </c>
      <c r="BE132" s="198">
        <f>IF(N132="základní",J132,0)</f>
        <v>0</v>
      </c>
      <c r="BF132" s="198">
        <f>IF(N132="snížená",J132,0)</f>
        <v>0</v>
      </c>
      <c r="BG132" s="198">
        <f>IF(N132="zákl. přenesená",J132,0)</f>
        <v>0</v>
      </c>
      <c r="BH132" s="198">
        <f>IF(N132="sníž. přenesená",J132,0)</f>
        <v>0</v>
      </c>
      <c r="BI132" s="198">
        <f>IF(N132="nulová",J132,0)</f>
        <v>0</v>
      </c>
      <c r="BJ132" s="17" t="s">
        <v>8</v>
      </c>
      <c r="BK132" s="198">
        <f>ROUND(I132*H132,0)</f>
        <v>0</v>
      </c>
      <c r="BL132" s="17" t="s">
        <v>142</v>
      </c>
      <c r="BM132" s="197" t="s">
        <v>391</v>
      </c>
    </row>
    <row r="133" spans="1:65" s="2" customFormat="1" ht="14.45" customHeight="1">
      <c r="A133" s="34"/>
      <c r="B133" s="35"/>
      <c r="C133" s="186" t="s">
        <v>145</v>
      </c>
      <c r="D133" s="186" t="s">
        <v>128</v>
      </c>
      <c r="E133" s="187" t="s">
        <v>392</v>
      </c>
      <c r="F133" s="188" t="s">
        <v>393</v>
      </c>
      <c r="G133" s="189" t="s">
        <v>217</v>
      </c>
      <c r="H133" s="190">
        <v>20</v>
      </c>
      <c r="I133" s="191"/>
      <c r="J133" s="192">
        <f>ROUND(I133*H133,0)</f>
        <v>0</v>
      </c>
      <c r="K133" s="188" t="s">
        <v>132</v>
      </c>
      <c r="L133" s="39"/>
      <c r="M133" s="193" t="s">
        <v>1</v>
      </c>
      <c r="N133" s="194" t="s">
        <v>42</v>
      </c>
      <c r="O133" s="71"/>
      <c r="P133" s="195">
        <f>O133*H133</f>
        <v>0</v>
      </c>
      <c r="Q133" s="195">
        <v>0</v>
      </c>
      <c r="R133" s="195">
        <f>Q133*H133</f>
        <v>0</v>
      </c>
      <c r="S133" s="195">
        <v>0</v>
      </c>
      <c r="T133" s="196">
        <f>S133*H133</f>
        <v>0</v>
      </c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R133" s="197" t="s">
        <v>142</v>
      </c>
      <c r="AT133" s="197" t="s">
        <v>128</v>
      </c>
      <c r="AU133" s="197" t="s">
        <v>86</v>
      </c>
      <c r="AY133" s="17" t="s">
        <v>126</v>
      </c>
      <c r="BE133" s="198">
        <f>IF(N133="základní",J133,0)</f>
        <v>0</v>
      </c>
      <c r="BF133" s="198">
        <f>IF(N133="snížená",J133,0)</f>
        <v>0</v>
      </c>
      <c r="BG133" s="198">
        <f>IF(N133="zákl. přenesená",J133,0)</f>
        <v>0</v>
      </c>
      <c r="BH133" s="198">
        <f>IF(N133="sníž. přenesená",J133,0)</f>
        <v>0</v>
      </c>
      <c r="BI133" s="198">
        <f>IF(N133="nulová",J133,0)</f>
        <v>0</v>
      </c>
      <c r="BJ133" s="17" t="s">
        <v>8</v>
      </c>
      <c r="BK133" s="198">
        <f>ROUND(I133*H133,0)</f>
        <v>0</v>
      </c>
      <c r="BL133" s="17" t="s">
        <v>142</v>
      </c>
      <c r="BM133" s="197" t="s">
        <v>394</v>
      </c>
    </row>
    <row r="134" spans="1:65" s="2" customFormat="1" ht="19.5">
      <c r="A134" s="34"/>
      <c r="B134" s="35"/>
      <c r="C134" s="36"/>
      <c r="D134" s="199" t="s">
        <v>135</v>
      </c>
      <c r="E134" s="36"/>
      <c r="F134" s="200" t="s">
        <v>387</v>
      </c>
      <c r="G134" s="36"/>
      <c r="H134" s="36"/>
      <c r="I134" s="201"/>
      <c r="J134" s="36"/>
      <c r="K134" s="36"/>
      <c r="L134" s="39"/>
      <c r="M134" s="202"/>
      <c r="N134" s="203"/>
      <c r="O134" s="71"/>
      <c r="P134" s="71"/>
      <c r="Q134" s="71"/>
      <c r="R134" s="71"/>
      <c r="S134" s="71"/>
      <c r="T134" s="72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T134" s="17" t="s">
        <v>135</v>
      </c>
      <c r="AU134" s="17" t="s">
        <v>86</v>
      </c>
    </row>
    <row r="135" spans="1:65" s="2" customFormat="1" ht="24.2" customHeight="1">
      <c r="A135" s="34"/>
      <c r="B135" s="35"/>
      <c r="C135" s="186" t="s">
        <v>142</v>
      </c>
      <c r="D135" s="186" t="s">
        <v>128</v>
      </c>
      <c r="E135" s="187" t="s">
        <v>129</v>
      </c>
      <c r="F135" s="188" t="s">
        <v>130</v>
      </c>
      <c r="G135" s="189" t="s">
        <v>131</v>
      </c>
      <c r="H135" s="190">
        <v>30.75</v>
      </c>
      <c r="I135" s="191"/>
      <c r="J135" s="192">
        <f>ROUND(I135*H135,0)</f>
        <v>0</v>
      </c>
      <c r="K135" s="188" t="s">
        <v>132</v>
      </c>
      <c r="L135" s="39"/>
      <c r="M135" s="193" t="s">
        <v>1</v>
      </c>
      <c r="N135" s="194" t="s">
        <v>42</v>
      </c>
      <c r="O135" s="71"/>
      <c r="P135" s="195">
        <f>O135*H135</f>
        <v>0</v>
      </c>
      <c r="Q135" s="195">
        <v>0</v>
      </c>
      <c r="R135" s="195">
        <f>Q135*H135</f>
        <v>0</v>
      </c>
      <c r="S135" s="195">
        <v>0</v>
      </c>
      <c r="T135" s="196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197" t="s">
        <v>133</v>
      </c>
      <c r="AT135" s="197" t="s">
        <v>128</v>
      </c>
      <c r="AU135" s="197" t="s">
        <v>86</v>
      </c>
      <c r="AY135" s="17" t="s">
        <v>126</v>
      </c>
      <c r="BE135" s="198">
        <f>IF(N135="základní",J135,0)</f>
        <v>0</v>
      </c>
      <c r="BF135" s="198">
        <f>IF(N135="snížená",J135,0)</f>
        <v>0</v>
      </c>
      <c r="BG135" s="198">
        <f>IF(N135="zákl. přenesená",J135,0)</f>
        <v>0</v>
      </c>
      <c r="BH135" s="198">
        <f>IF(N135="sníž. přenesená",J135,0)</f>
        <v>0</v>
      </c>
      <c r="BI135" s="198">
        <f>IF(N135="nulová",J135,0)</f>
        <v>0</v>
      </c>
      <c r="BJ135" s="17" t="s">
        <v>8</v>
      </c>
      <c r="BK135" s="198">
        <f>ROUND(I135*H135,0)</f>
        <v>0</v>
      </c>
      <c r="BL135" s="17" t="s">
        <v>133</v>
      </c>
      <c r="BM135" s="197" t="s">
        <v>395</v>
      </c>
    </row>
    <row r="136" spans="1:65" s="13" customFormat="1" ht="11.25">
      <c r="B136" s="204"/>
      <c r="C136" s="205"/>
      <c r="D136" s="199" t="s">
        <v>137</v>
      </c>
      <c r="E136" s="206" t="s">
        <v>1</v>
      </c>
      <c r="F136" s="207" t="s">
        <v>396</v>
      </c>
      <c r="G136" s="205"/>
      <c r="H136" s="208">
        <v>6.45</v>
      </c>
      <c r="I136" s="209"/>
      <c r="J136" s="205"/>
      <c r="K136" s="205"/>
      <c r="L136" s="210"/>
      <c r="M136" s="211"/>
      <c r="N136" s="212"/>
      <c r="O136" s="212"/>
      <c r="P136" s="212"/>
      <c r="Q136" s="212"/>
      <c r="R136" s="212"/>
      <c r="S136" s="212"/>
      <c r="T136" s="213"/>
      <c r="AT136" s="214" t="s">
        <v>137</v>
      </c>
      <c r="AU136" s="214" t="s">
        <v>86</v>
      </c>
      <c r="AV136" s="13" t="s">
        <v>86</v>
      </c>
      <c r="AW136" s="13" t="s">
        <v>32</v>
      </c>
      <c r="AX136" s="13" t="s">
        <v>77</v>
      </c>
      <c r="AY136" s="214" t="s">
        <v>126</v>
      </c>
    </row>
    <row r="137" spans="1:65" s="13" customFormat="1" ht="11.25">
      <c r="B137" s="204"/>
      <c r="C137" s="205"/>
      <c r="D137" s="199" t="s">
        <v>137</v>
      </c>
      <c r="E137" s="206" t="s">
        <v>1</v>
      </c>
      <c r="F137" s="207" t="s">
        <v>397</v>
      </c>
      <c r="G137" s="205"/>
      <c r="H137" s="208">
        <v>6.9</v>
      </c>
      <c r="I137" s="209"/>
      <c r="J137" s="205"/>
      <c r="K137" s="205"/>
      <c r="L137" s="210"/>
      <c r="M137" s="211"/>
      <c r="N137" s="212"/>
      <c r="O137" s="212"/>
      <c r="P137" s="212"/>
      <c r="Q137" s="212"/>
      <c r="R137" s="212"/>
      <c r="S137" s="212"/>
      <c r="T137" s="213"/>
      <c r="AT137" s="214" t="s">
        <v>137</v>
      </c>
      <c r="AU137" s="214" t="s">
        <v>86</v>
      </c>
      <c r="AV137" s="13" t="s">
        <v>86</v>
      </c>
      <c r="AW137" s="13" t="s">
        <v>32</v>
      </c>
      <c r="AX137" s="13" t="s">
        <v>77</v>
      </c>
      <c r="AY137" s="214" t="s">
        <v>126</v>
      </c>
    </row>
    <row r="138" spans="1:65" s="13" customFormat="1" ht="11.25">
      <c r="B138" s="204"/>
      <c r="C138" s="205"/>
      <c r="D138" s="199" t="s">
        <v>137</v>
      </c>
      <c r="E138" s="206" t="s">
        <v>1</v>
      </c>
      <c r="F138" s="207" t="s">
        <v>398</v>
      </c>
      <c r="G138" s="205"/>
      <c r="H138" s="208">
        <v>17.399999999999999</v>
      </c>
      <c r="I138" s="209"/>
      <c r="J138" s="205"/>
      <c r="K138" s="205"/>
      <c r="L138" s="210"/>
      <c r="M138" s="211"/>
      <c r="N138" s="212"/>
      <c r="O138" s="212"/>
      <c r="P138" s="212"/>
      <c r="Q138" s="212"/>
      <c r="R138" s="212"/>
      <c r="S138" s="212"/>
      <c r="T138" s="213"/>
      <c r="AT138" s="214" t="s">
        <v>137</v>
      </c>
      <c r="AU138" s="214" t="s">
        <v>86</v>
      </c>
      <c r="AV138" s="13" t="s">
        <v>86</v>
      </c>
      <c r="AW138" s="13" t="s">
        <v>32</v>
      </c>
      <c r="AX138" s="13" t="s">
        <v>77</v>
      </c>
      <c r="AY138" s="214" t="s">
        <v>126</v>
      </c>
    </row>
    <row r="139" spans="1:65" s="14" customFormat="1" ht="11.25">
      <c r="B139" s="215"/>
      <c r="C139" s="216"/>
      <c r="D139" s="199" t="s">
        <v>137</v>
      </c>
      <c r="E139" s="217" t="s">
        <v>1</v>
      </c>
      <c r="F139" s="218" t="s">
        <v>165</v>
      </c>
      <c r="G139" s="216"/>
      <c r="H139" s="219">
        <v>30.75</v>
      </c>
      <c r="I139" s="220"/>
      <c r="J139" s="216"/>
      <c r="K139" s="216"/>
      <c r="L139" s="221"/>
      <c r="M139" s="222"/>
      <c r="N139" s="223"/>
      <c r="O139" s="223"/>
      <c r="P139" s="223"/>
      <c r="Q139" s="223"/>
      <c r="R139" s="223"/>
      <c r="S139" s="223"/>
      <c r="T139" s="224"/>
      <c r="AT139" s="225" t="s">
        <v>137</v>
      </c>
      <c r="AU139" s="225" t="s">
        <v>86</v>
      </c>
      <c r="AV139" s="14" t="s">
        <v>142</v>
      </c>
      <c r="AW139" s="14" t="s">
        <v>32</v>
      </c>
      <c r="AX139" s="14" t="s">
        <v>8</v>
      </c>
      <c r="AY139" s="225" t="s">
        <v>126</v>
      </c>
    </row>
    <row r="140" spans="1:65" s="2" customFormat="1" ht="24.2" customHeight="1">
      <c r="A140" s="34"/>
      <c r="B140" s="35"/>
      <c r="C140" s="186" t="s">
        <v>154</v>
      </c>
      <c r="D140" s="186" t="s">
        <v>128</v>
      </c>
      <c r="E140" s="187" t="s">
        <v>139</v>
      </c>
      <c r="F140" s="188" t="s">
        <v>140</v>
      </c>
      <c r="G140" s="189" t="s">
        <v>131</v>
      </c>
      <c r="H140" s="190">
        <v>36.5</v>
      </c>
      <c r="I140" s="191"/>
      <c r="J140" s="192">
        <f>ROUND(I140*H140,0)</f>
        <v>0</v>
      </c>
      <c r="K140" s="188" t="s">
        <v>141</v>
      </c>
      <c r="L140" s="39"/>
      <c r="M140" s="193" t="s">
        <v>1</v>
      </c>
      <c r="N140" s="194" t="s">
        <v>42</v>
      </c>
      <c r="O140" s="71"/>
      <c r="P140" s="195">
        <f>O140*H140</f>
        <v>0</v>
      </c>
      <c r="Q140" s="195">
        <v>0</v>
      </c>
      <c r="R140" s="195">
        <f>Q140*H140</f>
        <v>0</v>
      </c>
      <c r="S140" s="195">
        <v>0</v>
      </c>
      <c r="T140" s="196">
        <f>S140*H140</f>
        <v>0</v>
      </c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R140" s="197" t="s">
        <v>142</v>
      </c>
      <c r="AT140" s="197" t="s">
        <v>128</v>
      </c>
      <c r="AU140" s="197" t="s">
        <v>86</v>
      </c>
      <c r="AY140" s="17" t="s">
        <v>126</v>
      </c>
      <c r="BE140" s="198">
        <f>IF(N140="základní",J140,0)</f>
        <v>0</v>
      </c>
      <c r="BF140" s="198">
        <f>IF(N140="snížená",J140,0)</f>
        <v>0</v>
      </c>
      <c r="BG140" s="198">
        <f>IF(N140="zákl. přenesená",J140,0)</f>
        <v>0</v>
      </c>
      <c r="BH140" s="198">
        <f>IF(N140="sníž. přenesená",J140,0)</f>
        <v>0</v>
      </c>
      <c r="BI140" s="198">
        <f>IF(N140="nulová",J140,0)</f>
        <v>0</v>
      </c>
      <c r="BJ140" s="17" t="s">
        <v>8</v>
      </c>
      <c r="BK140" s="198">
        <f>ROUND(I140*H140,0)</f>
        <v>0</v>
      </c>
      <c r="BL140" s="17" t="s">
        <v>142</v>
      </c>
      <c r="BM140" s="197" t="s">
        <v>399</v>
      </c>
    </row>
    <row r="141" spans="1:65" s="13" customFormat="1" ht="11.25">
      <c r="B141" s="204"/>
      <c r="C141" s="205"/>
      <c r="D141" s="199" t="s">
        <v>137</v>
      </c>
      <c r="E141" s="206" t="s">
        <v>1</v>
      </c>
      <c r="F141" s="207" t="s">
        <v>400</v>
      </c>
      <c r="G141" s="205"/>
      <c r="H141" s="208">
        <v>25.5</v>
      </c>
      <c r="I141" s="209"/>
      <c r="J141" s="205"/>
      <c r="K141" s="205"/>
      <c r="L141" s="210"/>
      <c r="M141" s="211"/>
      <c r="N141" s="212"/>
      <c r="O141" s="212"/>
      <c r="P141" s="212"/>
      <c r="Q141" s="212"/>
      <c r="R141" s="212"/>
      <c r="S141" s="212"/>
      <c r="T141" s="213"/>
      <c r="AT141" s="214" t="s">
        <v>137</v>
      </c>
      <c r="AU141" s="214" t="s">
        <v>86</v>
      </c>
      <c r="AV141" s="13" t="s">
        <v>86</v>
      </c>
      <c r="AW141" s="13" t="s">
        <v>32</v>
      </c>
      <c r="AX141" s="13" t="s">
        <v>77</v>
      </c>
      <c r="AY141" s="214" t="s">
        <v>126</v>
      </c>
    </row>
    <row r="142" spans="1:65" s="13" customFormat="1" ht="11.25">
      <c r="B142" s="204"/>
      <c r="C142" s="205"/>
      <c r="D142" s="199" t="s">
        <v>137</v>
      </c>
      <c r="E142" s="206" t="s">
        <v>1</v>
      </c>
      <c r="F142" s="207" t="s">
        <v>401</v>
      </c>
      <c r="G142" s="205"/>
      <c r="H142" s="208">
        <v>11</v>
      </c>
      <c r="I142" s="209"/>
      <c r="J142" s="205"/>
      <c r="K142" s="205"/>
      <c r="L142" s="210"/>
      <c r="M142" s="211"/>
      <c r="N142" s="212"/>
      <c r="O142" s="212"/>
      <c r="P142" s="212"/>
      <c r="Q142" s="212"/>
      <c r="R142" s="212"/>
      <c r="S142" s="212"/>
      <c r="T142" s="213"/>
      <c r="AT142" s="214" t="s">
        <v>137</v>
      </c>
      <c r="AU142" s="214" t="s">
        <v>86</v>
      </c>
      <c r="AV142" s="13" t="s">
        <v>86</v>
      </c>
      <c r="AW142" s="13" t="s">
        <v>32</v>
      </c>
      <c r="AX142" s="13" t="s">
        <v>77</v>
      </c>
      <c r="AY142" s="214" t="s">
        <v>126</v>
      </c>
    </row>
    <row r="143" spans="1:65" s="14" customFormat="1" ht="11.25">
      <c r="B143" s="215"/>
      <c r="C143" s="216"/>
      <c r="D143" s="199" t="s">
        <v>137</v>
      </c>
      <c r="E143" s="217" t="s">
        <v>1</v>
      </c>
      <c r="F143" s="218" t="s">
        <v>165</v>
      </c>
      <c r="G143" s="216"/>
      <c r="H143" s="219">
        <v>36.5</v>
      </c>
      <c r="I143" s="220"/>
      <c r="J143" s="216"/>
      <c r="K143" s="216"/>
      <c r="L143" s="221"/>
      <c r="M143" s="222"/>
      <c r="N143" s="223"/>
      <c r="O143" s="223"/>
      <c r="P143" s="223"/>
      <c r="Q143" s="223"/>
      <c r="R143" s="223"/>
      <c r="S143" s="223"/>
      <c r="T143" s="224"/>
      <c r="AT143" s="225" t="s">
        <v>137</v>
      </c>
      <c r="AU143" s="225" t="s">
        <v>86</v>
      </c>
      <c r="AV143" s="14" t="s">
        <v>142</v>
      </c>
      <c r="AW143" s="14" t="s">
        <v>32</v>
      </c>
      <c r="AX143" s="14" t="s">
        <v>8</v>
      </c>
      <c r="AY143" s="225" t="s">
        <v>126</v>
      </c>
    </row>
    <row r="144" spans="1:65" s="2" customFormat="1" ht="24.2" customHeight="1">
      <c r="A144" s="34"/>
      <c r="B144" s="35"/>
      <c r="C144" s="186" t="s">
        <v>159</v>
      </c>
      <c r="D144" s="186" t="s">
        <v>128</v>
      </c>
      <c r="E144" s="187" t="s">
        <v>146</v>
      </c>
      <c r="F144" s="188" t="s">
        <v>147</v>
      </c>
      <c r="G144" s="189" t="s">
        <v>131</v>
      </c>
      <c r="H144" s="190">
        <v>56.25</v>
      </c>
      <c r="I144" s="191"/>
      <c r="J144" s="192">
        <f>ROUND(I144*H144,0)</f>
        <v>0</v>
      </c>
      <c r="K144" s="188" t="s">
        <v>132</v>
      </c>
      <c r="L144" s="39"/>
      <c r="M144" s="193" t="s">
        <v>1</v>
      </c>
      <c r="N144" s="194" t="s">
        <v>42</v>
      </c>
      <c r="O144" s="71"/>
      <c r="P144" s="195">
        <f>O144*H144</f>
        <v>0</v>
      </c>
      <c r="Q144" s="195">
        <v>0</v>
      </c>
      <c r="R144" s="195">
        <f>Q144*H144</f>
        <v>0</v>
      </c>
      <c r="S144" s="195">
        <v>0</v>
      </c>
      <c r="T144" s="196">
        <f>S144*H144</f>
        <v>0</v>
      </c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R144" s="197" t="s">
        <v>142</v>
      </c>
      <c r="AT144" s="197" t="s">
        <v>128</v>
      </c>
      <c r="AU144" s="197" t="s">
        <v>86</v>
      </c>
      <c r="AY144" s="17" t="s">
        <v>126</v>
      </c>
      <c r="BE144" s="198">
        <f>IF(N144="základní",J144,0)</f>
        <v>0</v>
      </c>
      <c r="BF144" s="198">
        <f>IF(N144="snížená",J144,0)</f>
        <v>0</v>
      </c>
      <c r="BG144" s="198">
        <f>IF(N144="zákl. přenesená",J144,0)</f>
        <v>0</v>
      </c>
      <c r="BH144" s="198">
        <f>IF(N144="sníž. přenesená",J144,0)</f>
        <v>0</v>
      </c>
      <c r="BI144" s="198">
        <f>IF(N144="nulová",J144,0)</f>
        <v>0</v>
      </c>
      <c r="BJ144" s="17" t="s">
        <v>8</v>
      </c>
      <c r="BK144" s="198">
        <f>ROUND(I144*H144,0)</f>
        <v>0</v>
      </c>
      <c r="BL144" s="17" t="s">
        <v>142</v>
      </c>
      <c r="BM144" s="197" t="s">
        <v>402</v>
      </c>
    </row>
    <row r="145" spans="1:65" s="2" customFormat="1" ht="19.5">
      <c r="A145" s="34"/>
      <c r="B145" s="35"/>
      <c r="C145" s="36"/>
      <c r="D145" s="199" t="s">
        <v>135</v>
      </c>
      <c r="E145" s="36"/>
      <c r="F145" s="200" t="s">
        <v>149</v>
      </c>
      <c r="G145" s="36"/>
      <c r="H145" s="36"/>
      <c r="I145" s="201"/>
      <c r="J145" s="36"/>
      <c r="K145" s="36"/>
      <c r="L145" s="39"/>
      <c r="M145" s="202"/>
      <c r="N145" s="203"/>
      <c r="O145" s="71"/>
      <c r="P145" s="71"/>
      <c r="Q145" s="71"/>
      <c r="R145" s="71"/>
      <c r="S145" s="71"/>
      <c r="T145" s="72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T145" s="17" t="s">
        <v>135</v>
      </c>
      <c r="AU145" s="17" t="s">
        <v>86</v>
      </c>
    </row>
    <row r="146" spans="1:65" s="13" customFormat="1" ht="11.25">
      <c r="B146" s="204"/>
      <c r="C146" s="205"/>
      <c r="D146" s="199" t="s">
        <v>137</v>
      </c>
      <c r="E146" s="206" t="s">
        <v>1</v>
      </c>
      <c r="F146" s="207" t="s">
        <v>396</v>
      </c>
      <c r="G146" s="205"/>
      <c r="H146" s="208">
        <v>6.45</v>
      </c>
      <c r="I146" s="209"/>
      <c r="J146" s="205"/>
      <c r="K146" s="205"/>
      <c r="L146" s="210"/>
      <c r="M146" s="211"/>
      <c r="N146" s="212"/>
      <c r="O146" s="212"/>
      <c r="P146" s="212"/>
      <c r="Q146" s="212"/>
      <c r="R146" s="212"/>
      <c r="S146" s="212"/>
      <c r="T146" s="213"/>
      <c r="AT146" s="214" t="s">
        <v>137</v>
      </c>
      <c r="AU146" s="214" t="s">
        <v>86</v>
      </c>
      <c r="AV146" s="13" t="s">
        <v>86</v>
      </c>
      <c r="AW146" s="13" t="s">
        <v>32</v>
      </c>
      <c r="AX146" s="13" t="s">
        <v>77</v>
      </c>
      <c r="AY146" s="214" t="s">
        <v>126</v>
      </c>
    </row>
    <row r="147" spans="1:65" s="13" customFormat="1" ht="11.25">
      <c r="B147" s="204"/>
      <c r="C147" s="205"/>
      <c r="D147" s="199" t="s">
        <v>137</v>
      </c>
      <c r="E147" s="206" t="s">
        <v>1</v>
      </c>
      <c r="F147" s="207" t="s">
        <v>397</v>
      </c>
      <c r="G147" s="205"/>
      <c r="H147" s="208">
        <v>6.9</v>
      </c>
      <c r="I147" s="209"/>
      <c r="J147" s="205"/>
      <c r="K147" s="205"/>
      <c r="L147" s="210"/>
      <c r="M147" s="211"/>
      <c r="N147" s="212"/>
      <c r="O147" s="212"/>
      <c r="P147" s="212"/>
      <c r="Q147" s="212"/>
      <c r="R147" s="212"/>
      <c r="S147" s="212"/>
      <c r="T147" s="213"/>
      <c r="AT147" s="214" t="s">
        <v>137</v>
      </c>
      <c r="AU147" s="214" t="s">
        <v>86</v>
      </c>
      <c r="AV147" s="13" t="s">
        <v>86</v>
      </c>
      <c r="AW147" s="13" t="s">
        <v>32</v>
      </c>
      <c r="AX147" s="13" t="s">
        <v>77</v>
      </c>
      <c r="AY147" s="214" t="s">
        <v>126</v>
      </c>
    </row>
    <row r="148" spans="1:65" s="13" customFormat="1" ht="11.25">
      <c r="B148" s="204"/>
      <c r="C148" s="205"/>
      <c r="D148" s="199" t="s">
        <v>137</v>
      </c>
      <c r="E148" s="206" t="s">
        <v>1</v>
      </c>
      <c r="F148" s="207" t="s">
        <v>398</v>
      </c>
      <c r="G148" s="205"/>
      <c r="H148" s="208">
        <v>17.399999999999999</v>
      </c>
      <c r="I148" s="209"/>
      <c r="J148" s="205"/>
      <c r="K148" s="205"/>
      <c r="L148" s="210"/>
      <c r="M148" s="211"/>
      <c r="N148" s="212"/>
      <c r="O148" s="212"/>
      <c r="P148" s="212"/>
      <c r="Q148" s="212"/>
      <c r="R148" s="212"/>
      <c r="S148" s="212"/>
      <c r="T148" s="213"/>
      <c r="AT148" s="214" t="s">
        <v>137</v>
      </c>
      <c r="AU148" s="214" t="s">
        <v>86</v>
      </c>
      <c r="AV148" s="13" t="s">
        <v>86</v>
      </c>
      <c r="AW148" s="13" t="s">
        <v>32</v>
      </c>
      <c r="AX148" s="13" t="s">
        <v>77</v>
      </c>
      <c r="AY148" s="214" t="s">
        <v>126</v>
      </c>
    </row>
    <row r="149" spans="1:65" s="13" customFormat="1" ht="11.25">
      <c r="B149" s="204"/>
      <c r="C149" s="205"/>
      <c r="D149" s="199" t="s">
        <v>137</v>
      </c>
      <c r="E149" s="206" t="s">
        <v>1</v>
      </c>
      <c r="F149" s="207" t="s">
        <v>400</v>
      </c>
      <c r="G149" s="205"/>
      <c r="H149" s="208">
        <v>25.5</v>
      </c>
      <c r="I149" s="209"/>
      <c r="J149" s="205"/>
      <c r="K149" s="205"/>
      <c r="L149" s="210"/>
      <c r="M149" s="211"/>
      <c r="N149" s="212"/>
      <c r="O149" s="212"/>
      <c r="P149" s="212"/>
      <c r="Q149" s="212"/>
      <c r="R149" s="212"/>
      <c r="S149" s="212"/>
      <c r="T149" s="213"/>
      <c r="AT149" s="214" t="s">
        <v>137</v>
      </c>
      <c r="AU149" s="214" t="s">
        <v>86</v>
      </c>
      <c r="AV149" s="13" t="s">
        <v>86</v>
      </c>
      <c r="AW149" s="13" t="s">
        <v>32</v>
      </c>
      <c r="AX149" s="13" t="s">
        <v>77</v>
      </c>
      <c r="AY149" s="214" t="s">
        <v>126</v>
      </c>
    </row>
    <row r="150" spans="1:65" s="14" customFormat="1" ht="11.25">
      <c r="B150" s="215"/>
      <c r="C150" s="216"/>
      <c r="D150" s="199" t="s">
        <v>137</v>
      </c>
      <c r="E150" s="217" t="s">
        <v>1</v>
      </c>
      <c r="F150" s="218" t="s">
        <v>165</v>
      </c>
      <c r="G150" s="216"/>
      <c r="H150" s="219">
        <v>56.25</v>
      </c>
      <c r="I150" s="220"/>
      <c r="J150" s="216"/>
      <c r="K150" s="216"/>
      <c r="L150" s="221"/>
      <c r="M150" s="222"/>
      <c r="N150" s="223"/>
      <c r="O150" s="223"/>
      <c r="P150" s="223"/>
      <c r="Q150" s="223"/>
      <c r="R150" s="223"/>
      <c r="S150" s="223"/>
      <c r="T150" s="224"/>
      <c r="AT150" s="225" t="s">
        <v>137</v>
      </c>
      <c r="AU150" s="225" t="s">
        <v>86</v>
      </c>
      <c r="AV150" s="14" t="s">
        <v>142</v>
      </c>
      <c r="AW150" s="14" t="s">
        <v>32</v>
      </c>
      <c r="AX150" s="14" t="s">
        <v>8</v>
      </c>
      <c r="AY150" s="225" t="s">
        <v>126</v>
      </c>
    </row>
    <row r="151" spans="1:65" s="2" customFormat="1" ht="24.2" customHeight="1">
      <c r="A151" s="34"/>
      <c r="B151" s="35"/>
      <c r="C151" s="186" t="s">
        <v>166</v>
      </c>
      <c r="D151" s="186" t="s">
        <v>128</v>
      </c>
      <c r="E151" s="187" t="s">
        <v>150</v>
      </c>
      <c r="F151" s="188" t="s">
        <v>151</v>
      </c>
      <c r="G151" s="189" t="s">
        <v>131</v>
      </c>
      <c r="H151" s="190">
        <v>5.5</v>
      </c>
      <c r="I151" s="191"/>
      <c r="J151" s="192">
        <f>ROUND(I151*H151,0)</f>
        <v>0</v>
      </c>
      <c r="K151" s="188" t="s">
        <v>132</v>
      </c>
      <c r="L151" s="39"/>
      <c r="M151" s="193" t="s">
        <v>1</v>
      </c>
      <c r="N151" s="194" t="s">
        <v>42</v>
      </c>
      <c r="O151" s="71"/>
      <c r="P151" s="195">
        <f>O151*H151</f>
        <v>0</v>
      </c>
      <c r="Q151" s="195">
        <v>0</v>
      </c>
      <c r="R151" s="195">
        <f>Q151*H151</f>
        <v>0</v>
      </c>
      <c r="S151" s="195">
        <v>0.44</v>
      </c>
      <c r="T151" s="196">
        <f>S151*H151</f>
        <v>2.42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197" t="s">
        <v>142</v>
      </c>
      <c r="AT151" s="197" t="s">
        <v>128</v>
      </c>
      <c r="AU151" s="197" t="s">
        <v>86</v>
      </c>
      <c r="AY151" s="17" t="s">
        <v>126</v>
      </c>
      <c r="BE151" s="198">
        <f>IF(N151="základní",J151,0)</f>
        <v>0</v>
      </c>
      <c r="BF151" s="198">
        <f>IF(N151="snížená",J151,0)</f>
        <v>0</v>
      </c>
      <c r="BG151" s="198">
        <f>IF(N151="zákl. přenesená",J151,0)</f>
        <v>0</v>
      </c>
      <c r="BH151" s="198">
        <f>IF(N151="sníž. přenesená",J151,0)</f>
        <v>0</v>
      </c>
      <c r="BI151" s="198">
        <f>IF(N151="nulová",J151,0)</f>
        <v>0</v>
      </c>
      <c r="BJ151" s="17" t="s">
        <v>8</v>
      </c>
      <c r="BK151" s="198">
        <f>ROUND(I151*H151,0)</f>
        <v>0</v>
      </c>
      <c r="BL151" s="17" t="s">
        <v>142</v>
      </c>
      <c r="BM151" s="197" t="s">
        <v>403</v>
      </c>
    </row>
    <row r="152" spans="1:65" s="13" customFormat="1" ht="22.5">
      <c r="B152" s="204"/>
      <c r="C152" s="205"/>
      <c r="D152" s="199" t="s">
        <v>137</v>
      </c>
      <c r="E152" s="206" t="s">
        <v>1</v>
      </c>
      <c r="F152" s="207" t="s">
        <v>404</v>
      </c>
      <c r="G152" s="205"/>
      <c r="H152" s="208">
        <v>5.5</v>
      </c>
      <c r="I152" s="209"/>
      <c r="J152" s="205"/>
      <c r="K152" s="205"/>
      <c r="L152" s="210"/>
      <c r="M152" s="211"/>
      <c r="N152" s="212"/>
      <c r="O152" s="212"/>
      <c r="P152" s="212"/>
      <c r="Q152" s="212"/>
      <c r="R152" s="212"/>
      <c r="S152" s="212"/>
      <c r="T152" s="213"/>
      <c r="AT152" s="214" t="s">
        <v>137</v>
      </c>
      <c r="AU152" s="214" t="s">
        <v>86</v>
      </c>
      <c r="AV152" s="13" t="s">
        <v>86</v>
      </c>
      <c r="AW152" s="13" t="s">
        <v>32</v>
      </c>
      <c r="AX152" s="13" t="s">
        <v>8</v>
      </c>
      <c r="AY152" s="214" t="s">
        <v>126</v>
      </c>
    </row>
    <row r="153" spans="1:65" s="2" customFormat="1" ht="24.2" customHeight="1">
      <c r="A153" s="34"/>
      <c r="B153" s="35"/>
      <c r="C153" s="186" t="s">
        <v>172</v>
      </c>
      <c r="D153" s="186" t="s">
        <v>128</v>
      </c>
      <c r="E153" s="187" t="s">
        <v>155</v>
      </c>
      <c r="F153" s="188" t="s">
        <v>156</v>
      </c>
      <c r="G153" s="189" t="s">
        <v>131</v>
      </c>
      <c r="H153" s="190">
        <v>77.849999999999994</v>
      </c>
      <c r="I153" s="191"/>
      <c r="J153" s="192">
        <f>ROUND(I153*H153,0)</f>
        <v>0</v>
      </c>
      <c r="K153" s="188" t="s">
        <v>132</v>
      </c>
      <c r="L153" s="39"/>
      <c r="M153" s="193" t="s">
        <v>1</v>
      </c>
      <c r="N153" s="194" t="s">
        <v>42</v>
      </c>
      <c r="O153" s="71"/>
      <c r="P153" s="195">
        <f>O153*H153</f>
        <v>0</v>
      </c>
      <c r="Q153" s="195">
        <v>0</v>
      </c>
      <c r="R153" s="195">
        <f>Q153*H153</f>
        <v>0</v>
      </c>
      <c r="S153" s="195">
        <v>0.32500000000000001</v>
      </c>
      <c r="T153" s="196">
        <f>S153*H153</f>
        <v>25.30125</v>
      </c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R153" s="197" t="s">
        <v>142</v>
      </c>
      <c r="AT153" s="197" t="s">
        <v>128</v>
      </c>
      <c r="AU153" s="197" t="s">
        <v>86</v>
      </c>
      <c r="AY153" s="17" t="s">
        <v>126</v>
      </c>
      <c r="BE153" s="198">
        <f>IF(N153="základní",J153,0)</f>
        <v>0</v>
      </c>
      <c r="BF153" s="198">
        <f>IF(N153="snížená",J153,0)</f>
        <v>0</v>
      </c>
      <c r="BG153" s="198">
        <f>IF(N153="zákl. přenesená",J153,0)</f>
        <v>0</v>
      </c>
      <c r="BH153" s="198">
        <f>IF(N153="sníž. přenesená",J153,0)</f>
        <v>0</v>
      </c>
      <c r="BI153" s="198">
        <f>IF(N153="nulová",J153,0)</f>
        <v>0</v>
      </c>
      <c r="BJ153" s="17" t="s">
        <v>8</v>
      </c>
      <c r="BK153" s="198">
        <f>ROUND(I153*H153,0)</f>
        <v>0</v>
      </c>
      <c r="BL153" s="17" t="s">
        <v>142</v>
      </c>
      <c r="BM153" s="197" t="s">
        <v>405</v>
      </c>
    </row>
    <row r="154" spans="1:65" s="13" customFormat="1" ht="11.25">
      <c r="B154" s="204"/>
      <c r="C154" s="205"/>
      <c r="D154" s="199" t="s">
        <v>137</v>
      </c>
      <c r="E154" s="206" t="s">
        <v>1</v>
      </c>
      <c r="F154" s="207" t="s">
        <v>406</v>
      </c>
      <c r="G154" s="205"/>
      <c r="H154" s="208">
        <v>73.5</v>
      </c>
      <c r="I154" s="209"/>
      <c r="J154" s="205"/>
      <c r="K154" s="205"/>
      <c r="L154" s="210"/>
      <c r="M154" s="211"/>
      <c r="N154" s="212"/>
      <c r="O154" s="212"/>
      <c r="P154" s="212"/>
      <c r="Q154" s="212"/>
      <c r="R154" s="212"/>
      <c r="S154" s="212"/>
      <c r="T154" s="213"/>
      <c r="AT154" s="214" t="s">
        <v>137</v>
      </c>
      <c r="AU154" s="214" t="s">
        <v>86</v>
      </c>
      <c r="AV154" s="13" t="s">
        <v>86</v>
      </c>
      <c r="AW154" s="13" t="s">
        <v>32</v>
      </c>
      <c r="AX154" s="13" t="s">
        <v>77</v>
      </c>
      <c r="AY154" s="214" t="s">
        <v>126</v>
      </c>
    </row>
    <row r="155" spans="1:65" s="13" customFormat="1" ht="11.25">
      <c r="B155" s="204"/>
      <c r="C155" s="205"/>
      <c r="D155" s="199" t="s">
        <v>137</v>
      </c>
      <c r="E155" s="206" t="s">
        <v>1</v>
      </c>
      <c r="F155" s="207" t="s">
        <v>407</v>
      </c>
      <c r="G155" s="205"/>
      <c r="H155" s="208">
        <v>4.3499999999999996</v>
      </c>
      <c r="I155" s="209"/>
      <c r="J155" s="205"/>
      <c r="K155" s="205"/>
      <c r="L155" s="210"/>
      <c r="M155" s="211"/>
      <c r="N155" s="212"/>
      <c r="O155" s="212"/>
      <c r="P155" s="212"/>
      <c r="Q155" s="212"/>
      <c r="R155" s="212"/>
      <c r="S155" s="212"/>
      <c r="T155" s="213"/>
      <c r="AT155" s="214" t="s">
        <v>137</v>
      </c>
      <c r="AU155" s="214" t="s">
        <v>86</v>
      </c>
      <c r="AV155" s="13" t="s">
        <v>86</v>
      </c>
      <c r="AW155" s="13" t="s">
        <v>32</v>
      </c>
      <c r="AX155" s="13" t="s">
        <v>77</v>
      </c>
      <c r="AY155" s="214" t="s">
        <v>126</v>
      </c>
    </row>
    <row r="156" spans="1:65" s="14" customFormat="1" ht="11.25">
      <c r="B156" s="215"/>
      <c r="C156" s="216"/>
      <c r="D156" s="199" t="s">
        <v>137</v>
      </c>
      <c r="E156" s="217" t="s">
        <v>1</v>
      </c>
      <c r="F156" s="218" t="s">
        <v>165</v>
      </c>
      <c r="G156" s="216"/>
      <c r="H156" s="219">
        <v>77.849999999999994</v>
      </c>
      <c r="I156" s="220"/>
      <c r="J156" s="216"/>
      <c r="K156" s="216"/>
      <c r="L156" s="221"/>
      <c r="M156" s="222"/>
      <c r="N156" s="223"/>
      <c r="O156" s="223"/>
      <c r="P156" s="223"/>
      <c r="Q156" s="223"/>
      <c r="R156" s="223"/>
      <c r="S156" s="223"/>
      <c r="T156" s="224"/>
      <c r="AT156" s="225" t="s">
        <v>137</v>
      </c>
      <c r="AU156" s="225" t="s">
        <v>86</v>
      </c>
      <c r="AV156" s="14" t="s">
        <v>142</v>
      </c>
      <c r="AW156" s="14" t="s">
        <v>32</v>
      </c>
      <c r="AX156" s="14" t="s">
        <v>8</v>
      </c>
      <c r="AY156" s="225" t="s">
        <v>126</v>
      </c>
    </row>
    <row r="157" spans="1:65" s="2" customFormat="1" ht="14.45" customHeight="1">
      <c r="A157" s="34"/>
      <c r="B157" s="35"/>
      <c r="C157" s="186" t="s">
        <v>177</v>
      </c>
      <c r="D157" s="186" t="s">
        <v>128</v>
      </c>
      <c r="E157" s="187" t="s">
        <v>408</v>
      </c>
      <c r="F157" s="188" t="s">
        <v>409</v>
      </c>
      <c r="G157" s="189" t="s">
        <v>131</v>
      </c>
      <c r="H157" s="190">
        <v>8.4</v>
      </c>
      <c r="I157" s="191"/>
      <c r="J157" s="192">
        <f>ROUND(I157*H157,0)</f>
        <v>0</v>
      </c>
      <c r="K157" s="188" t="s">
        <v>132</v>
      </c>
      <c r="L157" s="39"/>
      <c r="M157" s="193" t="s">
        <v>1</v>
      </c>
      <c r="N157" s="194" t="s">
        <v>42</v>
      </c>
      <c r="O157" s="71"/>
      <c r="P157" s="195">
        <f>O157*H157</f>
        <v>0</v>
      </c>
      <c r="Q157" s="195">
        <v>0</v>
      </c>
      <c r="R157" s="195">
        <f>Q157*H157</f>
        <v>0</v>
      </c>
      <c r="S157" s="195">
        <v>0</v>
      </c>
      <c r="T157" s="196">
        <f>S157*H157</f>
        <v>0</v>
      </c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R157" s="197" t="s">
        <v>142</v>
      </c>
      <c r="AT157" s="197" t="s">
        <v>128</v>
      </c>
      <c r="AU157" s="197" t="s">
        <v>86</v>
      </c>
      <c r="AY157" s="17" t="s">
        <v>126</v>
      </c>
      <c r="BE157" s="198">
        <f>IF(N157="základní",J157,0)</f>
        <v>0</v>
      </c>
      <c r="BF157" s="198">
        <f>IF(N157="snížená",J157,0)</f>
        <v>0</v>
      </c>
      <c r="BG157" s="198">
        <f>IF(N157="zákl. přenesená",J157,0)</f>
        <v>0</v>
      </c>
      <c r="BH157" s="198">
        <f>IF(N157="sníž. přenesená",J157,0)</f>
        <v>0</v>
      </c>
      <c r="BI157" s="198">
        <f>IF(N157="nulová",J157,0)</f>
        <v>0</v>
      </c>
      <c r="BJ157" s="17" t="s">
        <v>8</v>
      </c>
      <c r="BK157" s="198">
        <f>ROUND(I157*H157,0)</f>
        <v>0</v>
      </c>
      <c r="BL157" s="17" t="s">
        <v>142</v>
      </c>
      <c r="BM157" s="197" t="s">
        <v>410</v>
      </c>
    </row>
    <row r="158" spans="1:65" s="13" customFormat="1" ht="11.25">
      <c r="B158" s="204"/>
      <c r="C158" s="205"/>
      <c r="D158" s="199" t="s">
        <v>137</v>
      </c>
      <c r="E158" s="206" t="s">
        <v>1</v>
      </c>
      <c r="F158" s="207" t="s">
        <v>411</v>
      </c>
      <c r="G158" s="205"/>
      <c r="H158" s="208">
        <v>8.4</v>
      </c>
      <c r="I158" s="209"/>
      <c r="J158" s="205"/>
      <c r="K158" s="205"/>
      <c r="L158" s="210"/>
      <c r="M158" s="211"/>
      <c r="N158" s="212"/>
      <c r="O158" s="212"/>
      <c r="P158" s="212"/>
      <c r="Q158" s="212"/>
      <c r="R158" s="212"/>
      <c r="S158" s="212"/>
      <c r="T158" s="213"/>
      <c r="AT158" s="214" t="s">
        <v>137</v>
      </c>
      <c r="AU158" s="214" t="s">
        <v>86</v>
      </c>
      <c r="AV158" s="13" t="s">
        <v>86</v>
      </c>
      <c r="AW158" s="13" t="s">
        <v>32</v>
      </c>
      <c r="AX158" s="13" t="s">
        <v>8</v>
      </c>
      <c r="AY158" s="214" t="s">
        <v>126</v>
      </c>
    </row>
    <row r="159" spans="1:65" s="2" customFormat="1" ht="24.2" customHeight="1">
      <c r="A159" s="34"/>
      <c r="B159" s="35"/>
      <c r="C159" s="186" t="s">
        <v>182</v>
      </c>
      <c r="D159" s="186" t="s">
        <v>128</v>
      </c>
      <c r="E159" s="187" t="s">
        <v>167</v>
      </c>
      <c r="F159" s="188" t="s">
        <v>168</v>
      </c>
      <c r="G159" s="189" t="s">
        <v>169</v>
      </c>
      <c r="H159" s="190">
        <v>213</v>
      </c>
      <c r="I159" s="191"/>
      <c r="J159" s="192">
        <f>ROUND(I159*H159,0)</f>
        <v>0</v>
      </c>
      <c r="K159" s="188" t="s">
        <v>132</v>
      </c>
      <c r="L159" s="39"/>
      <c r="M159" s="193" t="s">
        <v>1</v>
      </c>
      <c r="N159" s="194" t="s">
        <v>42</v>
      </c>
      <c r="O159" s="71"/>
      <c r="P159" s="195">
        <f>O159*H159</f>
        <v>0</v>
      </c>
      <c r="Q159" s="195">
        <v>0</v>
      </c>
      <c r="R159" s="195">
        <f>Q159*H159</f>
        <v>0</v>
      </c>
      <c r="S159" s="195">
        <v>0</v>
      </c>
      <c r="T159" s="196">
        <f>S159*H159</f>
        <v>0</v>
      </c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R159" s="197" t="s">
        <v>142</v>
      </c>
      <c r="AT159" s="197" t="s">
        <v>128</v>
      </c>
      <c r="AU159" s="197" t="s">
        <v>86</v>
      </c>
      <c r="AY159" s="17" t="s">
        <v>126</v>
      </c>
      <c r="BE159" s="198">
        <f>IF(N159="základní",J159,0)</f>
        <v>0</v>
      </c>
      <c r="BF159" s="198">
        <f>IF(N159="snížená",J159,0)</f>
        <v>0</v>
      </c>
      <c r="BG159" s="198">
        <f>IF(N159="zákl. přenesená",J159,0)</f>
        <v>0</v>
      </c>
      <c r="BH159" s="198">
        <f>IF(N159="sníž. přenesená",J159,0)</f>
        <v>0</v>
      </c>
      <c r="BI159" s="198">
        <f>IF(N159="nulová",J159,0)</f>
        <v>0</v>
      </c>
      <c r="BJ159" s="17" t="s">
        <v>8</v>
      </c>
      <c r="BK159" s="198">
        <f>ROUND(I159*H159,0)</f>
        <v>0</v>
      </c>
      <c r="BL159" s="17" t="s">
        <v>142</v>
      </c>
      <c r="BM159" s="197" t="s">
        <v>412</v>
      </c>
    </row>
    <row r="160" spans="1:65" s="2" customFormat="1" ht="24.2" customHeight="1">
      <c r="A160" s="34"/>
      <c r="B160" s="35"/>
      <c r="C160" s="186" t="s">
        <v>188</v>
      </c>
      <c r="D160" s="186" t="s">
        <v>128</v>
      </c>
      <c r="E160" s="187" t="s">
        <v>173</v>
      </c>
      <c r="F160" s="188" t="s">
        <v>174</v>
      </c>
      <c r="G160" s="189" t="s">
        <v>162</v>
      </c>
      <c r="H160" s="190">
        <v>3.9249999999999998</v>
      </c>
      <c r="I160" s="191"/>
      <c r="J160" s="192">
        <f>ROUND(I160*H160,0)</f>
        <v>0</v>
      </c>
      <c r="K160" s="188" t="s">
        <v>132</v>
      </c>
      <c r="L160" s="39"/>
      <c r="M160" s="193" t="s">
        <v>1</v>
      </c>
      <c r="N160" s="194" t="s">
        <v>42</v>
      </c>
      <c r="O160" s="71"/>
      <c r="P160" s="195">
        <f>O160*H160</f>
        <v>0</v>
      </c>
      <c r="Q160" s="195">
        <v>0</v>
      </c>
      <c r="R160" s="195">
        <f>Q160*H160</f>
        <v>0</v>
      </c>
      <c r="S160" s="195">
        <v>0</v>
      </c>
      <c r="T160" s="196">
        <f>S160*H160</f>
        <v>0</v>
      </c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R160" s="197" t="s">
        <v>142</v>
      </c>
      <c r="AT160" s="197" t="s">
        <v>128</v>
      </c>
      <c r="AU160" s="197" t="s">
        <v>86</v>
      </c>
      <c r="AY160" s="17" t="s">
        <v>126</v>
      </c>
      <c r="BE160" s="198">
        <f>IF(N160="základní",J160,0)</f>
        <v>0</v>
      </c>
      <c r="BF160" s="198">
        <f>IF(N160="snížená",J160,0)</f>
        <v>0</v>
      </c>
      <c r="BG160" s="198">
        <f>IF(N160="zákl. přenesená",J160,0)</f>
        <v>0</v>
      </c>
      <c r="BH160" s="198">
        <f>IF(N160="sníž. přenesená",J160,0)</f>
        <v>0</v>
      </c>
      <c r="BI160" s="198">
        <f>IF(N160="nulová",J160,0)</f>
        <v>0</v>
      </c>
      <c r="BJ160" s="17" t="s">
        <v>8</v>
      </c>
      <c r="BK160" s="198">
        <f>ROUND(I160*H160,0)</f>
        <v>0</v>
      </c>
      <c r="BL160" s="17" t="s">
        <v>142</v>
      </c>
      <c r="BM160" s="197" t="s">
        <v>413</v>
      </c>
    </row>
    <row r="161" spans="1:65" s="13" customFormat="1" ht="11.25">
      <c r="B161" s="204"/>
      <c r="C161" s="205"/>
      <c r="D161" s="199" t="s">
        <v>137</v>
      </c>
      <c r="E161" s="206" t="s">
        <v>1</v>
      </c>
      <c r="F161" s="207" t="s">
        <v>414</v>
      </c>
      <c r="G161" s="205"/>
      <c r="H161" s="208">
        <v>1.75</v>
      </c>
      <c r="I161" s="209"/>
      <c r="J161" s="205"/>
      <c r="K161" s="205"/>
      <c r="L161" s="210"/>
      <c r="M161" s="211"/>
      <c r="N161" s="212"/>
      <c r="O161" s="212"/>
      <c r="P161" s="212"/>
      <c r="Q161" s="212"/>
      <c r="R161" s="212"/>
      <c r="S161" s="212"/>
      <c r="T161" s="213"/>
      <c r="AT161" s="214" t="s">
        <v>137</v>
      </c>
      <c r="AU161" s="214" t="s">
        <v>86</v>
      </c>
      <c r="AV161" s="13" t="s">
        <v>86</v>
      </c>
      <c r="AW161" s="13" t="s">
        <v>32</v>
      </c>
      <c r="AX161" s="13" t="s">
        <v>77</v>
      </c>
      <c r="AY161" s="214" t="s">
        <v>126</v>
      </c>
    </row>
    <row r="162" spans="1:65" s="13" customFormat="1" ht="11.25">
      <c r="B162" s="204"/>
      <c r="C162" s="205"/>
      <c r="D162" s="199" t="s">
        <v>137</v>
      </c>
      <c r="E162" s="206" t="s">
        <v>1</v>
      </c>
      <c r="F162" s="207" t="s">
        <v>415</v>
      </c>
      <c r="G162" s="205"/>
      <c r="H162" s="208">
        <v>2.1749999999999998</v>
      </c>
      <c r="I162" s="209"/>
      <c r="J162" s="205"/>
      <c r="K162" s="205"/>
      <c r="L162" s="210"/>
      <c r="M162" s="211"/>
      <c r="N162" s="212"/>
      <c r="O162" s="212"/>
      <c r="P162" s="212"/>
      <c r="Q162" s="212"/>
      <c r="R162" s="212"/>
      <c r="S162" s="212"/>
      <c r="T162" s="213"/>
      <c r="AT162" s="214" t="s">
        <v>137</v>
      </c>
      <c r="AU162" s="214" t="s">
        <v>86</v>
      </c>
      <c r="AV162" s="13" t="s">
        <v>86</v>
      </c>
      <c r="AW162" s="13" t="s">
        <v>32</v>
      </c>
      <c r="AX162" s="13" t="s">
        <v>77</v>
      </c>
      <c r="AY162" s="214" t="s">
        <v>126</v>
      </c>
    </row>
    <row r="163" spans="1:65" s="14" customFormat="1" ht="11.25">
      <c r="B163" s="215"/>
      <c r="C163" s="216"/>
      <c r="D163" s="199" t="s">
        <v>137</v>
      </c>
      <c r="E163" s="217" t="s">
        <v>1</v>
      </c>
      <c r="F163" s="218" t="s">
        <v>165</v>
      </c>
      <c r="G163" s="216"/>
      <c r="H163" s="219">
        <v>3.9249999999999998</v>
      </c>
      <c r="I163" s="220"/>
      <c r="J163" s="216"/>
      <c r="K163" s="216"/>
      <c r="L163" s="221"/>
      <c r="M163" s="222"/>
      <c r="N163" s="223"/>
      <c r="O163" s="223"/>
      <c r="P163" s="223"/>
      <c r="Q163" s="223"/>
      <c r="R163" s="223"/>
      <c r="S163" s="223"/>
      <c r="T163" s="224"/>
      <c r="AT163" s="225" t="s">
        <v>137</v>
      </c>
      <c r="AU163" s="225" t="s">
        <v>86</v>
      </c>
      <c r="AV163" s="14" t="s">
        <v>142</v>
      </c>
      <c r="AW163" s="14" t="s">
        <v>32</v>
      </c>
      <c r="AX163" s="14" t="s">
        <v>8</v>
      </c>
      <c r="AY163" s="225" t="s">
        <v>126</v>
      </c>
    </row>
    <row r="164" spans="1:65" s="2" customFormat="1" ht="24.2" customHeight="1">
      <c r="A164" s="34"/>
      <c r="B164" s="35"/>
      <c r="C164" s="186" t="s">
        <v>193</v>
      </c>
      <c r="D164" s="186" t="s">
        <v>128</v>
      </c>
      <c r="E164" s="187" t="s">
        <v>178</v>
      </c>
      <c r="F164" s="188" t="s">
        <v>179</v>
      </c>
      <c r="G164" s="189" t="s">
        <v>162</v>
      </c>
      <c r="H164" s="190">
        <v>11.255000000000001</v>
      </c>
      <c r="I164" s="191"/>
      <c r="J164" s="192">
        <f>ROUND(I164*H164,0)</f>
        <v>0</v>
      </c>
      <c r="K164" s="188" t="s">
        <v>132</v>
      </c>
      <c r="L164" s="39"/>
      <c r="M164" s="193" t="s">
        <v>1</v>
      </c>
      <c r="N164" s="194" t="s">
        <v>42</v>
      </c>
      <c r="O164" s="71"/>
      <c r="P164" s="195">
        <f>O164*H164</f>
        <v>0</v>
      </c>
      <c r="Q164" s="195">
        <v>0</v>
      </c>
      <c r="R164" s="195">
        <f>Q164*H164</f>
        <v>0</v>
      </c>
      <c r="S164" s="195">
        <v>0</v>
      </c>
      <c r="T164" s="196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197" t="s">
        <v>142</v>
      </c>
      <c r="AT164" s="197" t="s">
        <v>128</v>
      </c>
      <c r="AU164" s="197" t="s">
        <v>86</v>
      </c>
      <c r="AY164" s="17" t="s">
        <v>126</v>
      </c>
      <c r="BE164" s="198">
        <f>IF(N164="základní",J164,0)</f>
        <v>0</v>
      </c>
      <c r="BF164" s="198">
        <f>IF(N164="snížená",J164,0)</f>
        <v>0</v>
      </c>
      <c r="BG164" s="198">
        <f>IF(N164="zákl. přenesená",J164,0)</f>
        <v>0</v>
      </c>
      <c r="BH164" s="198">
        <f>IF(N164="sníž. přenesená",J164,0)</f>
        <v>0</v>
      </c>
      <c r="BI164" s="198">
        <f>IF(N164="nulová",J164,0)</f>
        <v>0</v>
      </c>
      <c r="BJ164" s="17" t="s">
        <v>8</v>
      </c>
      <c r="BK164" s="198">
        <f>ROUND(I164*H164,0)</f>
        <v>0</v>
      </c>
      <c r="BL164" s="17" t="s">
        <v>142</v>
      </c>
      <c r="BM164" s="197" t="s">
        <v>416</v>
      </c>
    </row>
    <row r="165" spans="1:65" s="13" customFormat="1" ht="11.25">
      <c r="B165" s="204"/>
      <c r="C165" s="205"/>
      <c r="D165" s="199" t="s">
        <v>137</v>
      </c>
      <c r="E165" s="206" t="s">
        <v>1</v>
      </c>
      <c r="F165" s="207" t="s">
        <v>417</v>
      </c>
      <c r="G165" s="205"/>
      <c r="H165" s="208">
        <v>2.1</v>
      </c>
      <c r="I165" s="209"/>
      <c r="J165" s="205"/>
      <c r="K165" s="205"/>
      <c r="L165" s="210"/>
      <c r="M165" s="211"/>
      <c r="N165" s="212"/>
      <c r="O165" s="212"/>
      <c r="P165" s="212"/>
      <c r="Q165" s="212"/>
      <c r="R165" s="212"/>
      <c r="S165" s="212"/>
      <c r="T165" s="213"/>
      <c r="AT165" s="214" t="s">
        <v>137</v>
      </c>
      <c r="AU165" s="214" t="s">
        <v>86</v>
      </c>
      <c r="AV165" s="13" t="s">
        <v>86</v>
      </c>
      <c r="AW165" s="13" t="s">
        <v>32</v>
      </c>
      <c r="AX165" s="13" t="s">
        <v>77</v>
      </c>
      <c r="AY165" s="214" t="s">
        <v>126</v>
      </c>
    </row>
    <row r="166" spans="1:65" s="13" customFormat="1" ht="11.25">
      <c r="B166" s="204"/>
      <c r="C166" s="205"/>
      <c r="D166" s="199" t="s">
        <v>137</v>
      </c>
      <c r="E166" s="206" t="s">
        <v>1</v>
      </c>
      <c r="F166" s="207" t="s">
        <v>418</v>
      </c>
      <c r="G166" s="205"/>
      <c r="H166" s="208">
        <v>3.5</v>
      </c>
      <c r="I166" s="209"/>
      <c r="J166" s="205"/>
      <c r="K166" s="205"/>
      <c r="L166" s="210"/>
      <c r="M166" s="211"/>
      <c r="N166" s="212"/>
      <c r="O166" s="212"/>
      <c r="P166" s="212"/>
      <c r="Q166" s="212"/>
      <c r="R166" s="212"/>
      <c r="S166" s="212"/>
      <c r="T166" s="213"/>
      <c r="AT166" s="214" t="s">
        <v>137</v>
      </c>
      <c r="AU166" s="214" t="s">
        <v>86</v>
      </c>
      <c r="AV166" s="13" t="s">
        <v>86</v>
      </c>
      <c r="AW166" s="13" t="s">
        <v>32</v>
      </c>
      <c r="AX166" s="13" t="s">
        <v>77</v>
      </c>
      <c r="AY166" s="214" t="s">
        <v>126</v>
      </c>
    </row>
    <row r="167" spans="1:65" s="13" customFormat="1" ht="11.25">
      <c r="B167" s="204"/>
      <c r="C167" s="205"/>
      <c r="D167" s="199" t="s">
        <v>137</v>
      </c>
      <c r="E167" s="206" t="s">
        <v>1</v>
      </c>
      <c r="F167" s="207" t="s">
        <v>419</v>
      </c>
      <c r="G167" s="205"/>
      <c r="H167" s="208">
        <v>5.6550000000000002</v>
      </c>
      <c r="I167" s="209"/>
      <c r="J167" s="205"/>
      <c r="K167" s="205"/>
      <c r="L167" s="210"/>
      <c r="M167" s="211"/>
      <c r="N167" s="212"/>
      <c r="O167" s="212"/>
      <c r="P167" s="212"/>
      <c r="Q167" s="212"/>
      <c r="R167" s="212"/>
      <c r="S167" s="212"/>
      <c r="T167" s="213"/>
      <c r="AT167" s="214" t="s">
        <v>137</v>
      </c>
      <c r="AU167" s="214" t="s">
        <v>86</v>
      </c>
      <c r="AV167" s="13" t="s">
        <v>86</v>
      </c>
      <c r="AW167" s="13" t="s">
        <v>32</v>
      </c>
      <c r="AX167" s="13" t="s">
        <v>77</v>
      </c>
      <c r="AY167" s="214" t="s">
        <v>126</v>
      </c>
    </row>
    <row r="168" spans="1:65" s="14" customFormat="1" ht="11.25">
      <c r="B168" s="215"/>
      <c r="C168" s="216"/>
      <c r="D168" s="199" t="s">
        <v>137</v>
      </c>
      <c r="E168" s="217" t="s">
        <v>1</v>
      </c>
      <c r="F168" s="218" t="s">
        <v>165</v>
      </c>
      <c r="G168" s="216"/>
      <c r="H168" s="219">
        <v>11.254999999999999</v>
      </c>
      <c r="I168" s="220"/>
      <c r="J168" s="216"/>
      <c r="K168" s="216"/>
      <c r="L168" s="221"/>
      <c r="M168" s="222"/>
      <c r="N168" s="223"/>
      <c r="O168" s="223"/>
      <c r="P168" s="223"/>
      <c r="Q168" s="223"/>
      <c r="R168" s="223"/>
      <c r="S168" s="223"/>
      <c r="T168" s="224"/>
      <c r="AT168" s="225" t="s">
        <v>137</v>
      </c>
      <c r="AU168" s="225" t="s">
        <v>86</v>
      </c>
      <c r="AV168" s="14" t="s">
        <v>142</v>
      </c>
      <c r="AW168" s="14" t="s">
        <v>32</v>
      </c>
      <c r="AX168" s="14" t="s">
        <v>8</v>
      </c>
      <c r="AY168" s="225" t="s">
        <v>126</v>
      </c>
    </row>
    <row r="169" spans="1:65" s="2" customFormat="1" ht="24.2" customHeight="1">
      <c r="A169" s="34"/>
      <c r="B169" s="35"/>
      <c r="C169" s="186" t="s">
        <v>197</v>
      </c>
      <c r="D169" s="186" t="s">
        <v>128</v>
      </c>
      <c r="E169" s="187" t="s">
        <v>183</v>
      </c>
      <c r="F169" s="188" t="s">
        <v>184</v>
      </c>
      <c r="G169" s="189" t="s">
        <v>185</v>
      </c>
      <c r="H169" s="190">
        <v>16.882999999999999</v>
      </c>
      <c r="I169" s="191"/>
      <c r="J169" s="192">
        <f>ROUND(I169*H169,0)</f>
        <v>0</v>
      </c>
      <c r="K169" s="188" t="s">
        <v>132</v>
      </c>
      <c r="L169" s="39"/>
      <c r="M169" s="193" t="s">
        <v>1</v>
      </c>
      <c r="N169" s="194" t="s">
        <v>42</v>
      </c>
      <c r="O169" s="71"/>
      <c r="P169" s="195">
        <f>O169*H169</f>
        <v>0</v>
      </c>
      <c r="Q169" s="195">
        <v>0</v>
      </c>
      <c r="R169" s="195">
        <f>Q169*H169</f>
        <v>0</v>
      </c>
      <c r="S169" s="195">
        <v>0</v>
      </c>
      <c r="T169" s="196">
        <f>S169*H169</f>
        <v>0</v>
      </c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R169" s="197" t="s">
        <v>142</v>
      </c>
      <c r="AT169" s="197" t="s">
        <v>128</v>
      </c>
      <c r="AU169" s="197" t="s">
        <v>86</v>
      </c>
      <c r="AY169" s="17" t="s">
        <v>126</v>
      </c>
      <c r="BE169" s="198">
        <f>IF(N169="základní",J169,0)</f>
        <v>0</v>
      </c>
      <c r="BF169" s="198">
        <f>IF(N169="snížená",J169,0)</f>
        <v>0</v>
      </c>
      <c r="BG169" s="198">
        <f>IF(N169="zákl. přenesená",J169,0)</f>
        <v>0</v>
      </c>
      <c r="BH169" s="198">
        <f>IF(N169="sníž. přenesená",J169,0)</f>
        <v>0</v>
      </c>
      <c r="BI169" s="198">
        <f>IF(N169="nulová",J169,0)</f>
        <v>0</v>
      </c>
      <c r="BJ169" s="17" t="s">
        <v>8</v>
      </c>
      <c r="BK169" s="198">
        <f>ROUND(I169*H169,0)</f>
        <v>0</v>
      </c>
      <c r="BL169" s="17" t="s">
        <v>142</v>
      </c>
      <c r="BM169" s="197" t="s">
        <v>420</v>
      </c>
    </row>
    <row r="170" spans="1:65" s="13" customFormat="1" ht="11.25">
      <c r="B170" s="204"/>
      <c r="C170" s="205"/>
      <c r="D170" s="199" t="s">
        <v>137</v>
      </c>
      <c r="E170" s="206" t="s">
        <v>1</v>
      </c>
      <c r="F170" s="207" t="s">
        <v>421</v>
      </c>
      <c r="G170" s="205"/>
      <c r="H170" s="208">
        <v>16.882999999999999</v>
      </c>
      <c r="I170" s="209"/>
      <c r="J170" s="205"/>
      <c r="K170" s="205"/>
      <c r="L170" s="210"/>
      <c r="M170" s="211"/>
      <c r="N170" s="212"/>
      <c r="O170" s="212"/>
      <c r="P170" s="212"/>
      <c r="Q170" s="212"/>
      <c r="R170" s="212"/>
      <c r="S170" s="212"/>
      <c r="T170" s="213"/>
      <c r="AT170" s="214" t="s">
        <v>137</v>
      </c>
      <c r="AU170" s="214" t="s">
        <v>86</v>
      </c>
      <c r="AV170" s="13" t="s">
        <v>86</v>
      </c>
      <c r="AW170" s="13" t="s">
        <v>32</v>
      </c>
      <c r="AX170" s="13" t="s">
        <v>8</v>
      </c>
      <c r="AY170" s="214" t="s">
        <v>126</v>
      </c>
    </row>
    <row r="171" spans="1:65" s="2" customFormat="1" ht="24.2" customHeight="1">
      <c r="A171" s="34"/>
      <c r="B171" s="35"/>
      <c r="C171" s="186" t="s">
        <v>204</v>
      </c>
      <c r="D171" s="186" t="s">
        <v>128</v>
      </c>
      <c r="E171" s="187" t="s">
        <v>189</v>
      </c>
      <c r="F171" s="188" t="s">
        <v>190</v>
      </c>
      <c r="G171" s="189" t="s">
        <v>162</v>
      </c>
      <c r="H171" s="190">
        <v>12.83</v>
      </c>
      <c r="I171" s="191"/>
      <c r="J171" s="192">
        <f>ROUND(I171*H171,0)</f>
        <v>0</v>
      </c>
      <c r="K171" s="188" t="s">
        <v>132</v>
      </c>
      <c r="L171" s="39"/>
      <c r="M171" s="193" t="s">
        <v>1</v>
      </c>
      <c r="N171" s="194" t="s">
        <v>42</v>
      </c>
      <c r="O171" s="71"/>
      <c r="P171" s="195">
        <f>O171*H171</f>
        <v>0</v>
      </c>
      <c r="Q171" s="195">
        <v>0</v>
      </c>
      <c r="R171" s="195">
        <f>Q171*H171</f>
        <v>0</v>
      </c>
      <c r="S171" s="195">
        <v>0</v>
      </c>
      <c r="T171" s="196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197" t="s">
        <v>142</v>
      </c>
      <c r="AT171" s="197" t="s">
        <v>128</v>
      </c>
      <c r="AU171" s="197" t="s">
        <v>86</v>
      </c>
      <c r="AY171" s="17" t="s">
        <v>126</v>
      </c>
      <c r="BE171" s="198">
        <f>IF(N171="základní",J171,0)</f>
        <v>0</v>
      </c>
      <c r="BF171" s="198">
        <f>IF(N171="snížená",J171,0)</f>
        <v>0</v>
      </c>
      <c r="BG171" s="198">
        <f>IF(N171="zákl. přenesená",J171,0)</f>
        <v>0</v>
      </c>
      <c r="BH171" s="198">
        <f>IF(N171="sníž. přenesená",J171,0)</f>
        <v>0</v>
      </c>
      <c r="BI171" s="198">
        <f>IF(N171="nulová",J171,0)</f>
        <v>0</v>
      </c>
      <c r="BJ171" s="17" t="s">
        <v>8</v>
      </c>
      <c r="BK171" s="198">
        <f>ROUND(I171*H171,0)</f>
        <v>0</v>
      </c>
      <c r="BL171" s="17" t="s">
        <v>142</v>
      </c>
      <c r="BM171" s="197" t="s">
        <v>422</v>
      </c>
    </row>
    <row r="172" spans="1:65" s="13" customFormat="1" ht="11.25">
      <c r="B172" s="204"/>
      <c r="C172" s="205"/>
      <c r="D172" s="199" t="s">
        <v>137</v>
      </c>
      <c r="E172" s="206" t="s">
        <v>1</v>
      </c>
      <c r="F172" s="207" t="s">
        <v>423</v>
      </c>
      <c r="G172" s="205"/>
      <c r="H172" s="208">
        <v>12.83</v>
      </c>
      <c r="I172" s="209"/>
      <c r="J172" s="205"/>
      <c r="K172" s="205"/>
      <c r="L172" s="210"/>
      <c r="M172" s="211"/>
      <c r="N172" s="212"/>
      <c r="O172" s="212"/>
      <c r="P172" s="212"/>
      <c r="Q172" s="212"/>
      <c r="R172" s="212"/>
      <c r="S172" s="212"/>
      <c r="T172" s="213"/>
      <c r="AT172" s="214" t="s">
        <v>137</v>
      </c>
      <c r="AU172" s="214" t="s">
        <v>86</v>
      </c>
      <c r="AV172" s="13" t="s">
        <v>86</v>
      </c>
      <c r="AW172" s="13" t="s">
        <v>32</v>
      </c>
      <c r="AX172" s="13" t="s">
        <v>8</v>
      </c>
      <c r="AY172" s="214" t="s">
        <v>126</v>
      </c>
    </row>
    <row r="173" spans="1:65" s="2" customFormat="1" ht="24.2" customHeight="1">
      <c r="A173" s="34"/>
      <c r="B173" s="35"/>
      <c r="C173" s="186" t="s">
        <v>9</v>
      </c>
      <c r="D173" s="186" t="s">
        <v>128</v>
      </c>
      <c r="E173" s="187" t="s">
        <v>198</v>
      </c>
      <c r="F173" s="188" t="s">
        <v>199</v>
      </c>
      <c r="G173" s="189" t="s">
        <v>131</v>
      </c>
      <c r="H173" s="190">
        <v>635.5</v>
      </c>
      <c r="I173" s="191"/>
      <c r="J173" s="192">
        <f>ROUND(I173*H173,0)</f>
        <v>0</v>
      </c>
      <c r="K173" s="188" t="s">
        <v>132</v>
      </c>
      <c r="L173" s="39"/>
      <c r="M173" s="193" t="s">
        <v>1</v>
      </c>
      <c r="N173" s="194" t="s">
        <v>42</v>
      </c>
      <c r="O173" s="71"/>
      <c r="P173" s="195">
        <f>O173*H173</f>
        <v>0</v>
      </c>
      <c r="Q173" s="195">
        <v>0</v>
      </c>
      <c r="R173" s="195">
        <f>Q173*H173</f>
        <v>0</v>
      </c>
      <c r="S173" s="195">
        <v>0</v>
      </c>
      <c r="T173" s="196">
        <f>S173*H173</f>
        <v>0</v>
      </c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R173" s="197" t="s">
        <v>142</v>
      </c>
      <c r="AT173" s="197" t="s">
        <v>128</v>
      </c>
      <c r="AU173" s="197" t="s">
        <v>86</v>
      </c>
      <c r="AY173" s="17" t="s">
        <v>126</v>
      </c>
      <c r="BE173" s="198">
        <f>IF(N173="základní",J173,0)</f>
        <v>0</v>
      </c>
      <c r="BF173" s="198">
        <f>IF(N173="snížená",J173,0)</f>
        <v>0</v>
      </c>
      <c r="BG173" s="198">
        <f>IF(N173="zákl. přenesená",J173,0)</f>
        <v>0</v>
      </c>
      <c r="BH173" s="198">
        <f>IF(N173="sníž. přenesená",J173,0)</f>
        <v>0</v>
      </c>
      <c r="BI173" s="198">
        <f>IF(N173="nulová",J173,0)</f>
        <v>0</v>
      </c>
      <c r="BJ173" s="17" t="s">
        <v>8</v>
      </c>
      <c r="BK173" s="198">
        <f>ROUND(I173*H173,0)</f>
        <v>0</v>
      </c>
      <c r="BL173" s="17" t="s">
        <v>142</v>
      </c>
      <c r="BM173" s="197" t="s">
        <v>424</v>
      </c>
    </row>
    <row r="174" spans="1:65" s="13" customFormat="1" ht="11.25">
      <c r="B174" s="204"/>
      <c r="C174" s="205"/>
      <c r="D174" s="199" t="s">
        <v>137</v>
      </c>
      <c r="E174" s="206" t="s">
        <v>1</v>
      </c>
      <c r="F174" s="207" t="s">
        <v>425</v>
      </c>
      <c r="G174" s="205"/>
      <c r="H174" s="208">
        <v>21.5</v>
      </c>
      <c r="I174" s="209"/>
      <c r="J174" s="205"/>
      <c r="K174" s="205"/>
      <c r="L174" s="210"/>
      <c r="M174" s="211"/>
      <c r="N174" s="212"/>
      <c r="O174" s="212"/>
      <c r="P174" s="212"/>
      <c r="Q174" s="212"/>
      <c r="R174" s="212"/>
      <c r="S174" s="212"/>
      <c r="T174" s="213"/>
      <c r="AT174" s="214" t="s">
        <v>137</v>
      </c>
      <c r="AU174" s="214" t="s">
        <v>86</v>
      </c>
      <c r="AV174" s="13" t="s">
        <v>86</v>
      </c>
      <c r="AW174" s="13" t="s">
        <v>32</v>
      </c>
      <c r="AX174" s="13" t="s">
        <v>77</v>
      </c>
      <c r="AY174" s="214" t="s">
        <v>126</v>
      </c>
    </row>
    <row r="175" spans="1:65" s="13" customFormat="1" ht="11.25">
      <c r="B175" s="204"/>
      <c r="C175" s="205"/>
      <c r="D175" s="199" t="s">
        <v>137</v>
      </c>
      <c r="E175" s="206" t="s">
        <v>1</v>
      </c>
      <c r="F175" s="207" t="s">
        <v>426</v>
      </c>
      <c r="G175" s="205"/>
      <c r="H175" s="208">
        <v>23</v>
      </c>
      <c r="I175" s="209"/>
      <c r="J175" s="205"/>
      <c r="K175" s="205"/>
      <c r="L175" s="210"/>
      <c r="M175" s="211"/>
      <c r="N175" s="212"/>
      <c r="O175" s="212"/>
      <c r="P175" s="212"/>
      <c r="Q175" s="212"/>
      <c r="R175" s="212"/>
      <c r="S175" s="212"/>
      <c r="T175" s="213"/>
      <c r="AT175" s="214" t="s">
        <v>137</v>
      </c>
      <c r="AU175" s="214" t="s">
        <v>86</v>
      </c>
      <c r="AV175" s="13" t="s">
        <v>86</v>
      </c>
      <c r="AW175" s="13" t="s">
        <v>32</v>
      </c>
      <c r="AX175" s="13" t="s">
        <v>77</v>
      </c>
      <c r="AY175" s="214" t="s">
        <v>126</v>
      </c>
    </row>
    <row r="176" spans="1:65" s="13" customFormat="1" ht="11.25">
      <c r="B176" s="204"/>
      <c r="C176" s="205"/>
      <c r="D176" s="199" t="s">
        <v>137</v>
      </c>
      <c r="E176" s="206" t="s">
        <v>1</v>
      </c>
      <c r="F176" s="207" t="s">
        <v>427</v>
      </c>
      <c r="G176" s="205"/>
      <c r="H176" s="208">
        <v>48</v>
      </c>
      <c r="I176" s="209"/>
      <c r="J176" s="205"/>
      <c r="K176" s="205"/>
      <c r="L176" s="210"/>
      <c r="M176" s="211"/>
      <c r="N176" s="212"/>
      <c r="O176" s="212"/>
      <c r="P176" s="212"/>
      <c r="Q176" s="212"/>
      <c r="R176" s="212"/>
      <c r="S176" s="212"/>
      <c r="T176" s="213"/>
      <c r="AT176" s="214" t="s">
        <v>137</v>
      </c>
      <c r="AU176" s="214" t="s">
        <v>86</v>
      </c>
      <c r="AV176" s="13" t="s">
        <v>86</v>
      </c>
      <c r="AW176" s="13" t="s">
        <v>32</v>
      </c>
      <c r="AX176" s="13" t="s">
        <v>77</v>
      </c>
      <c r="AY176" s="214" t="s">
        <v>126</v>
      </c>
    </row>
    <row r="177" spans="1:65" s="13" customFormat="1" ht="11.25">
      <c r="B177" s="204"/>
      <c r="C177" s="205"/>
      <c r="D177" s="199" t="s">
        <v>137</v>
      </c>
      <c r="E177" s="206" t="s">
        <v>1</v>
      </c>
      <c r="F177" s="207" t="s">
        <v>428</v>
      </c>
      <c r="G177" s="205"/>
      <c r="H177" s="208">
        <v>110</v>
      </c>
      <c r="I177" s="209"/>
      <c r="J177" s="205"/>
      <c r="K177" s="205"/>
      <c r="L177" s="210"/>
      <c r="M177" s="211"/>
      <c r="N177" s="212"/>
      <c r="O177" s="212"/>
      <c r="P177" s="212"/>
      <c r="Q177" s="212"/>
      <c r="R177" s="212"/>
      <c r="S177" s="212"/>
      <c r="T177" s="213"/>
      <c r="AT177" s="214" t="s">
        <v>137</v>
      </c>
      <c r="AU177" s="214" t="s">
        <v>86</v>
      </c>
      <c r="AV177" s="13" t="s">
        <v>86</v>
      </c>
      <c r="AW177" s="13" t="s">
        <v>32</v>
      </c>
      <c r="AX177" s="13" t="s">
        <v>77</v>
      </c>
      <c r="AY177" s="214" t="s">
        <v>126</v>
      </c>
    </row>
    <row r="178" spans="1:65" s="13" customFormat="1" ht="11.25">
      <c r="B178" s="204"/>
      <c r="C178" s="205"/>
      <c r="D178" s="199" t="s">
        <v>137</v>
      </c>
      <c r="E178" s="206" t="s">
        <v>1</v>
      </c>
      <c r="F178" s="207" t="s">
        <v>429</v>
      </c>
      <c r="G178" s="205"/>
      <c r="H178" s="208">
        <v>26</v>
      </c>
      <c r="I178" s="209"/>
      <c r="J178" s="205"/>
      <c r="K178" s="205"/>
      <c r="L178" s="210"/>
      <c r="M178" s="211"/>
      <c r="N178" s="212"/>
      <c r="O178" s="212"/>
      <c r="P178" s="212"/>
      <c r="Q178" s="212"/>
      <c r="R178" s="212"/>
      <c r="S178" s="212"/>
      <c r="T178" s="213"/>
      <c r="AT178" s="214" t="s">
        <v>137</v>
      </c>
      <c r="AU178" s="214" t="s">
        <v>86</v>
      </c>
      <c r="AV178" s="13" t="s">
        <v>86</v>
      </c>
      <c r="AW178" s="13" t="s">
        <v>32</v>
      </c>
      <c r="AX178" s="13" t="s">
        <v>77</v>
      </c>
      <c r="AY178" s="214" t="s">
        <v>126</v>
      </c>
    </row>
    <row r="179" spans="1:65" s="13" customFormat="1" ht="11.25">
      <c r="B179" s="204"/>
      <c r="C179" s="205"/>
      <c r="D179" s="199" t="s">
        <v>137</v>
      </c>
      <c r="E179" s="206" t="s">
        <v>1</v>
      </c>
      <c r="F179" s="207" t="s">
        <v>430</v>
      </c>
      <c r="G179" s="205"/>
      <c r="H179" s="208">
        <v>105</v>
      </c>
      <c r="I179" s="209"/>
      <c r="J179" s="205"/>
      <c r="K179" s="205"/>
      <c r="L179" s="210"/>
      <c r="M179" s="211"/>
      <c r="N179" s="212"/>
      <c r="O179" s="212"/>
      <c r="P179" s="212"/>
      <c r="Q179" s="212"/>
      <c r="R179" s="212"/>
      <c r="S179" s="212"/>
      <c r="T179" s="213"/>
      <c r="AT179" s="214" t="s">
        <v>137</v>
      </c>
      <c r="AU179" s="214" t="s">
        <v>86</v>
      </c>
      <c r="AV179" s="13" t="s">
        <v>86</v>
      </c>
      <c r="AW179" s="13" t="s">
        <v>32</v>
      </c>
      <c r="AX179" s="13" t="s">
        <v>77</v>
      </c>
      <c r="AY179" s="214" t="s">
        <v>126</v>
      </c>
    </row>
    <row r="180" spans="1:65" s="13" customFormat="1" ht="11.25">
      <c r="B180" s="204"/>
      <c r="C180" s="205"/>
      <c r="D180" s="199" t="s">
        <v>137</v>
      </c>
      <c r="E180" s="206" t="s">
        <v>1</v>
      </c>
      <c r="F180" s="207" t="s">
        <v>431</v>
      </c>
      <c r="G180" s="205"/>
      <c r="H180" s="208">
        <v>30</v>
      </c>
      <c r="I180" s="209"/>
      <c r="J180" s="205"/>
      <c r="K180" s="205"/>
      <c r="L180" s="210"/>
      <c r="M180" s="211"/>
      <c r="N180" s="212"/>
      <c r="O180" s="212"/>
      <c r="P180" s="212"/>
      <c r="Q180" s="212"/>
      <c r="R180" s="212"/>
      <c r="S180" s="212"/>
      <c r="T180" s="213"/>
      <c r="AT180" s="214" t="s">
        <v>137</v>
      </c>
      <c r="AU180" s="214" t="s">
        <v>86</v>
      </c>
      <c r="AV180" s="13" t="s">
        <v>86</v>
      </c>
      <c r="AW180" s="13" t="s">
        <v>32</v>
      </c>
      <c r="AX180" s="13" t="s">
        <v>77</v>
      </c>
      <c r="AY180" s="214" t="s">
        <v>126</v>
      </c>
    </row>
    <row r="181" spans="1:65" s="13" customFormat="1" ht="11.25">
      <c r="B181" s="204"/>
      <c r="C181" s="205"/>
      <c r="D181" s="199" t="s">
        <v>137</v>
      </c>
      <c r="E181" s="206" t="s">
        <v>1</v>
      </c>
      <c r="F181" s="207" t="s">
        <v>432</v>
      </c>
      <c r="G181" s="205"/>
      <c r="H181" s="208">
        <v>85</v>
      </c>
      <c r="I181" s="209"/>
      <c r="J181" s="205"/>
      <c r="K181" s="205"/>
      <c r="L181" s="210"/>
      <c r="M181" s="211"/>
      <c r="N181" s="212"/>
      <c r="O181" s="212"/>
      <c r="P181" s="212"/>
      <c r="Q181" s="212"/>
      <c r="R181" s="212"/>
      <c r="S181" s="212"/>
      <c r="T181" s="213"/>
      <c r="AT181" s="214" t="s">
        <v>137</v>
      </c>
      <c r="AU181" s="214" t="s">
        <v>86</v>
      </c>
      <c r="AV181" s="13" t="s">
        <v>86</v>
      </c>
      <c r="AW181" s="13" t="s">
        <v>32</v>
      </c>
      <c r="AX181" s="13" t="s">
        <v>77</v>
      </c>
      <c r="AY181" s="214" t="s">
        <v>126</v>
      </c>
    </row>
    <row r="182" spans="1:65" s="13" customFormat="1" ht="11.25">
      <c r="B182" s="204"/>
      <c r="C182" s="205"/>
      <c r="D182" s="199" t="s">
        <v>137</v>
      </c>
      <c r="E182" s="206" t="s">
        <v>1</v>
      </c>
      <c r="F182" s="207" t="s">
        <v>433</v>
      </c>
      <c r="G182" s="205"/>
      <c r="H182" s="208">
        <v>58</v>
      </c>
      <c r="I182" s="209"/>
      <c r="J182" s="205"/>
      <c r="K182" s="205"/>
      <c r="L182" s="210"/>
      <c r="M182" s="211"/>
      <c r="N182" s="212"/>
      <c r="O182" s="212"/>
      <c r="P182" s="212"/>
      <c r="Q182" s="212"/>
      <c r="R182" s="212"/>
      <c r="S182" s="212"/>
      <c r="T182" s="213"/>
      <c r="AT182" s="214" t="s">
        <v>137</v>
      </c>
      <c r="AU182" s="214" t="s">
        <v>86</v>
      </c>
      <c r="AV182" s="13" t="s">
        <v>86</v>
      </c>
      <c r="AW182" s="13" t="s">
        <v>32</v>
      </c>
      <c r="AX182" s="13" t="s">
        <v>77</v>
      </c>
      <c r="AY182" s="214" t="s">
        <v>126</v>
      </c>
    </row>
    <row r="183" spans="1:65" s="13" customFormat="1" ht="11.25">
      <c r="B183" s="204"/>
      <c r="C183" s="205"/>
      <c r="D183" s="199" t="s">
        <v>137</v>
      </c>
      <c r="E183" s="206" t="s">
        <v>1</v>
      </c>
      <c r="F183" s="207" t="s">
        <v>434</v>
      </c>
      <c r="G183" s="205"/>
      <c r="H183" s="208">
        <v>129</v>
      </c>
      <c r="I183" s="209"/>
      <c r="J183" s="205"/>
      <c r="K183" s="205"/>
      <c r="L183" s="210"/>
      <c r="M183" s="211"/>
      <c r="N183" s="212"/>
      <c r="O183" s="212"/>
      <c r="P183" s="212"/>
      <c r="Q183" s="212"/>
      <c r="R183" s="212"/>
      <c r="S183" s="212"/>
      <c r="T183" s="213"/>
      <c r="AT183" s="214" t="s">
        <v>137</v>
      </c>
      <c r="AU183" s="214" t="s">
        <v>86</v>
      </c>
      <c r="AV183" s="13" t="s">
        <v>86</v>
      </c>
      <c r="AW183" s="13" t="s">
        <v>32</v>
      </c>
      <c r="AX183" s="13" t="s">
        <v>77</v>
      </c>
      <c r="AY183" s="214" t="s">
        <v>126</v>
      </c>
    </row>
    <row r="184" spans="1:65" s="14" customFormat="1" ht="11.25">
      <c r="B184" s="215"/>
      <c r="C184" s="216"/>
      <c r="D184" s="199" t="s">
        <v>137</v>
      </c>
      <c r="E184" s="217" t="s">
        <v>1</v>
      </c>
      <c r="F184" s="218" t="s">
        <v>165</v>
      </c>
      <c r="G184" s="216"/>
      <c r="H184" s="219">
        <v>635.5</v>
      </c>
      <c r="I184" s="220"/>
      <c r="J184" s="216"/>
      <c r="K184" s="216"/>
      <c r="L184" s="221"/>
      <c r="M184" s="222"/>
      <c r="N184" s="223"/>
      <c r="O184" s="223"/>
      <c r="P184" s="223"/>
      <c r="Q184" s="223"/>
      <c r="R184" s="223"/>
      <c r="S184" s="223"/>
      <c r="T184" s="224"/>
      <c r="AT184" s="225" t="s">
        <v>137</v>
      </c>
      <c r="AU184" s="225" t="s">
        <v>86</v>
      </c>
      <c r="AV184" s="14" t="s">
        <v>142</v>
      </c>
      <c r="AW184" s="14" t="s">
        <v>32</v>
      </c>
      <c r="AX184" s="14" t="s">
        <v>8</v>
      </c>
      <c r="AY184" s="225" t="s">
        <v>126</v>
      </c>
    </row>
    <row r="185" spans="1:65" s="2" customFormat="1" ht="14.45" customHeight="1">
      <c r="A185" s="34"/>
      <c r="B185" s="35"/>
      <c r="C185" s="226" t="s">
        <v>133</v>
      </c>
      <c r="D185" s="226" t="s">
        <v>220</v>
      </c>
      <c r="E185" s="227" t="s">
        <v>435</v>
      </c>
      <c r="F185" s="228" t="s">
        <v>436</v>
      </c>
      <c r="G185" s="229" t="s">
        <v>185</v>
      </c>
      <c r="H185" s="230">
        <v>32.895000000000003</v>
      </c>
      <c r="I185" s="231"/>
      <c r="J185" s="232">
        <f>ROUND(I185*H185,0)</f>
        <v>0</v>
      </c>
      <c r="K185" s="228" t="s">
        <v>132</v>
      </c>
      <c r="L185" s="233"/>
      <c r="M185" s="234" t="s">
        <v>1</v>
      </c>
      <c r="N185" s="235" t="s">
        <v>42</v>
      </c>
      <c r="O185" s="71"/>
      <c r="P185" s="195">
        <f>O185*H185</f>
        <v>0</v>
      </c>
      <c r="Q185" s="195">
        <v>1</v>
      </c>
      <c r="R185" s="195">
        <f>Q185*H185</f>
        <v>32.895000000000003</v>
      </c>
      <c r="S185" s="195">
        <v>0</v>
      </c>
      <c r="T185" s="196">
        <f>S185*H185</f>
        <v>0</v>
      </c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R185" s="197" t="s">
        <v>172</v>
      </c>
      <c r="AT185" s="197" t="s">
        <v>220</v>
      </c>
      <c r="AU185" s="197" t="s">
        <v>86</v>
      </c>
      <c r="AY185" s="17" t="s">
        <v>126</v>
      </c>
      <c r="BE185" s="198">
        <f>IF(N185="základní",J185,0)</f>
        <v>0</v>
      </c>
      <c r="BF185" s="198">
        <f>IF(N185="snížená",J185,0)</f>
        <v>0</v>
      </c>
      <c r="BG185" s="198">
        <f>IF(N185="zákl. přenesená",J185,0)</f>
        <v>0</v>
      </c>
      <c r="BH185" s="198">
        <f>IF(N185="sníž. přenesená",J185,0)</f>
        <v>0</v>
      </c>
      <c r="BI185" s="198">
        <f>IF(N185="nulová",J185,0)</f>
        <v>0</v>
      </c>
      <c r="BJ185" s="17" t="s">
        <v>8</v>
      </c>
      <c r="BK185" s="198">
        <f>ROUND(I185*H185,0)</f>
        <v>0</v>
      </c>
      <c r="BL185" s="17" t="s">
        <v>142</v>
      </c>
      <c r="BM185" s="197" t="s">
        <v>437</v>
      </c>
    </row>
    <row r="186" spans="1:65" s="13" customFormat="1" ht="11.25">
      <c r="B186" s="204"/>
      <c r="C186" s="205"/>
      <c r="D186" s="199" t="s">
        <v>137</v>
      </c>
      <c r="E186" s="206" t="s">
        <v>1</v>
      </c>
      <c r="F186" s="207" t="s">
        <v>438</v>
      </c>
      <c r="G186" s="205"/>
      <c r="H186" s="208">
        <v>32.895000000000003</v>
      </c>
      <c r="I186" s="209"/>
      <c r="J186" s="205"/>
      <c r="K186" s="205"/>
      <c r="L186" s="210"/>
      <c r="M186" s="211"/>
      <c r="N186" s="212"/>
      <c r="O186" s="212"/>
      <c r="P186" s="212"/>
      <c r="Q186" s="212"/>
      <c r="R186" s="212"/>
      <c r="S186" s="212"/>
      <c r="T186" s="213"/>
      <c r="AT186" s="214" t="s">
        <v>137</v>
      </c>
      <c r="AU186" s="214" t="s">
        <v>86</v>
      </c>
      <c r="AV186" s="13" t="s">
        <v>86</v>
      </c>
      <c r="AW186" s="13" t="s">
        <v>32</v>
      </c>
      <c r="AX186" s="13" t="s">
        <v>8</v>
      </c>
      <c r="AY186" s="214" t="s">
        <v>126</v>
      </c>
    </row>
    <row r="187" spans="1:65" s="12" customFormat="1" ht="22.9" customHeight="1">
      <c r="B187" s="170"/>
      <c r="C187" s="171"/>
      <c r="D187" s="172" t="s">
        <v>76</v>
      </c>
      <c r="E187" s="184" t="s">
        <v>86</v>
      </c>
      <c r="F187" s="184" t="s">
        <v>203</v>
      </c>
      <c r="G187" s="171"/>
      <c r="H187" s="171"/>
      <c r="I187" s="174"/>
      <c r="J187" s="185">
        <f>BK187</f>
        <v>0</v>
      </c>
      <c r="K187" s="171"/>
      <c r="L187" s="176"/>
      <c r="M187" s="177"/>
      <c r="N187" s="178"/>
      <c r="O187" s="178"/>
      <c r="P187" s="179">
        <f>SUM(P188:P193)</f>
        <v>0</v>
      </c>
      <c r="Q187" s="178"/>
      <c r="R187" s="179">
        <f>SUM(R188:R193)</f>
        <v>15.5127232</v>
      </c>
      <c r="S187" s="178"/>
      <c r="T187" s="180">
        <f>SUM(T188:T193)</f>
        <v>0</v>
      </c>
      <c r="AR187" s="181" t="s">
        <v>8</v>
      </c>
      <c r="AT187" s="182" t="s">
        <v>76</v>
      </c>
      <c r="AU187" s="182" t="s">
        <v>8</v>
      </c>
      <c r="AY187" s="181" t="s">
        <v>126</v>
      </c>
      <c r="BK187" s="183">
        <f>SUM(BK188:BK193)</f>
        <v>0</v>
      </c>
    </row>
    <row r="188" spans="1:65" s="2" customFormat="1" ht="24.2" customHeight="1">
      <c r="A188" s="34"/>
      <c r="B188" s="35"/>
      <c r="C188" s="186" t="s">
        <v>219</v>
      </c>
      <c r="D188" s="186" t="s">
        <v>128</v>
      </c>
      <c r="E188" s="187" t="s">
        <v>205</v>
      </c>
      <c r="F188" s="188" t="s">
        <v>206</v>
      </c>
      <c r="G188" s="189" t="s">
        <v>162</v>
      </c>
      <c r="H188" s="190">
        <v>6.28</v>
      </c>
      <c r="I188" s="191"/>
      <c r="J188" s="192">
        <f>ROUND(I188*H188,0)</f>
        <v>0</v>
      </c>
      <c r="K188" s="188" t="s">
        <v>132</v>
      </c>
      <c r="L188" s="39"/>
      <c r="M188" s="193" t="s">
        <v>1</v>
      </c>
      <c r="N188" s="194" t="s">
        <v>42</v>
      </c>
      <c r="O188" s="71"/>
      <c r="P188" s="195">
        <f>O188*H188</f>
        <v>0</v>
      </c>
      <c r="Q188" s="195">
        <v>2.45329</v>
      </c>
      <c r="R188" s="195">
        <f>Q188*H188</f>
        <v>15.4066612</v>
      </c>
      <c r="S188" s="195">
        <v>0</v>
      </c>
      <c r="T188" s="196">
        <f>S188*H188</f>
        <v>0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197" t="s">
        <v>142</v>
      </c>
      <c r="AT188" s="197" t="s">
        <v>128</v>
      </c>
      <c r="AU188" s="197" t="s">
        <v>86</v>
      </c>
      <c r="AY188" s="17" t="s">
        <v>126</v>
      </c>
      <c r="BE188" s="198">
        <f>IF(N188="základní",J188,0)</f>
        <v>0</v>
      </c>
      <c r="BF188" s="198">
        <f>IF(N188="snížená",J188,0)</f>
        <v>0</v>
      </c>
      <c r="BG188" s="198">
        <f>IF(N188="zákl. přenesená",J188,0)</f>
        <v>0</v>
      </c>
      <c r="BH188" s="198">
        <f>IF(N188="sníž. přenesená",J188,0)</f>
        <v>0</v>
      </c>
      <c r="BI188" s="198">
        <f>IF(N188="nulová",J188,0)</f>
        <v>0</v>
      </c>
      <c r="BJ188" s="17" t="s">
        <v>8</v>
      </c>
      <c r="BK188" s="198">
        <f>ROUND(I188*H188,0)</f>
        <v>0</v>
      </c>
      <c r="BL188" s="17" t="s">
        <v>142</v>
      </c>
      <c r="BM188" s="197" t="s">
        <v>439</v>
      </c>
    </row>
    <row r="189" spans="1:65" s="13" customFormat="1" ht="11.25">
      <c r="B189" s="204"/>
      <c r="C189" s="205"/>
      <c r="D189" s="199" t="s">
        <v>137</v>
      </c>
      <c r="E189" s="206" t="s">
        <v>1</v>
      </c>
      <c r="F189" s="207" t="s">
        <v>440</v>
      </c>
      <c r="G189" s="205"/>
      <c r="H189" s="208">
        <v>2.8</v>
      </c>
      <c r="I189" s="209"/>
      <c r="J189" s="205"/>
      <c r="K189" s="205"/>
      <c r="L189" s="210"/>
      <c r="M189" s="211"/>
      <c r="N189" s="212"/>
      <c r="O189" s="212"/>
      <c r="P189" s="212"/>
      <c r="Q189" s="212"/>
      <c r="R189" s="212"/>
      <c r="S189" s="212"/>
      <c r="T189" s="213"/>
      <c r="AT189" s="214" t="s">
        <v>137</v>
      </c>
      <c r="AU189" s="214" t="s">
        <v>86</v>
      </c>
      <c r="AV189" s="13" t="s">
        <v>86</v>
      </c>
      <c r="AW189" s="13" t="s">
        <v>32</v>
      </c>
      <c r="AX189" s="13" t="s">
        <v>77</v>
      </c>
      <c r="AY189" s="214" t="s">
        <v>126</v>
      </c>
    </row>
    <row r="190" spans="1:65" s="13" customFormat="1" ht="11.25">
      <c r="B190" s="204"/>
      <c r="C190" s="205"/>
      <c r="D190" s="199" t="s">
        <v>137</v>
      </c>
      <c r="E190" s="206" t="s">
        <v>1</v>
      </c>
      <c r="F190" s="207" t="s">
        <v>441</v>
      </c>
      <c r="G190" s="205"/>
      <c r="H190" s="208">
        <v>3.48</v>
      </c>
      <c r="I190" s="209"/>
      <c r="J190" s="205"/>
      <c r="K190" s="205"/>
      <c r="L190" s="210"/>
      <c r="M190" s="211"/>
      <c r="N190" s="212"/>
      <c r="O190" s="212"/>
      <c r="P190" s="212"/>
      <c r="Q190" s="212"/>
      <c r="R190" s="212"/>
      <c r="S190" s="212"/>
      <c r="T190" s="213"/>
      <c r="AT190" s="214" t="s">
        <v>137</v>
      </c>
      <c r="AU190" s="214" t="s">
        <v>86</v>
      </c>
      <c r="AV190" s="13" t="s">
        <v>86</v>
      </c>
      <c r="AW190" s="13" t="s">
        <v>32</v>
      </c>
      <c r="AX190" s="13" t="s">
        <v>77</v>
      </c>
      <c r="AY190" s="214" t="s">
        <v>126</v>
      </c>
    </row>
    <row r="191" spans="1:65" s="14" customFormat="1" ht="11.25">
      <c r="B191" s="215"/>
      <c r="C191" s="216"/>
      <c r="D191" s="199" t="s">
        <v>137</v>
      </c>
      <c r="E191" s="217" t="s">
        <v>1</v>
      </c>
      <c r="F191" s="218" t="s">
        <v>165</v>
      </c>
      <c r="G191" s="216"/>
      <c r="H191" s="219">
        <v>6.2799999999999994</v>
      </c>
      <c r="I191" s="220"/>
      <c r="J191" s="216"/>
      <c r="K191" s="216"/>
      <c r="L191" s="221"/>
      <c r="M191" s="222"/>
      <c r="N191" s="223"/>
      <c r="O191" s="223"/>
      <c r="P191" s="223"/>
      <c r="Q191" s="223"/>
      <c r="R191" s="223"/>
      <c r="S191" s="223"/>
      <c r="T191" s="224"/>
      <c r="AT191" s="225" t="s">
        <v>137</v>
      </c>
      <c r="AU191" s="225" t="s">
        <v>86</v>
      </c>
      <c r="AV191" s="14" t="s">
        <v>142</v>
      </c>
      <c r="AW191" s="14" t="s">
        <v>32</v>
      </c>
      <c r="AX191" s="14" t="s">
        <v>8</v>
      </c>
      <c r="AY191" s="225" t="s">
        <v>126</v>
      </c>
    </row>
    <row r="192" spans="1:65" s="2" customFormat="1" ht="14.45" customHeight="1">
      <c r="A192" s="34"/>
      <c r="B192" s="35"/>
      <c r="C192" s="186" t="s">
        <v>224</v>
      </c>
      <c r="D192" s="186" t="s">
        <v>128</v>
      </c>
      <c r="E192" s="187" t="s">
        <v>209</v>
      </c>
      <c r="F192" s="188" t="s">
        <v>210</v>
      </c>
      <c r="G192" s="189" t="s">
        <v>185</v>
      </c>
      <c r="H192" s="190">
        <v>0.1</v>
      </c>
      <c r="I192" s="191"/>
      <c r="J192" s="192">
        <f>ROUND(I192*H192,0)</f>
        <v>0</v>
      </c>
      <c r="K192" s="188" t="s">
        <v>211</v>
      </c>
      <c r="L192" s="39"/>
      <c r="M192" s="193" t="s">
        <v>1</v>
      </c>
      <c r="N192" s="194" t="s">
        <v>42</v>
      </c>
      <c r="O192" s="71"/>
      <c r="P192" s="195">
        <f>O192*H192</f>
        <v>0</v>
      </c>
      <c r="Q192" s="195">
        <v>1.0606199999999999</v>
      </c>
      <c r="R192" s="195">
        <f>Q192*H192</f>
        <v>0.10606199999999999</v>
      </c>
      <c r="S192" s="195">
        <v>0</v>
      </c>
      <c r="T192" s="196">
        <f>S192*H192</f>
        <v>0</v>
      </c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R192" s="197" t="s">
        <v>142</v>
      </c>
      <c r="AT192" s="197" t="s">
        <v>128</v>
      </c>
      <c r="AU192" s="197" t="s">
        <v>86</v>
      </c>
      <c r="AY192" s="17" t="s">
        <v>126</v>
      </c>
      <c r="BE192" s="198">
        <f>IF(N192="základní",J192,0)</f>
        <v>0</v>
      </c>
      <c r="BF192" s="198">
        <f>IF(N192="snížená",J192,0)</f>
        <v>0</v>
      </c>
      <c r="BG192" s="198">
        <f>IF(N192="zákl. přenesená",J192,0)</f>
        <v>0</v>
      </c>
      <c r="BH192" s="198">
        <f>IF(N192="sníž. přenesená",J192,0)</f>
        <v>0</v>
      </c>
      <c r="BI192" s="198">
        <f>IF(N192="nulová",J192,0)</f>
        <v>0</v>
      </c>
      <c r="BJ192" s="17" t="s">
        <v>8</v>
      </c>
      <c r="BK192" s="198">
        <f>ROUND(I192*H192,0)</f>
        <v>0</v>
      </c>
      <c r="BL192" s="17" t="s">
        <v>142</v>
      </c>
      <c r="BM192" s="197" t="s">
        <v>442</v>
      </c>
    </row>
    <row r="193" spans="1:65" s="13" customFormat="1" ht="11.25">
      <c r="B193" s="204"/>
      <c r="C193" s="205"/>
      <c r="D193" s="199" t="s">
        <v>137</v>
      </c>
      <c r="E193" s="206" t="s">
        <v>1</v>
      </c>
      <c r="F193" s="207" t="s">
        <v>443</v>
      </c>
      <c r="G193" s="205"/>
      <c r="H193" s="208">
        <v>0.1</v>
      </c>
      <c r="I193" s="209"/>
      <c r="J193" s="205"/>
      <c r="K193" s="205"/>
      <c r="L193" s="210"/>
      <c r="M193" s="211"/>
      <c r="N193" s="212"/>
      <c r="O193" s="212"/>
      <c r="P193" s="212"/>
      <c r="Q193" s="212"/>
      <c r="R193" s="212"/>
      <c r="S193" s="212"/>
      <c r="T193" s="213"/>
      <c r="AT193" s="214" t="s">
        <v>137</v>
      </c>
      <c r="AU193" s="214" t="s">
        <v>86</v>
      </c>
      <c r="AV193" s="13" t="s">
        <v>86</v>
      </c>
      <c r="AW193" s="13" t="s">
        <v>32</v>
      </c>
      <c r="AX193" s="13" t="s">
        <v>8</v>
      </c>
      <c r="AY193" s="214" t="s">
        <v>126</v>
      </c>
    </row>
    <row r="194" spans="1:65" s="12" customFormat="1" ht="22.9" customHeight="1">
      <c r="B194" s="170"/>
      <c r="C194" s="171"/>
      <c r="D194" s="172" t="s">
        <v>76</v>
      </c>
      <c r="E194" s="184" t="s">
        <v>145</v>
      </c>
      <c r="F194" s="184" t="s">
        <v>214</v>
      </c>
      <c r="G194" s="171"/>
      <c r="H194" s="171"/>
      <c r="I194" s="174"/>
      <c r="J194" s="185">
        <f>BK194</f>
        <v>0</v>
      </c>
      <c r="K194" s="171"/>
      <c r="L194" s="176"/>
      <c r="M194" s="177"/>
      <c r="N194" s="178"/>
      <c r="O194" s="178"/>
      <c r="P194" s="179">
        <f>SUM(P195:P210)</f>
        <v>0</v>
      </c>
      <c r="Q194" s="178"/>
      <c r="R194" s="179">
        <f>SUM(R195:R210)</f>
        <v>61.171470000000006</v>
      </c>
      <c r="S194" s="178"/>
      <c r="T194" s="180">
        <f>SUM(T195:T210)</f>
        <v>0</v>
      </c>
      <c r="AR194" s="181" t="s">
        <v>8</v>
      </c>
      <c r="AT194" s="182" t="s">
        <v>76</v>
      </c>
      <c r="AU194" s="182" t="s">
        <v>8</v>
      </c>
      <c r="AY194" s="181" t="s">
        <v>126</v>
      </c>
      <c r="BK194" s="183">
        <f>SUM(BK195:BK210)</f>
        <v>0</v>
      </c>
    </row>
    <row r="195" spans="1:65" s="2" customFormat="1" ht="24.2" customHeight="1">
      <c r="A195" s="34"/>
      <c r="B195" s="35"/>
      <c r="C195" s="186" t="s">
        <v>229</v>
      </c>
      <c r="D195" s="186" t="s">
        <v>128</v>
      </c>
      <c r="E195" s="187" t="s">
        <v>215</v>
      </c>
      <c r="F195" s="188" t="s">
        <v>216</v>
      </c>
      <c r="G195" s="189" t="s">
        <v>217</v>
      </c>
      <c r="H195" s="190">
        <v>213</v>
      </c>
      <c r="I195" s="191"/>
      <c r="J195" s="192">
        <f>ROUND(I195*H195,0)</f>
        <v>0</v>
      </c>
      <c r="K195" s="188" t="s">
        <v>132</v>
      </c>
      <c r="L195" s="39"/>
      <c r="M195" s="193" t="s">
        <v>1</v>
      </c>
      <c r="N195" s="194" t="s">
        <v>42</v>
      </c>
      <c r="O195" s="71"/>
      <c r="P195" s="195">
        <f>O195*H195</f>
        <v>0</v>
      </c>
      <c r="Q195" s="195">
        <v>0.17488999999999999</v>
      </c>
      <c r="R195" s="195">
        <f>Q195*H195</f>
        <v>37.251570000000001</v>
      </c>
      <c r="S195" s="195">
        <v>0</v>
      </c>
      <c r="T195" s="196">
        <f>S195*H195</f>
        <v>0</v>
      </c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R195" s="197" t="s">
        <v>142</v>
      </c>
      <c r="AT195" s="197" t="s">
        <v>128</v>
      </c>
      <c r="AU195" s="197" t="s">
        <v>86</v>
      </c>
      <c r="AY195" s="17" t="s">
        <v>126</v>
      </c>
      <c r="BE195" s="198">
        <f>IF(N195="základní",J195,0)</f>
        <v>0</v>
      </c>
      <c r="BF195" s="198">
        <f>IF(N195="snížená",J195,0)</f>
        <v>0</v>
      </c>
      <c r="BG195" s="198">
        <f>IF(N195="zákl. přenesená",J195,0)</f>
        <v>0</v>
      </c>
      <c r="BH195" s="198">
        <f>IF(N195="sníž. přenesená",J195,0)</f>
        <v>0</v>
      </c>
      <c r="BI195" s="198">
        <f>IF(N195="nulová",J195,0)</f>
        <v>0</v>
      </c>
      <c r="BJ195" s="17" t="s">
        <v>8</v>
      </c>
      <c r="BK195" s="198">
        <f>ROUND(I195*H195,0)</f>
        <v>0</v>
      </c>
      <c r="BL195" s="17" t="s">
        <v>142</v>
      </c>
      <c r="BM195" s="197" t="s">
        <v>444</v>
      </c>
    </row>
    <row r="196" spans="1:65" s="13" customFormat="1" ht="11.25">
      <c r="B196" s="204"/>
      <c r="C196" s="205"/>
      <c r="D196" s="199" t="s">
        <v>137</v>
      </c>
      <c r="E196" s="206" t="s">
        <v>1</v>
      </c>
      <c r="F196" s="207" t="s">
        <v>445</v>
      </c>
      <c r="G196" s="205"/>
      <c r="H196" s="208">
        <v>454.5</v>
      </c>
      <c r="I196" s="209"/>
      <c r="J196" s="205"/>
      <c r="K196" s="205"/>
      <c r="L196" s="210"/>
      <c r="M196" s="211"/>
      <c r="N196" s="212"/>
      <c r="O196" s="212"/>
      <c r="P196" s="212"/>
      <c r="Q196" s="212"/>
      <c r="R196" s="212"/>
      <c r="S196" s="212"/>
      <c r="T196" s="213"/>
      <c r="AT196" s="214" t="s">
        <v>137</v>
      </c>
      <c r="AU196" s="214" t="s">
        <v>86</v>
      </c>
      <c r="AV196" s="13" t="s">
        <v>86</v>
      </c>
      <c r="AW196" s="13" t="s">
        <v>32</v>
      </c>
      <c r="AX196" s="13" t="s">
        <v>77</v>
      </c>
      <c r="AY196" s="214" t="s">
        <v>126</v>
      </c>
    </row>
    <row r="197" spans="1:65" s="13" customFormat="1" ht="11.25">
      <c r="B197" s="204"/>
      <c r="C197" s="205"/>
      <c r="D197" s="199" t="s">
        <v>137</v>
      </c>
      <c r="E197" s="206" t="s">
        <v>1</v>
      </c>
      <c r="F197" s="207" t="s">
        <v>446</v>
      </c>
      <c r="G197" s="205"/>
      <c r="H197" s="208">
        <v>76.5</v>
      </c>
      <c r="I197" s="209"/>
      <c r="J197" s="205"/>
      <c r="K197" s="205"/>
      <c r="L197" s="210"/>
      <c r="M197" s="211"/>
      <c r="N197" s="212"/>
      <c r="O197" s="212"/>
      <c r="P197" s="212"/>
      <c r="Q197" s="212"/>
      <c r="R197" s="212"/>
      <c r="S197" s="212"/>
      <c r="T197" s="213"/>
      <c r="AT197" s="214" t="s">
        <v>137</v>
      </c>
      <c r="AU197" s="214" t="s">
        <v>86</v>
      </c>
      <c r="AV197" s="13" t="s">
        <v>86</v>
      </c>
      <c r="AW197" s="13" t="s">
        <v>32</v>
      </c>
      <c r="AX197" s="13" t="s">
        <v>77</v>
      </c>
      <c r="AY197" s="214" t="s">
        <v>126</v>
      </c>
    </row>
    <row r="198" spans="1:65" s="15" customFormat="1" ht="11.25">
      <c r="B198" s="241"/>
      <c r="C198" s="242"/>
      <c r="D198" s="199" t="s">
        <v>137</v>
      </c>
      <c r="E198" s="243" t="s">
        <v>1</v>
      </c>
      <c r="F198" s="244" t="s">
        <v>447</v>
      </c>
      <c r="G198" s="242"/>
      <c r="H198" s="245">
        <v>531</v>
      </c>
      <c r="I198" s="246"/>
      <c r="J198" s="242"/>
      <c r="K198" s="242"/>
      <c r="L198" s="247"/>
      <c r="M198" s="248"/>
      <c r="N198" s="249"/>
      <c r="O198" s="249"/>
      <c r="P198" s="249"/>
      <c r="Q198" s="249"/>
      <c r="R198" s="249"/>
      <c r="S198" s="249"/>
      <c r="T198" s="250"/>
      <c r="AT198" s="251" t="s">
        <v>137</v>
      </c>
      <c r="AU198" s="251" t="s">
        <v>86</v>
      </c>
      <c r="AV198" s="15" t="s">
        <v>145</v>
      </c>
      <c r="AW198" s="15" t="s">
        <v>32</v>
      </c>
      <c r="AX198" s="15" t="s">
        <v>77</v>
      </c>
      <c r="AY198" s="251" t="s">
        <v>126</v>
      </c>
    </row>
    <row r="199" spans="1:65" s="13" customFormat="1" ht="11.25">
      <c r="B199" s="204"/>
      <c r="C199" s="205"/>
      <c r="D199" s="199" t="s">
        <v>137</v>
      </c>
      <c r="E199" s="206" t="s">
        <v>1</v>
      </c>
      <c r="F199" s="207" t="s">
        <v>448</v>
      </c>
      <c r="G199" s="205"/>
      <c r="H199" s="208">
        <v>212.4</v>
      </c>
      <c r="I199" s="209"/>
      <c r="J199" s="205"/>
      <c r="K199" s="205"/>
      <c r="L199" s="210"/>
      <c r="M199" s="211"/>
      <c r="N199" s="212"/>
      <c r="O199" s="212"/>
      <c r="P199" s="212"/>
      <c r="Q199" s="212"/>
      <c r="R199" s="212"/>
      <c r="S199" s="212"/>
      <c r="T199" s="213"/>
      <c r="AT199" s="214" t="s">
        <v>137</v>
      </c>
      <c r="AU199" s="214" t="s">
        <v>86</v>
      </c>
      <c r="AV199" s="13" t="s">
        <v>86</v>
      </c>
      <c r="AW199" s="13" t="s">
        <v>32</v>
      </c>
      <c r="AX199" s="13" t="s">
        <v>77</v>
      </c>
      <c r="AY199" s="214" t="s">
        <v>126</v>
      </c>
    </row>
    <row r="200" spans="1:65" s="13" customFormat="1" ht="11.25">
      <c r="B200" s="204"/>
      <c r="C200" s="205"/>
      <c r="D200" s="199" t="s">
        <v>137</v>
      </c>
      <c r="E200" s="206" t="s">
        <v>1</v>
      </c>
      <c r="F200" s="207" t="s">
        <v>449</v>
      </c>
      <c r="G200" s="205"/>
      <c r="H200" s="208">
        <v>213</v>
      </c>
      <c r="I200" s="209"/>
      <c r="J200" s="205"/>
      <c r="K200" s="205"/>
      <c r="L200" s="210"/>
      <c r="M200" s="211"/>
      <c r="N200" s="212"/>
      <c r="O200" s="212"/>
      <c r="P200" s="212"/>
      <c r="Q200" s="212"/>
      <c r="R200" s="212"/>
      <c r="S200" s="212"/>
      <c r="T200" s="213"/>
      <c r="AT200" s="214" t="s">
        <v>137</v>
      </c>
      <c r="AU200" s="214" t="s">
        <v>86</v>
      </c>
      <c r="AV200" s="13" t="s">
        <v>86</v>
      </c>
      <c r="AW200" s="13" t="s">
        <v>32</v>
      </c>
      <c r="AX200" s="13" t="s">
        <v>8</v>
      </c>
      <c r="AY200" s="214" t="s">
        <v>126</v>
      </c>
    </row>
    <row r="201" spans="1:65" s="2" customFormat="1" ht="37.9" customHeight="1">
      <c r="A201" s="34"/>
      <c r="B201" s="35"/>
      <c r="C201" s="226" t="s">
        <v>233</v>
      </c>
      <c r="D201" s="226" t="s">
        <v>220</v>
      </c>
      <c r="E201" s="227" t="s">
        <v>221</v>
      </c>
      <c r="F201" s="228" t="s">
        <v>222</v>
      </c>
      <c r="G201" s="229" t="s">
        <v>217</v>
      </c>
      <c r="H201" s="230">
        <v>213</v>
      </c>
      <c r="I201" s="231"/>
      <c r="J201" s="232">
        <f>ROUND(I201*H201,0)</f>
        <v>0</v>
      </c>
      <c r="K201" s="228" t="s">
        <v>1</v>
      </c>
      <c r="L201" s="233"/>
      <c r="M201" s="234" t="s">
        <v>1</v>
      </c>
      <c r="N201" s="235" t="s">
        <v>42</v>
      </c>
      <c r="O201" s="71"/>
      <c r="P201" s="195">
        <f>O201*H201</f>
        <v>0</v>
      </c>
      <c r="Q201" s="195">
        <v>7.1000000000000004E-3</v>
      </c>
      <c r="R201" s="195">
        <f>Q201*H201</f>
        <v>1.5123</v>
      </c>
      <c r="S201" s="195">
        <v>0</v>
      </c>
      <c r="T201" s="196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197" t="s">
        <v>172</v>
      </c>
      <c r="AT201" s="197" t="s">
        <v>220</v>
      </c>
      <c r="AU201" s="197" t="s">
        <v>86</v>
      </c>
      <c r="AY201" s="17" t="s">
        <v>126</v>
      </c>
      <c r="BE201" s="198">
        <f>IF(N201="základní",J201,0)</f>
        <v>0</v>
      </c>
      <c r="BF201" s="198">
        <f>IF(N201="snížená",J201,0)</f>
        <v>0</v>
      </c>
      <c r="BG201" s="198">
        <f>IF(N201="zákl. přenesená",J201,0)</f>
        <v>0</v>
      </c>
      <c r="BH201" s="198">
        <f>IF(N201="sníž. přenesená",J201,0)</f>
        <v>0</v>
      </c>
      <c r="BI201" s="198">
        <f>IF(N201="nulová",J201,0)</f>
        <v>0</v>
      </c>
      <c r="BJ201" s="17" t="s">
        <v>8</v>
      </c>
      <c r="BK201" s="198">
        <f>ROUND(I201*H201,0)</f>
        <v>0</v>
      </c>
      <c r="BL201" s="17" t="s">
        <v>142</v>
      </c>
      <c r="BM201" s="197" t="s">
        <v>450</v>
      </c>
    </row>
    <row r="202" spans="1:65" s="2" customFormat="1" ht="24.2" customHeight="1">
      <c r="A202" s="34"/>
      <c r="B202" s="35"/>
      <c r="C202" s="186" t="s">
        <v>7</v>
      </c>
      <c r="D202" s="186" t="s">
        <v>128</v>
      </c>
      <c r="E202" s="187" t="s">
        <v>225</v>
      </c>
      <c r="F202" s="188" t="s">
        <v>226</v>
      </c>
      <c r="G202" s="189" t="s">
        <v>217</v>
      </c>
      <c r="H202" s="190">
        <v>213</v>
      </c>
      <c r="I202" s="191"/>
      <c r="J202" s="192">
        <f>ROUND(I202*H202,0)</f>
        <v>0</v>
      </c>
      <c r="K202" s="188" t="s">
        <v>132</v>
      </c>
      <c r="L202" s="39"/>
      <c r="M202" s="193" t="s">
        <v>1</v>
      </c>
      <c r="N202" s="194" t="s">
        <v>42</v>
      </c>
      <c r="O202" s="71"/>
      <c r="P202" s="195">
        <f>O202*H202</f>
        <v>0</v>
      </c>
      <c r="Q202" s="195">
        <v>4.0000000000000002E-4</v>
      </c>
      <c r="R202" s="195">
        <f>Q202*H202</f>
        <v>8.5199999999999998E-2</v>
      </c>
      <c r="S202" s="195">
        <v>0</v>
      </c>
      <c r="T202" s="196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197" t="s">
        <v>142</v>
      </c>
      <c r="AT202" s="197" t="s">
        <v>128</v>
      </c>
      <c r="AU202" s="197" t="s">
        <v>86</v>
      </c>
      <c r="AY202" s="17" t="s">
        <v>126</v>
      </c>
      <c r="BE202" s="198">
        <f>IF(N202="základní",J202,0)</f>
        <v>0</v>
      </c>
      <c r="BF202" s="198">
        <f>IF(N202="snížená",J202,0)</f>
        <v>0</v>
      </c>
      <c r="BG202" s="198">
        <f>IF(N202="zákl. přenesená",J202,0)</f>
        <v>0</v>
      </c>
      <c r="BH202" s="198">
        <f>IF(N202="sníž. přenesená",J202,0)</f>
        <v>0</v>
      </c>
      <c r="BI202" s="198">
        <f>IF(N202="nulová",J202,0)</f>
        <v>0</v>
      </c>
      <c r="BJ202" s="17" t="s">
        <v>8</v>
      </c>
      <c r="BK202" s="198">
        <f>ROUND(I202*H202,0)</f>
        <v>0</v>
      </c>
      <c r="BL202" s="17" t="s">
        <v>142</v>
      </c>
      <c r="BM202" s="197" t="s">
        <v>451</v>
      </c>
    </row>
    <row r="203" spans="1:65" s="2" customFormat="1" ht="24" customHeight="1">
      <c r="A203" s="34"/>
      <c r="B203" s="35"/>
      <c r="C203" s="226" t="s">
        <v>243</v>
      </c>
      <c r="D203" s="226" t="s">
        <v>220</v>
      </c>
      <c r="E203" s="227" t="s">
        <v>230</v>
      </c>
      <c r="F203" s="228" t="s">
        <v>231</v>
      </c>
      <c r="G203" s="229" t="s">
        <v>217</v>
      </c>
      <c r="H203" s="230">
        <v>213</v>
      </c>
      <c r="I203" s="231"/>
      <c r="J203" s="232">
        <f>ROUND(I203*H203,0)</f>
        <v>0</v>
      </c>
      <c r="K203" s="228" t="s">
        <v>1</v>
      </c>
      <c r="L203" s="233"/>
      <c r="M203" s="234" t="s">
        <v>1</v>
      </c>
      <c r="N203" s="235" t="s">
        <v>42</v>
      </c>
      <c r="O203" s="71"/>
      <c r="P203" s="195">
        <f>O203*H203</f>
        <v>0</v>
      </c>
      <c r="Q203" s="195">
        <v>9.6000000000000002E-2</v>
      </c>
      <c r="R203" s="195">
        <f>Q203*H203</f>
        <v>20.448</v>
      </c>
      <c r="S203" s="195">
        <v>0</v>
      </c>
      <c r="T203" s="196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197" t="s">
        <v>172</v>
      </c>
      <c r="AT203" s="197" t="s">
        <v>220</v>
      </c>
      <c r="AU203" s="197" t="s">
        <v>86</v>
      </c>
      <c r="AY203" s="17" t="s">
        <v>126</v>
      </c>
      <c r="BE203" s="198">
        <f>IF(N203="základní",J203,0)</f>
        <v>0</v>
      </c>
      <c r="BF203" s="198">
        <f>IF(N203="snížená",J203,0)</f>
        <v>0</v>
      </c>
      <c r="BG203" s="198">
        <f>IF(N203="zákl. přenesená",J203,0)</f>
        <v>0</v>
      </c>
      <c r="BH203" s="198">
        <f>IF(N203="sníž. přenesená",J203,0)</f>
        <v>0</v>
      </c>
      <c r="BI203" s="198">
        <f>IF(N203="nulová",J203,0)</f>
        <v>0</v>
      </c>
      <c r="BJ203" s="17" t="s">
        <v>8</v>
      </c>
      <c r="BK203" s="198">
        <f>ROUND(I203*H203,0)</f>
        <v>0</v>
      </c>
      <c r="BL203" s="17" t="s">
        <v>142</v>
      </c>
      <c r="BM203" s="197" t="s">
        <v>452</v>
      </c>
    </row>
    <row r="204" spans="1:65" s="2" customFormat="1" ht="24.2" customHeight="1">
      <c r="A204" s="34"/>
      <c r="B204" s="35"/>
      <c r="C204" s="186" t="s">
        <v>248</v>
      </c>
      <c r="D204" s="186" t="s">
        <v>128</v>
      </c>
      <c r="E204" s="187" t="s">
        <v>234</v>
      </c>
      <c r="F204" s="188" t="s">
        <v>235</v>
      </c>
      <c r="G204" s="189" t="s">
        <v>169</v>
      </c>
      <c r="H204" s="190">
        <v>531</v>
      </c>
      <c r="I204" s="191"/>
      <c r="J204" s="192">
        <f>ROUND(I204*H204,0)</f>
        <v>0</v>
      </c>
      <c r="K204" s="188" t="s">
        <v>132</v>
      </c>
      <c r="L204" s="39"/>
      <c r="M204" s="193" t="s">
        <v>1</v>
      </c>
      <c r="N204" s="194" t="s">
        <v>42</v>
      </c>
      <c r="O204" s="71"/>
      <c r="P204" s="195">
        <f>O204*H204</f>
        <v>0</v>
      </c>
      <c r="Q204" s="195">
        <v>0</v>
      </c>
      <c r="R204" s="195">
        <f>Q204*H204</f>
        <v>0</v>
      </c>
      <c r="S204" s="195">
        <v>0</v>
      </c>
      <c r="T204" s="196">
        <f>S204*H204</f>
        <v>0</v>
      </c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R204" s="197" t="s">
        <v>142</v>
      </c>
      <c r="AT204" s="197" t="s">
        <v>128</v>
      </c>
      <c r="AU204" s="197" t="s">
        <v>86</v>
      </c>
      <c r="AY204" s="17" t="s">
        <v>126</v>
      </c>
      <c r="BE204" s="198">
        <f>IF(N204="základní",J204,0)</f>
        <v>0</v>
      </c>
      <c r="BF204" s="198">
        <f>IF(N204="snížená",J204,0)</f>
        <v>0</v>
      </c>
      <c r="BG204" s="198">
        <f>IF(N204="zákl. přenesená",J204,0)</f>
        <v>0</v>
      </c>
      <c r="BH204" s="198">
        <f>IF(N204="sníž. přenesená",J204,0)</f>
        <v>0</v>
      </c>
      <c r="BI204" s="198">
        <f>IF(N204="nulová",J204,0)</f>
        <v>0</v>
      </c>
      <c r="BJ204" s="17" t="s">
        <v>8</v>
      </c>
      <c r="BK204" s="198">
        <f>ROUND(I204*H204,0)</f>
        <v>0</v>
      </c>
      <c r="BL204" s="17" t="s">
        <v>142</v>
      </c>
      <c r="BM204" s="197" t="s">
        <v>453</v>
      </c>
    </row>
    <row r="205" spans="1:65" s="2" customFormat="1" ht="19.5">
      <c r="A205" s="34"/>
      <c r="B205" s="35"/>
      <c r="C205" s="36"/>
      <c r="D205" s="199" t="s">
        <v>135</v>
      </c>
      <c r="E205" s="36"/>
      <c r="F205" s="200" t="s">
        <v>237</v>
      </c>
      <c r="G205" s="36"/>
      <c r="H205" s="36"/>
      <c r="I205" s="201"/>
      <c r="J205" s="36"/>
      <c r="K205" s="36"/>
      <c r="L205" s="39"/>
      <c r="M205" s="202"/>
      <c r="N205" s="203"/>
      <c r="O205" s="71"/>
      <c r="P205" s="71"/>
      <c r="Q205" s="71"/>
      <c r="R205" s="71"/>
      <c r="S205" s="71"/>
      <c r="T205" s="72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T205" s="17" t="s">
        <v>135</v>
      </c>
      <c r="AU205" s="17" t="s">
        <v>86</v>
      </c>
    </row>
    <row r="206" spans="1:65" s="13" customFormat="1" ht="11.25">
      <c r="B206" s="204"/>
      <c r="C206" s="205"/>
      <c r="D206" s="199" t="s">
        <v>137</v>
      </c>
      <c r="E206" s="206" t="s">
        <v>1</v>
      </c>
      <c r="F206" s="207" t="s">
        <v>445</v>
      </c>
      <c r="G206" s="205"/>
      <c r="H206" s="208">
        <v>454.5</v>
      </c>
      <c r="I206" s="209"/>
      <c r="J206" s="205"/>
      <c r="K206" s="205"/>
      <c r="L206" s="210"/>
      <c r="M206" s="211"/>
      <c r="N206" s="212"/>
      <c r="O206" s="212"/>
      <c r="P206" s="212"/>
      <c r="Q206" s="212"/>
      <c r="R206" s="212"/>
      <c r="S206" s="212"/>
      <c r="T206" s="213"/>
      <c r="AT206" s="214" t="s">
        <v>137</v>
      </c>
      <c r="AU206" s="214" t="s">
        <v>86</v>
      </c>
      <c r="AV206" s="13" t="s">
        <v>86</v>
      </c>
      <c r="AW206" s="13" t="s">
        <v>32</v>
      </c>
      <c r="AX206" s="13" t="s">
        <v>77</v>
      </c>
      <c r="AY206" s="214" t="s">
        <v>126</v>
      </c>
    </row>
    <row r="207" spans="1:65" s="13" customFormat="1" ht="11.25">
      <c r="B207" s="204"/>
      <c r="C207" s="205"/>
      <c r="D207" s="199" t="s">
        <v>137</v>
      </c>
      <c r="E207" s="206" t="s">
        <v>1</v>
      </c>
      <c r="F207" s="207" t="s">
        <v>446</v>
      </c>
      <c r="G207" s="205"/>
      <c r="H207" s="208">
        <v>76.5</v>
      </c>
      <c r="I207" s="209"/>
      <c r="J207" s="205"/>
      <c r="K207" s="205"/>
      <c r="L207" s="210"/>
      <c r="M207" s="211"/>
      <c r="N207" s="212"/>
      <c r="O207" s="212"/>
      <c r="P207" s="212"/>
      <c r="Q207" s="212"/>
      <c r="R207" s="212"/>
      <c r="S207" s="212"/>
      <c r="T207" s="213"/>
      <c r="AT207" s="214" t="s">
        <v>137</v>
      </c>
      <c r="AU207" s="214" t="s">
        <v>86</v>
      </c>
      <c r="AV207" s="13" t="s">
        <v>86</v>
      </c>
      <c r="AW207" s="13" t="s">
        <v>32</v>
      </c>
      <c r="AX207" s="13" t="s">
        <v>77</v>
      </c>
      <c r="AY207" s="214" t="s">
        <v>126</v>
      </c>
    </row>
    <row r="208" spans="1:65" s="14" customFormat="1" ht="11.25">
      <c r="B208" s="215"/>
      <c r="C208" s="216"/>
      <c r="D208" s="199" t="s">
        <v>137</v>
      </c>
      <c r="E208" s="217" t="s">
        <v>1</v>
      </c>
      <c r="F208" s="218" t="s">
        <v>165</v>
      </c>
      <c r="G208" s="216"/>
      <c r="H208" s="219">
        <v>531</v>
      </c>
      <c r="I208" s="220"/>
      <c r="J208" s="216"/>
      <c r="K208" s="216"/>
      <c r="L208" s="221"/>
      <c r="M208" s="222"/>
      <c r="N208" s="223"/>
      <c r="O208" s="223"/>
      <c r="P208" s="223"/>
      <c r="Q208" s="223"/>
      <c r="R208" s="223"/>
      <c r="S208" s="223"/>
      <c r="T208" s="224"/>
      <c r="AT208" s="225" t="s">
        <v>137</v>
      </c>
      <c r="AU208" s="225" t="s">
        <v>86</v>
      </c>
      <c r="AV208" s="14" t="s">
        <v>142</v>
      </c>
      <c r="AW208" s="14" t="s">
        <v>32</v>
      </c>
      <c r="AX208" s="14" t="s">
        <v>8</v>
      </c>
      <c r="AY208" s="225" t="s">
        <v>126</v>
      </c>
    </row>
    <row r="209" spans="1:65" s="2" customFormat="1" ht="37.9" customHeight="1">
      <c r="A209" s="34"/>
      <c r="B209" s="35"/>
      <c r="C209" s="226" t="s">
        <v>253</v>
      </c>
      <c r="D209" s="226" t="s">
        <v>220</v>
      </c>
      <c r="E209" s="227" t="s">
        <v>238</v>
      </c>
      <c r="F209" s="228" t="s">
        <v>239</v>
      </c>
      <c r="G209" s="229" t="s">
        <v>217</v>
      </c>
      <c r="H209" s="230">
        <v>213</v>
      </c>
      <c r="I209" s="231"/>
      <c r="J209" s="232">
        <f>ROUND(I209*H209,0)</f>
        <v>0</v>
      </c>
      <c r="K209" s="228" t="s">
        <v>1</v>
      </c>
      <c r="L209" s="233"/>
      <c r="M209" s="234" t="s">
        <v>1</v>
      </c>
      <c r="N209" s="235" t="s">
        <v>42</v>
      </c>
      <c r="O209" s="71"/>
      <c r="P209" s="195">
        <f>O209*H209</f>
        <v>0</v>
      </c>
      <c r="Q209" s="195">
        <v>8.8000000000000005E-3</v>
      </c>
      <c r="R209" s="195">
        <f>Q209*H209</f>
        <v>1.8744000000000001</v>
      </c>
      <c r="S209" s="195">
        <v>0</v>
      </c>
      <c r="T209" s="196">
        <f>S209*H209</f>
        <v>0</v>
      </c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R209" s="197" t="s">
        <v>172</v>
      </c>
      <c r="AT209" s="197" t="s">
        <v>220</v>
      </c>
      <c r="AU209" s="197" t="s">
        <v>86</v>
      </c>
      <c r="AY209" s="17" t="s">
        <v>126</v>
      </c>
      <c r="BE209" s="198">
        <f>IF(N209="základní",J209,0)</f>
        <v>0</v>
      </c>
      <c r="BF209" s="198">
        <f>IF(N209="snížená",J209,0)</f>
        <v>0</v>
      </c>
      <c r="BG209" s="198">
        <f>IF(N209="zákl. přenesená",J209,0)</f>
        <v>0</v>
      </c>
      <c r="BH209" s="198">
        <f>IF(N209="sníž. přenesená",J209,0)</f>
        <v>0</v>
      </c>
      <c r="BI209" s="198">
        <f>IF(N209="nulová",J209,0)</f>
        <v>0</v>
      </c>
      <c r="BJ209" s="17" t="s">
        <v>8</v>
      </c>
      <c r="BK209" s="198">
        <f>ROUND(I209*H209,0)</f>
        <v>0</v>
      </c>
      <c r="BL209" s="17" t="s">
        <v>142</v>
      </c>
      <c r="BM209" s="197" t="s">
        <v>454</v>
      </c>
    </row>
    <row r="210" spans="1:65" s="2" customFormat="1" ht="19.5">
      <c r="A210" s="34"/>
      <c r="B210" s="35"/>
      <c r="C210" s="36"/>
      <c r="D210" s="199" t="s">
        <v>135</v>
      </c>
      <c r="E210" s="36"/>
      <c r="F210" s="200" t="s">
        <v>455</v>
      </c>
      <c r="G210" s="36"/>
      <c r="H210" s="36"/>
      <c r="I210" s="201"/>
      <c r="J210" s="36"/>
      <c r="K210" s="36"/>
      <c r="L210" s="39"/>
      <c r="M210" s="202"/>
      <c r="N210" s="203"/>
      <c r="O210" s="71"/>
      <c r="P210" s="71"/>
      <c r="Q210" s="71"/>
      <c r="R210" s="71"/>
      <c r="S210" s="71"/>
      <c r="T210" s="72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T210" s="17" t="s">
        <v>135</v>
      </c>
      <c r="AU210" s="17" t="s">
        <v>86</v>
      </c>
    </row>
    <row r="211" spans="1:65" s="12" customFormat="1" ht="22.9" customHeight="1">
      <c r="B211" s="170"/>
      <c r="C211" s="171"/>
      <c r="D211" s="172" t="s">
        <v>76</v>
      </c>
      <c r="E211" s="184" t="s">
        <v>154</v>
      </c>
      <c r="F211" s="184" t="s">
        <v>242</v>
      </c>
      <c r="G211" s="171"/>
      <c r="H211" s="171"/>
      <c r="I211" s="174"/>
      <c r="J211" s="185">
        <f>BK211</f>
        <v>0</v>
      </c>
      <c r="K211" s="171"/>
      <c r="L211" s="176"/>
      <c r="M211" s="177"/>
      <c r="N211" s="178"/>
      <c r="O211" s="178"/>
      <c r="P211" s="179">
        <f>SUM(P212:P236)</f>
        <v>0</v>
      </c>
      <c r="Q211" s="178"/>
      <c r="R211" s="179">
        <f>SUM(R212:R236)</f>
        <v>9.4556959999999997</v>
      </c>
      <c r="S211" s="178"/>
      <c r="T211" s="180">
        <f>SUM(T212:T236)</f>
        <v>0</v>
      </c>
      <c r="AR211" s="181" t="s">
        <v>8</v>
      </c>
      <c r="AT211" s="182" t="s">
        <v>76</v>
      </c>
      <c r="AU211" s="182" t="s">
        <v>8</v>
      </c>
      <c r="AY211" s="181" t="s">
        <v>126</v>
      </c>
      <c r="BK211" s="183">
        <f>SUM(BK212:BK236)</f>
        <v>0</v>
      </c>
    </row>
    <row r="212" spans="1:65" s="2" customFormat="1" ht="14.45" customHeight="1">
      <c r="A212" s="34"/>
      <c r="B212" s="35"/>
      <c r="C212" s="186" t="s">
        <v>257</v>
      </c>
      <c r="D212" s="186" t="s">
        <v>128</v>
      </c>
      <c r="E212" s="187" t="s">
        <v>244</v>
      </c>
      <c r="F212" s="188" t="s">
        <v>245</v>
      </c>
      <c r="G212" s="189" t="s">
        <v>131</v>
      </c>
      <c r="H212" s="190">
        <v>73.5</v>
      </c>
      <c r="I212" s="191"/>
      <c r="J212" s="192">
        <f>ROUND(I212*H212,0)</f>
        <v>0</v>
      </c>
      <c r="K212" s="188" t="s">
        <v>132</v>
      </c>
      <c r="L212" s="39"/>
      <c r="M212" s="193" t="s">
        <v>1</v>
      </c>
      <c r="N212" s="194" t="s">
        <v>42</v>
      </c>
      <c r="O212" s="71"/>
      <c r="P212" s="195">
        <f>O212*H212</f>
        <v>0</v>
      </c>
      <c r="Q212" s="195">
        <v>0</v>
      </c>
      <c r="R212" s="195">
        <f>Q212*H212</f>
        <v>0</v>
      </c>
      <c r="S212" s="195">
        <v>0</v>
      </c>
      <c r="T212" s="196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197" t="s">
        <v>142</v>
      </c>
      <c r="AT212" s="197" t="s">
        <v>128</v>
      </c>
      <c r="AU212" s="197" t="s">
        <v>86</v>
      </c>
      <c r="AY212" s="17" t="s">
        <v>126</v>
      </c>
      <c r="BE212" s="198">
        <f>IF(N212="základní",J212,0)</f>
        <v>0</v>
      </c>
      <c r="BF212" s="198">
        <f>IF(N212="snížená",J212,0)</f>
        <v>0</v>
      </c>
      <c r="BG212" s="198">
        <f>IF(N212="zákl. přenesená",J212,0)</f>
        <v>0</v>
      </c>
      <c r="BH212" s="198">
        <f>IF(N212="sníž. přenesená",J212,0)</f>
        <v>0</v>
      </c>
      <c r="BI212" s="198">
        <f>IF(N212="nulová",J212,0)</f>
        <v>0</v>
      </c>
      <c r="BJ212" s="17" t="s">
        <v>8</v>
      </c>
      <c r="BK212" s="198">
        <f>ROUND(I212*H212,0)</f>
        <v>0</v>
      </c>
      <c r="BL212" s="17" t="s">
        <v>142</v>
      </c>
      <c r="BM212" s="197" t="s">
        <v>456</v>
      </c>
    </row>
    <row r="213" spans="1:65" s="13" customFormat="1" ht="11.25">
      <c r="B213" s="204"/>
      <c r="C213" s="205"/>
      <c r="D213" s="199" t="s">
        <v>137</v>
      </c>
      <c r="E213" s="206" t="s">
        <v>1</v>
      </c>
      <c r="F213" s="207" t="s">
        <v>457</v>
      </c>
      <c r="G213" s="205"/>
      <c r="H213" s="208">
        <v>73.5</v>
      </c>
      <c r="I213" s="209"/>
      <c r="J213" s="205"/>
      <c r="K213" s="205"/>
      <c r="L213" s="210"/>
      <c r="M213" s="211"/>
      <c r="N213" s="212"/>
      <c r="O213" s="212"/>
      <c r="P213" s="212"/>
      <c r="Q213" s="212"/>
      <c r="R213" s="212"/>
      <c r="S213" s="212"/>
      <c r="T213" s="213"/>
      <c r="AT213" s="214" t="s">
        <v>137</v>
      </c>
      <c r="AU213" s="214" t="s">
        <v>86</v>
      </c>
      <c r="AV213" s="13" t="s">
        <v>86</v>
      </c>
      <c r="AW213" s="13" t="s">
        <v>32</v>
      </c>
      <c r="AX213" s="13" t="s">
        <v>8</v>
      </c>
      <c r="AY213" s="214" t="s">
        <v>126</v>
      </c>
    </row>
    <row r="214" spans="1:65" s="2" customFormat="1" ht="14.45" customHeight="1">
      <c r="A214" s="34"/>
      <c r="B214" s="35"/>
      <c r="C214" s="186" t="s">
        <v>263</v>
      </c>
      <c r="D214" s="186" t="s">
        <v>128</v>
      </c>
      <c r="E214" s="187" t="s">
        <v>249</v>
      </c>
      <c r="F214" s="188" t="s">
        <v>250</v>
      </c>
      <c r="G214" s="189" t="s">
        <v>131</v>
      </c>
      <c r="H214" s="190">
        <v>24.9</v>
      </c>
      <c r="I214" s="191"/>
      <c r="J214" s="192">
        <f>ROUND(I214*H214,0)</f>
        <v>0</v>
      </c>
      <c r="K214" s="188" t="s">
        <v>132</v>
      </c>
      <c r="L214" s="39"/>
      <c r="M214" s="193" t="s">
        <v>1</v>
      </c>
      <c r="N214" s="194" t="s">
        <v>42</v>
      </c>
      <c r="O214" s="71"/>
      <c r="P214" s="195">
        <f>O214*H214</f>
        <v>0</v>
      </c>
      <c r="Q214" s="195">
        <v>0</v>
      </c>
      <c r="R214" s="195">
        <f>Q214*H214</f>
        <v>0</v>
      </c>
      <c r="S214" s="195">
        <v>0</v>
      </c>
      <c r="T214" s="196">
        <f>S214*H214</f>
        <v>0</v>
      </c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R214" s="197" t="s">
        <v>142</v>
      </c>
      <c r="AT214" s="197" t="s">
        <v>128</v>
      </c>
      <c r="AU214" s="197" t="s">
        <v>86</v>
      </c>
      <c r="AY214" s="17" t="s">
        <v>126</v>
      </c>
      <c r="BE214" s="198">
        <f>IF(N214="základní",J214,0)</f>
        <v>0</v>
      </c>
      <c r="BF214" s="198">
        <f>IF(N214="snížená",J214,0)</f>
        <v>0</v>
      </c>
      <c r="BG214" s="198">
        <f>IF(N214="zákl. přenesená",J214,0)</f>
        <v>0</v>
      </c>
      <c r="BH214" s="198">
        <f>IF(N214="sníž. přenesená",J214,0)</f>
        <v>0</v>
      </c>
      <c r="BI214" s="198">
        <f>IF(N214="nulová",J214,0)</f>
        <v>0</v>
      </c>
      <c r="BJ214" s="17" t="s">
        <v>8</v>
      </c>
      <c r="BK214" s="198">
        <f>ROUND(I214*H214,0)</f>
        <v>0</v>
      </c>
      <c r="BL214" s="17" t="s">
        <v>142</v>
      </c>
      <c r="BM214" s="197" t="s">
        <v>458</v>
      </c>
    </row>
    <row r="215" spans="1:65" s="13" customFormat="1" ht="11.25">
      <c r="B215" s="204"/>
      <c r="C215" s="205"/>
      <c r="D215" s="199" t="s">
        <v>137</v>
      </c>
      <c r="E215" s="206" t="s">
        <v>1</v>
      </c>
      <c r="F215" s="207" t="s">
        <v>401</v>
      </c>
      <c r="G215" s="205"/>
      <c r="H215" s="208">
        <v>11</v>
      </c>
      <c r="I215" s="209"/>
      <c r="J215" s="205"/>
      <c r="K215" s="205"/>
      <c r="L215" s="210"/>
      <c r="M215" s="211"/>
      <c r="N215" s="212"/>
      <c r="O215" s="212"/>
      <c r="P215" s="212"/>
      <c r="Q215" s="212"/>
      <c r="R215" s="212"/>
      <c r="S215" s="212"/>
      <c r="T215" s="213"/>
      <c r="AT215" s="214" t="s">
        <v>137</v>
      </c>
      <c r="AU215" s="214" t="s">
        <v>86</v>
      </c>
      <c r="AV215" s="13" t="s">
        <v>86</v>
      </c>
      <c r="AW215" s="13" t="s">
        <v>32</v>
      </c>
      <c r="AX215" s="13" t="s">
        <v>77</v>
      </c>
      <c r="AY215" s="214" t="s">
        <v>126</v>
      </c>
    </row>
    <row r="216" spans="1:65" s="13" customFormat="1" ht="22.5">
      <c r="B216" s="204"/>
      <c r="C216" s="205"/>
      <c r="D216" s="199" t="s">
        <v>137</v>
      </c>
      <c r="E216" s="206" t="s">
        <v>1</v>
      </c>
      <c r="F216" s="207" t="s">
        <v>404</v>
      </c>
      <c r="G216" s="205"/>
      <c r="H216" s="208">
        <v>5.5</v>
      </c>
      <c r="I216" s="209"/>
      <c r="J216" s="205"/>
      <c r="K216" s="205"/>
      <c r="L216" s="210"/>
      <c r="M216" s="211"/>
      <c r="N216" s="212"/>
      <c r="O216" s="212"/>
      <c r="P216" s="212"/>
      <c r="Q216" s="212"/>
      <c r="R216" s="212"/>
      <c r="S216" s="212"/>
      <c r="T216" s="213"/>
      <c r="AT216" s="214" t="s">
        <v>137</v>
      </c>
      <c r="AU216" s="214" t="s">
        <v>86</v>
      </c>
      <c r="AV216" s="13" t="s">
        <v>86</v>
      </c>
      <c r="AW216" s="13" t="s">
        <v>32</v>
      </c>
      <c r="AX216" s="13" t="s">
        <v>77</v>
      </c>
      <c r="AY216" s="214" t="s">
        <v>126</v>
      </c>
    </row>
    <row r="217" spans="1:65" s="13" customFormat="1" ht="11.25">
      <c r="B217" s="204"/>
      <c r="C217" s="205"/>
      <c r="D217" s="199" t="s">
        <v>137</v>
      </c>
      <c r="E217" s="206" t="s">
        <v>1</v>
      </c>
      <c r="F217" s="207" t="s">
        <v>459</v>
      </c>
      <c r="G217" s="205"/>
      <c r="H217" s="208">
        <v>8.4</v>
      </c>
      <c r="I217" s="209"/>
      <c r="J217" s="205"/>
      <c r="K217" s="205"/>
      <c r="L217" s="210"/>
      <c r="M217" s="211"/>
      <c r="N217" s="212"/>
      <c r="O217" s="212"/>
      <c r="P217" s="212"/>
      <c r="Q217" s="212"/>
      <c r="R217" s="212"/>
      <c r="S217" s="212"/>
      <c r="T217" s="213"/>
      <c r="AT217" s="214" t="s">
        <v>137</v>
      </c>
      <c r="AU217" s="214" t="s">
        <v>86</v>
      </c>
      <c r="AV217" s="13" t="s">
        <v>86</v>
      </c>
      <c r="AW217" s="13" t="s">
        <v>32</v>
      </c>
      <c r="AX217" s="13" t="s">
        <v>77</v>
      </c>
      <c r="AY217" s="214" t="s">
        <v>126</v>
      </c>
    </row>
    <row r="218" spans="1:65" s="14" customFormat="1" ht="11.25">
      <c r="B218" s="215"/>
      <c r="C218" s="216"/>
      <c r="D218" s="199" t="s">
        <v>137</v>
      </c>
      <c r="E218" s="217" t="s">
        <v>1</v>
      </c>
      <c r="F218" s="218" t="s">
        <v>165</v>
      </c>
      <c r="G218" s="216"/>
      <c r="H218" s="219">
        <v>24.9</v>
      </c>
      <c r="I218" s="220"/>
      <c r="J218" s="216"/>
      <c r="K218" s="216"/>
      <c r="L218" s="221"/>
      <c r="M218" s="222"/>
      <c r="N218" s="223"/>
      <c r="O218" s="223"/>
      <c r="P218" s="223"/>
      <c r="Q218" s="223"/>
      <c r="R218" s="223"/>
      <c r="S218" s="223"/>
      <c r="T218" s="224"/>
      <c r="AT218" s="225" t="s">
        <v>137</v>
      </c>
      <c r="AU218" s="225" t="s">
        <v>86</v>
      </c>
      <c r="AV218" s="14" t="s">
        <v>142</v>
      </c>
      <c r="AW218" s="14" t="s">
        <v>32</v>
      </c>
      <c r="AX218" s="14" t="s">
        <v>8</v>
      </c>
      <c r="AY218" s="225" t="s">
        <v>126</v>
      </c>
    </row>
    <row r="219" spans="1:65" s="2" customFormat="1" ht="14.45" customHeight="1">
      <c r="A219" s="34"/>
      <c r="B219" s="35"/>
      <c r="C219" s="186" t="s">
        <v>269</v>
      </c>
      <c r="D219" s="186" t="s">
        <v>128</v>
      </c>
      <c r="E219" s="187" t="s">
        <v>254</v>
      </c>
      <c r="F219" s="188" t="s">
        <v>255</v>
      </c>
      <c r="G219" s="189" t="s">
        <v>131</v>
      </c>
      <c r="H219" s="190">
        <v>73.5</v>
      </c>
      <c r="I219" s="191"/>
      <c r="J219" s="192">
        <f>ROUND(I219*H219,0)</f>
        <v>0</v>
      </c>
      <c r="K219" s="188" t="s">
        <v>132</v>
      </c>
      <c r="L219" s="39"/>
      <c r="M219" s="193" t="s">
        <v>1</v>
      </c>
      <c r="N219" s="194" t="s">
        <v>42</v>
      </c>
      <c r="O219" s="71"/>
      <c r="P219" s="195">
        <f>O219*H219</f>
        <v>0</v>
      </c>
      <c r="Q219" s="195">
        <v>0</v>
      </c>
      <c r="R219" s="195">
        <f>Q219*H219</f>
        <v>0</v>
      </c>
      <c r="S219" s="195">
        <v>0</v>
      </c>
      <c r="T219" s="196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197" t="s">
        <v>142</v>
      </c>
      <c r="AT219" s="197" t="s">
        <v>128</v>
      </c>
      <c r="AU219" s="197" t="s">
        <v>86</v>
      </c>
      <c r="AY219" s="17" t="s">
        <v>126</v>
      </c>
      <c r="BE219" s="198">
        <f>IF(N219="základní",J219,0)</f>
        <v>0</v>
      </c>
      <c r="BF219" s="198">
        <f>IF(N219="snížená",J219,0)</f>
        <v>0</v>
      </c>
      <c r="BG219" s="198">
        <f>IF(N219="zákl. přenesená",J219,0)</f>
        <v>0</v>
      </c>
      <c r="BH219" s="198">
        <f>IF(N219="sníž. přenesená",J219,0)</f>
        <v>0</v>
      </c>
      <c r="BI219" s="198">
        <f>IF(N219="nulová",J219,0)</f>
        <v>0</v>
      </c>
      <c r="BJ219" s="17" t="s">
        <v>8</v>
      </c>
      <c r="BK219" s="198">
        <f>ROUND(I219*H219,0)</f>
        <v>0</v>
      </c>
      <c r="BL219" s="17" t="s">
        <v>142</v>
      </c>
      <c r="BM219" s="197" t="s">
        <v>460</v>
      </c>
    </row>
    <row r="220" spans="1:65" s="13" customFormat="1" ht="11.25">
      <c r="B220" s="204"/>
      <c r="C220" s="205"/>
      <c r="D220" s="199" t="s">
        <v>137</v>
      </c>
      <c r="E220" s="206" t="s">
        <v>1</v>
      </c>
      <c r="F220" s="207" t="s">
        <v>457</v>
      </c>
      <c r="G220" s="205"/>
      <c r="H220" s="208">
        <v>73.5</v>
      </c>
      <c r="I220" s="209"/>
      <c r="J220" s="205"/>
      <c r="K220" s="205"/>
      <c r="L220" s="210"/>
      <c r="M220" s="211"/>
      <c r="N220" s="212"/>
      <c r="O220" s="212"/>
      <c r="P220" s="212"/>
      <c r="Q220" s="212"/>
      <c r="R220" s="212"/>
      <c r="S220" s="212"/>
      <c r="T220" s="213"/>
      <c r="AT220" s="214" t="s">
        <v>137</v>
      </c>
      <c r="AU220" s="214" t="s">
        <v>86</v>
      </c>
      <c r="AV220" s="13" t="s">
        <v>86</v>
      </c>
      <c r="AW220" s="13" t="s">
        <v>32</v>
      </c>
      <c r="AX220" s="13" t="s">
        <v>8</v>
      </c>
      <c r="AY220" s="214" t="s">
        <v>126</v>
      </c>
    </row>
    <row r="221" spans="1:65" s="2" customFormat="1" ht="24.2" customHeight="1">
      <c r="A221" s="34"/>
      <c r="B221" s="35"/>
      <c r="C221" s="186" t="s">
        <v>275</v>
      </c>
      <c r="D221" s="186" t="s">
        <v>128</v>
      </c>
      <c r="E221" s="187" t="s">
        <v>258</v>
      </c>
      <c r="F221" s="188" t="s">
        <v>259</v>
      </c>
      <c r="G221" s="189" t="s">
        <v>131</v>
      </c>
      <c r="H221" s="190">
        <v>44.9</v>
      </c>
      <c r="I221" s="191"/>
      <c r="J221" s="192">
        <f>ROUND(I221*H221,0)</f>
        <v>0</v>
      </c>
      <c r="K221" s="188" t="s">
        <v>132</v>
      </c>
      <c r="L221" s="39"/>
      <c r="M221" s="193" t="s">
        <v>1</v>
      </c>
      <c r="N221" s="194" t="s">
        <v>42</v>
      </c>
      <c r="O221" s="71"/>
      <c r="P221" s="195">
        <f>O221*H221</f>
        <v>0</v>
      </c>
      <c r="Q221" s="195">
        <v>0.10362</v>
      </c>
      <c r="R221" s="195">
        <f>Q221*H221</f>
        <v>4.6525379999999998</v>
      </c>
      <c r="S221" s="195">
        <v>0</v>
      </c>
      <c r="T221" s="196">
        <f>S221*H221</f>
        <v>0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197" t="s">
        <v>142</v>
      </c>
      <c r="AT221" s="197" t="s">
        <v>128</v>
      </c>
      <c r="AU221" s="197" t="s">
        <v>86</v>
      </c>
      <c r="AY221" s="17" t="s">
        <v>126</v>
      </c>
      <c r="BE221" s="198">
        <f>IF(N221="základní",J221,0)</f>
        <v>0</v>
      </c>
      <c r="BF221" s="198">
        <f>IF(N221="snížená",J221,0)</f>
        <v>0</v>
      </c>
      <c r="BG221" s="198">
        <f>IF(N221="zákl. přenesená",J221,0)</f>
        <v>0</v>
      </c>
      <c r="BH221" s="198">
        <f>IF(N221="sníž. přenesená",J221,0)</f>
        <v>0</v>
      </c>
      <c r="BI221" s="198">
        <f>IF(N221="nulová",J221,0)</f>
        <v>0</v>
      </c>
      <c r="BJ221" s="17" t="s">
        <v>8</v>
      </c>
      <c r="BK221" s="198">
        <f>ROUND(I221*H221,0)</f>
        <v>0</v>
      </c>
      <c r="BL221" s="17" t="s">
        <v>142</v>
      </c>
      <c r="BM221" s="197" t="s">
        <v>461</v>
      </c>
    </row>
    <row r="222" spans="1:65" s="2" customFormat="1" ht="19.5">
      <c r="A222" s="34"/>
      <c r="B222" s="35"/>
      <c r="C222" s="36"/>
      <c r="D222" s="199" t="s">
        <v>135</v>
      </c>
      <c r="E222" s="36"/>
      <c r="F222" s="200" t="s">
        <v>261</v>
      </c>
      <c r="G222" s="36"/>
      <c r="H222" s="36"/>
      <c r="I222" s="201"/>
      <c r="J222" s="36"/>
      <c r="K222" s="36"/>
      <c r="L222" s="39"/>
      <c r="M222" s="202"/>
      <c r="N222" s="203"/>
      <c r="O222" s="71"/>
      <c r="P222" s="71"/>
      <c r="Q222" s="71"/>
      <c r="R222" s="71"/>
      <c r="S222" s="71"/>
      <c r="T222" s="72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T222" s="17" t="s">
        <v>135</v>
      </c>
      <c r="AU222" s="17" t="s">
        <v>86</v>
      </c>
    </row>
    <row r="223" spans="1:65" s="13" customFormat="1" ht="11.25">
      <c r="B223" s="204"/>
      <c r="C223" s="205"/>
      <c r="D223" s="199" t="s">
        <v>137</v>
      </c>
      <c r="E223" s="206" t="s">
        <v>1</v>
      </c>
      <c r="F223" s="207" t="s">
        <v>400</v>
      </c>
      <c r="G223" s="205"/>
      <c r="H223" s="208">
        <v>25.5</v>
      </c>
      <c r="I223" s="209"/>
      <c r="J223" s="205"/>
      <c r="K223" s="205"/>
      <c r="L223" s="210"/>
      <c r="M223" s="211"/>
      <c r="N223" s="212"/>
      <c r="O223" s="212"/>
      <c r="P223" s="212"/>
      <c r="Q223" s="212"/>
      <c r="R223" s="212"/>
      <c r="S223" s="212"/>
      <c r="T223" s="213"/>
      <c r="AT223" s="214" t="s">
        <v>137</v>
      </c>
      <c r="AU223" s="214" t="s">
        <v>86</v>
      </c>
      <c r="AV223" s="13" t="s">
        <v>86</v>
      </c>
      <c r="AW223" s="13" t="s">
        <v>32</v>
      </c>
      <c r="AX223" s="13" t="s">
        <v>77</v>
      </c>
      <c r="AY223" s="214" t="s">
        <v>126</v>
      </c>
    </row>
    <row r="224" spans="1:65" s="13" customFormat="1" ht="11.25">
      <c r="B224" s="204"/>
      <c r="C224" s="205"/>
      <c r="D224" s="199" t="s">
        <v>137</v>
      </c>
      <c r="E224" s="206" t="s">
        <v>1</v>
      </c>
      <c r="F224" s="207" t="s">
        <v>401</v>
      </c>
      <c r="G224" s="205"/>
      <c r="H224" s="208">
        <v>11</v>
      </c>
      <c r="I224" s="209"/>
      <c r="J224" s="205"/>
      <c r="K224" s="205"/>
      <c r="L224" s="210"/>
      <c r="M224" s="211"/>
      <c r="N224" s="212"/>
      <c r="O224" s="212"/>
      <c r="P224" s="212"/>
      <c r="Q224" s="212"/>
      <c r="R224" s="212"/>
      <c r="S224" s="212"/>
      <c r="T224" s="213"/>
      <c r="AT224" s="214" t="s">
        <v>137</v>
      </c>
      <c r="AU224" s="214" t="s">
        <v>86</v>
      </c>
      <c r="AV224" s="13" t="s">
        <v>86</v>
      </c>
      <c r="AW224" s="13" t="s">
        <v>32</v>
      </c>
      <c r="AX224" s="13" t="s">
        <v>77</v>
      </c>
      <c r="AY224" s="214" t="s">
        <v>126</v>
      </c>
    </row>
    <row r="225" spans="1:65" s="13" customFormat="1" ht="11.25">
      <c r="B225" s="204"/>
      <c r="C225" s="205"/>
      <c r="D225" s="199" t="s">
        <v>137</v>
      </c>
      <c r="E225" s="206" t="s">
        <v>1</v>
      </c>
      <c r="F225" s="207" t="s">
        <v>411</v>
      </c>
      <c r="G225" s="205"/>
      <c r="H225" s="208">
        <v>8.4</v>
      </c>
      <c r="I225" s="209"/>
      <c r="J225" s="205"/>
      <c r="K225" s="205"/>
      <c r="L225" s="210"/>
      <c r="M225" s="211"/>
      <c r="N225" s="212"/>
      <c r="O225" s="212"/>
      <c r="P225" s="212"/>
      <c r="Q225" s="212"/>
      <c r="R225" s="212"/>
      <c r="S225" s="212"/>
      <c r="T225" s="213"/>
      <c r="AT225" s="214" t="s">
        <v>137</v>
      </c>
      <c r="AU225" s="214" t="s">
        <v>86</v>
      </c>
      <c r="AV225" s="13" t="s">
        <v>86</v>
      </c>
      <c r="AW225" s="13" t="s">
        <v>32</v>
      </c>
      <c r="AX225" s="13" t="s">
        <v>77</v>
      </c>
      <c r="AY225" s="214" t="s">
        <v>126</v>
      </c>
    </row>
    <row r="226" spans="1:65" s="14" customFormat="1" ht="11.25">
      <c r="B226" s="215"/>
      <c r="C226" s="216"/>
      <c r="D226" s="199" t="s">
        <v>137</v>
      </c>
      <c r="E226" s="217" t="s">
        <v>1</v>
      </c>
      <c r="F226" s="218" t="s">
        <v>165</v>
      </c>
      <c r="G226" s="216"/>
      <c r="H226" s="219">
        <v>44.9</v>
      </c>
      <c r="I226" s="220"/>
      <c r="J226" s="216"/>
      <c r="K226" s="216"/>
      <c r="L226" s="221"/>
      <c r="M226" s="222"/>
      <c r="N226" s="223"/>
      <c r="O226" s="223"/>
      <c r="P226" s="223"/>
      <c r="Q226" s="223"/>
      <c r="R226" s="223"/>
      <c r="S226" s="223"/>
      <c r="T226" s="224"/>
      <c r="AT226" s="225" t="s">
        <v>137</v>
      </c>
      <c r="AU226" s="225" t="s">
        <v>86</v>
      </c>
      <c r="AV226" s="14" t="s">
        <v>142</v>
      </c>
      <c r="AW226" s="14" t="s">
        <v>32</v>
      </c>
      <c r="AX226" s="14" t="s">
        <v>8</v>
      </c>
      <c r="AY226" s="225" t="s">
        <v>126</v>
      </c>
    </row>
    <row r="227" spans="1:65" s="2" customFormat="1" ht="24" customHeight="1">
      <c r="A227" s="34"/>
      <c r="B227" s="35"/>
      <c r="C227" s="226" t="s">
        <v>280</v>
      </c>
      <c r="D227" s="226" t="s">
        <v>220</v>
      </c>
      <c r="E227" s="227" t="s">
        <v>462</v>
      </c>
      <c r="F227" s="228" t="s">
        <v>463</v>
      </c>
      <c r="G227" s="229" t="s">
        <v>131</v>
      </c>
      <c r="H227" s="230">
        <v>8.5679999999999996</v>
      </c>
      <c r="I227" s="231"/>
      <c r="J227" s="232">
        <f>ROUND(I227*H227,0)</f>
        <v>0</v>
      </c>
      <c r="K227" s="228" t="s">
        <v>211</v>
      </c>
      <c r="L227" s="233"/>
      <c r="M227" s="234" t="s">
        <v>1</v>
      </c>
      <c r="N227" s="235" t="s">
        <v>42</v>
      </c>
      <c r="O227" s="71"/>
      <c r="P227" s="195">
        <f>O227*H227</f>
        <v>0</v>
      </c>
      <c r="Q227" s="195">
        <v>0.13100000000000001</v>
      </c>
      <c r="R227" s="195">
        <f>Q227*H227</f>
        <v>1.1224080000000001</v>
      </c>
      <c r="S227" s="195">
        <v>0</v>
      </c>
      <c r="T227" s="196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197" t="s">
        <v>172</v>
      </c>
      <c r="AT227" s="197" t="s">
        <v>220</v>
      </c>
      <c r="AU227" s="197" t="s">
        <v>86</v>
      </c>
      <c r="AY227" s="17" t="s">
        <v>126</v>
      </c>
      <c r="BE227" s="198">
        <f>IF(N227="základní",J227,0)</f>
        <v>0</v>
      </c>
      <c r="BF227" s="198">
        <f>IF(N227="snížená",J227,0)</f>
        <v>0</v>
      </c>
      <c r="BG227" s="198">
        <f>IF(N227="zákl. přenesená",J227,0)</f>
        <v>0</v>
      </c>
      <c r="BH227" s="198">
        <f>IF(N227="sníž. přenesená",J227,0)</f>
        <v>0</v>
      </c>
      <c r="BI227" s="198">
        <f>IF(N227="nulová",J227,0)</f>
        <v>0</v>
      </c>
      <c r="BJ227" s="17" t="s">
        <v>8</v>
      </c>
      <c r="BK227" s="198">
        <f>ROUND(I227*H227,0)</f>
        <v>0</v>
      </c>
      <c r="BL227" s="17" t="s">
        <v>142</v>
      </c>
      <c r="BM227" s="197" t="s">
        <v>464</v>
      </c>
    </row>
    <row r="228" spans="1:65" s="13" customFormat="1" ht="11.25">
      <c r="B228" s="204"/>
      <c r="C228" s="205"/>
      <c r="D228" s="199" t="s">
        <v>137</v>
      </c>
      <c r="E228" s="205"/>
      <c r="F228" s="207" t="s">
        <v>465</v>
      </c>
      <c r="G228" s="205"/>
      <c r="H228" s="208">
        <v>8.5679999999999996</v>
      </c>
      <c r="I228" s="209"/>
      <c r="J228" s="205"/>
      <c r="K228" s="205"/>
      <c r="L228" s="210"/>
      <c r="M228" s="211"/>
      <c r="N228" s="212"/>
      <c r="O228" s="212"/>
      <c r="P228" s="212"/>
      <c r="Q228" s="212"/>
      <c r="R228" s="212"/>
      <c r="S228" s="212"/>
      <c r="T228" s="213"/>
      <c r="AT228" s="214" t="s">
        <v>137</v>
      </c>
      <c r="AU228" s="214" t="s">
        <v>86</v>
      </c>
      <c r="AV228" s="13" t="s">
        <v>86</v>
      </c>
      <c r="AW228" s="13" t="s">
        <v>4</v>
      </c>
      <c r="AX228" s="13" t="s">
        <v>8</v>
      </c>
      <c r="AY228" s="214" t="s">
        <v>126</v>
      </c>
    </row>
    <row r="229" spans="1:65" s="2" customFormat="1" ht="24.2" customHeight="1">
      <c r="A229" s="34"/>
      <c r="B229" s="35"/>
      <c r="C229" s="186" t="s">
        <v>284</v>
      </c>
      <c r="D229" s="186" t="s">
        <v>128</v>
      </c>
      <c r="E229" s="187" t="s">
        <v>264</v>
      </c>
      <c r="F229" s="188" t="s">
        <v>265</v>
      </c>
      <c r="G229" s="189" t="s">
        <v>131</v>
      </c>
      <c r="H229" s="190">
        <v>30.75</v>
      </c>
      <c r="I229" s="191"/>
      <c r="J229" s="192">
        <f>ROUND(I229*H229,0)</f>
        <v>0</v>
      </c>
      <c r="K229" s="188" t="s">
        <v>132</v>
      </c>
      <c r="L229" s="39"/>
      <c r="M229" s="193" t="s">
        <v>1</v>
      </c>
      <c r="N229" s="194" t="s">
        <v>42</v>
      </c>
      <c r="O229" s="71"/>
      <c r="P229" s="195">
        <f>O229*H229</f>
        <v>0</v>
      </c>
      <c r="Q229" s="195">
        <v>0.10100000000000001</v>
      </c>
      <c r="R229" s="195">
        <f>Q229*H229</f>
        <v>3.10575</v>
      </c>
      <c r="S229" s="195">
        <v>0</v>
      </c>
      <c r="T229" s="196">
        <f>S229*H229</f>
        <v>0</v>
      </c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R229" s="197" t="s">
        <v>142</v>
      </c>
      <c r="AT229" s="197" t="s">
        <v>128</v>
      </c>
      <c r="AU229" s="197" t="s">
        <v>86</v>
      </c>
      <c r="AY229" s="17" t="s">
        <v>126</v>
      </c>
      <c r="BE229" s="198">
        <f>IF(N229="základní",J229,0)</f>
        <v>0</v>
      </c>
      <c r="BF229" s="198">
        <f>IF(N229="snížená",J229,0)</f>
        <v>0</v>
      </c>
      <c r="BG229" s="198">
        <f>IF(N229="zákl. přenesená",J229,0)</f>
        <v>0</v>
      </c>
      <c r="BH229" s="198">
        <f>IF(N229="sníž. přenesená",J229,0)</f>
        <v>0</v>
      </c>
      <c r="BI229" s="198">
        <f>IF(N229="nulová",J229,0)</f>
        <v>0</v>
      </c>
      <c r="BJ229" s="17" t="s">
        <v>8</v>
      </c>
      <c r="BK229" s="198">
        <f>ROUND(I229*H229,0)</f>
        <v>0</v>
      </c>
      <c r="BL229" s="17" t="s">
        <v>142</v>
      </c>
      <c r="BM229" s="197" t="s">
        <v>466</v>
      </c>
    </row>
    <row r="230" spans="1:65" s="2" customFormat="1" ht="19.5">
      <c r="A230" s="34"/>
      <c r="B230" s="35"/>
      <c r="C230" s="36"/>
      <c r="D230" s="199" t="s">
        <v>135</v>
      </c>
      <c r="E230" s="36"/>
      <c r="F230" s="200" t="s">
        <v>267</v>
      </c>
      <c r="G230" s="36"/>
      <c r="H230" s="36"/>
      <c r="I230" s="201"/>
      <c r="J230" s="36"/>
      <c r="K230" s="36"/>
      <c r="L230" s="39"/>
      <c r="M230" s="202"/>
      <c r="N230" s="203"/>
      <c r="O230" s="71"/>
      <c r="P230" s="71"/>
      <c r="Q230" s="71"/>
      <c r="R230" s="71"/>
      <c r="S230" s="71"/>
      <c r="T230" s="72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T230" s="17" t="s">
        <v>135</v>
      </c>
      <c r="AU230" s="17" t="s">
        <v>86</v>
      </c>
    </row>
    <row r="231" spans="1:65" s="13" customFormat="1" ht="11.25">
      <c r="B231" s="204"/>
      <c r="C231" s="205"/>
      <c r="D231" s="199" t="s">
        <v>137</v>
      </c>
      <c r="E231" s="206" t="s">
        <v>1</v>
      </c>
      <c r="F231" s="207" t="s">
        <v>396</v>
      </c>
      <c r="G231" s="205"/>
      <c r="H231" s="208">
        <v>6.45</v>
      </c>
      <c r="I231" s="209"/>
      <c r="J231" s="205"/>
      <c r="K231" s="205"/>
      <c r="L231" s="210"/>
      <c r="M231" s="211"/>
      <c r="N231" s="212"/>
      <c r="O231" s="212"/>
      <c r="P231" s="212"/>
      <c r="Q231" s="212"/>
      <c r="R231" s="212"/>
      <c r="S231" s="212"/>
      <c r="T231" s="213"/>
      <c r="AT231" s="214" t="s">
        <v>137</v>
      </c>
      <c r="AU231" s="214" t="s">
        <v>86</v>
      </c>
      <c r="AV231" s="13" t="s">
        <v>86</v>
      </c>
      <c r="AW231" s="13" t="s">
        <v>32</v>
      </c>
      <c r="AX231" s="13" t="s">
        <v>77</v>
      </c>
      <c r="AY231" s="214" t="s">
        <v>126</v>
      </c>
    </row>
    <row r="232" spans="1:65" s="13" customFormat="1" ht="11.25">
      <c r="B232" s="204"/>
      <c r="C232" s="205"/>
      <c r="D232" s="199" t="s">
        <v>137</v>
      </c>
      <c r="E232" s="206" t="s">
        <v>1</v>
      </c>
      <c r="F232" s="207" t="s">
        <v>397</v>
      </c>
      <c r="G232" s="205"/>
      <c r="H232" s="208">
        <v>6.9</v>
      </c>
      <c r="I232" s="209"/>
      <c r="J232" s="205"/>
      <c r="K232" s="205"/>
      <c r="L232" s="210"/>
      <c r="M232" s="211"/>
      <c r="N232" s="212"/>
      <c r="O232" s="212"/>
      <c r="P232" s="212"/>
      <c r="Q232" s="212"/>
      <c r="R232" s="212"/>
      <c r="S232" s="212"/>
      <c r="T232" s="213"/>
      <c r="AT232" s="214" t="s">
        <v>137</v>
      </c>
      <c r="AU232" s="214" t="s">
        <v>86</v>
      </c>
      <c r="AV232" s="13" t="s">
        <v>86</v>
      </c>
      <c r="AW232" s="13" t="s">
        <v>32</v>
      </c>
      <c r="AX232" s="13" t="s">
        <v>77</v>
      </c>
      <c r="AY232" s="214" t="s">
        <v>126</v>
      </c>
    </row>
    <row r="233" spans="1:65" s="13" customFormat="1" ht="11.25">
      <c r="B233" s="204"/>
      <c r="C233" s="205"/>
      <c r="D233" s="199" t="s">
        <v>137</v>
      </c>
      <c r="E233" s="206" t="s">
        <v>1</v>
      </c>
      <c r="F233" s="207" t="s">
        <v>398</v>
      </c>
      <c r="G233" s="205"/>
      <c r="H233" s="208">
        <v>17.399999999999999</v>
      </c>
      <c r="I233" s="209"/>
      <c r="J233" s="205"/>
      <c r="K233" s="205"/>
      <c r="L233" s="210"/>
      <c r="M233" s="211"/>
      <c r="N233" s="212"/>
      <c r="O233" s="212"/>
      <c r="P233" s="212"/>
      <c r="Q233" s="212"/>
      <c r="R233" s="212"/>
      <c r="S233" s="212"/>
      <c r="T233" s="213"/>
      <c r="AT233" s="214" t="s">
        <v>137</v>
      </c>
      <c r="AU233" s="214" t="s">
        <v>86</v>
      </c>
      <c r="AV233" s="13" t="s">
        <v>86</v>
      </c>
      <c r="AW233" s="13" t="s">
        <v>32</v>
      </c>
      <c r="AX233" s="13" t="s">
        <v>77</v>
      </c>
      <c r="AY233" s="214" t="s">
        <v>126</v>
      </c>
    </row>
    <row r="234" spans="1:65" s="14" customFormat="1" ht="11.25">
      <c r="B234" s="215"/>
      <c r="C234" s="216"/>
      <c r="D234" s="199" t="s">
        <v>137</v>
      </c>
      <c r="E234" s="217" t="s">
        <v>1</v>
      </c>
      <c r="F234" s="218" t="s">
        <v>165</v>
      </c>
      <c r="G234" s="216"/>
      <c r="H234" s="219">
        <v>30.75</v>
      </c>
      <c r="I234" s="220"/>
      <c r="J234" s="216"/>
      <c r="K234" s="216"/>
      <c r="L234" s="221"/>
      <c r="M234" s="222"/>
      <c r="N234" s="223"/>
      <c r="O234" s="223"/>
      <c r="P234" s="223"/>
      <c r="Q234" s="223"/>
      <c r="R234" s="223"/>
      <c r="S234" s="223"/>
      <c r="T234" s="224"/>
      <c r="AT234" s="225" t="s">
        <v>137</v>
      </c>
      <c r="AU234" s="225" t="s">
        <v>86</v>
      </c>
      <c r="AV234" s="14" t="s">
        <v>142</v>
      </c>
      <c r="AW234" s="14" t="s">
        <v>32</v>
      </c>
      <c r="AX234" s="14" t="s">
        <v>8</v>
      </c>
      <c r="AY234" s="225" t="s">
        <v>126</v>
      </c>
    </row>
    <row r="235" spans="1:65" s="2" customFormat="1" ht="24.2" customHeight="1">
      <c r="A235" s="34"/>
      <c r="B235" s="35"/>
      <c r="C235" s="226" t="s">
        <v>289</v>
      </c>
      <c r="D235" s="226" t="s">
        <v>220</v>
      </c>
      <c r="E235" s="227" t="s">
        <v>270</v>
      </c>
      <c r="F235" s="228" t="s">
        <v>271</v>
      </c>
      <c r="G235" s="229" t="s">
        <v>131</v>
      </c>
      <c r="H235" s="230">
        <v>5</v>
      </c>
      <c r="I235" s="231"/>
      <c r="J235" s="232">
        <f>ROUND(I235*H235,0)</f>
        <v>0</v>
      </c>
      <c r="K235" s="228" t="s">
        <v>132</v>
      </c>
      <c r="L235" s="233"/>
      <c r="M235" s="234" t="s">
        <v>1</v>
      </c>
      <c r="N235" s="235" t="s">
        <v>42</v>
      </c>
      <c r="O235" s="71"/>
      <c r="P235" s="195">
        <f>O235*H235</f>
        <v>0</v>
      </c>
      <c r="Q235" s="195">
        <v>0.115</v>
      </c>
      <c r="R235" s="195">
        <f>Q235*H235</f>
        <v>0.57500000000000007</v>
      </c>
      <c r="S235" s="195">
        <v>0</v>
      </c>
      <c r="T235" s="196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197" t="s">
        <v>172</v>
      </c>
      <c r="AT235" s="197" t="s">
        <v>220</v>
      </c>
      <c r="AU235" s="197" t="s">
        <v>86</v>
      </c>
      <c r="AY235" s="17" t="s">
        <v>126</v>
      </c>
      <c r="BE235" s="198">
        <f>IF(N235="základní",J235,0)</f>
        <v>0</v>
      </c>
      <c r="BF235" s="198">
        <f>IF(N235="snížená",J235,0)</f>
        <v>0</v>
      </c>
      <c r="BG235" s="198">
        <f>IF(N235="zákl. přenesená",J235,0)</f>
        <v>0</v>
      </c>
      <c r="BH235" s="198">
        <f>IF(N235="sníž. přenesená",J235,0)</f>
        <v>0</v>
      </c>
      <c r="BI235" s="198">
        <f>IF(N235="nulová",J235,0)</f>
        <v>0</v>
      </c>
      <c r="BJ235" s="17" t="s">
        <v>8</v>
      </c>
      <c r="BK235" s="198">
        <f>ROUND(I235*H235,0)</f>
        <v>0</v>
      </c>
      <c r="BL235" s="17" t="s">
        <v>142</v>
      </c>
      <c r="BM235" s="197" t="s">
        <v>467</v>
      </c>
    </row>
    <row r="236" spans="1:65" s="2" customFormat="1" ht="19.5">
      <c r="A236" s="34"/>
      <c r="B236" s="35"/>
      <c r="C236" s="36"/>
      <c r="D236" s="199" t="s">
        <v>135</v>
      </c>
      <c r="E236" s="36"/>
      <c r="F236" s="200" t="s">
        <v>273</v>
      </c>
      <c r="G236" s="36"/>
      <c r="H236" s="36"/>
      <c r="I236" s="201"/>
      <c r="J236" s="36"/>
      <c r="K236" s="36"/>
      <c r="L236" s="39"/>
      <c r="M236" s="202"/>
      <c r="N236" s="203"/>
      <c r="O236" s="71"/>
      <c r="P236" s="71"/>
      <c r="Q236" s="71"/>
      <c r="R236" s="71"/>
      <c r="S236" s="71"/>
      <c r="T236" s="72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T236" s="17" t="s">
        <v>135</v>
      </c>
      <c r="AU236" s="17" t="s">
        <v>86</v>
      </c>
    </row>
    <row r="237" spans="1:65" s="12" customFormat="1" ht="22.9" customHeight="1">
      <c r="B237" s="170"/>
      <c r="C237" s="171"/>
      <c r="D237" s="172" t="s">
        <v>76</v>
      </c>
      <c r="E237" s="184" t="s">
        <v>177</v>
      </c>
      <c r="F237" s="184" t="s">
        <v>274</v>
      </c>
      <c r="G237" s="171"/>
      <c r="H237" s="171"/>
      <c r="I237" s="174"/>
      <c r="J237" s="185">
        <f>BK237</f>
        <v>0</v>
      </c>
      <c r="K237" s="171"/>
      <c r="L237" s="176"/>
      <c r="M237" s="177"/>
      <c r="N237" s="178"/>
      <c r="O237" s="178"/>
      <c r="P237" s="179">
        <f>SUM(P238:P280)</f>
        <v>0</v>
      </c>
      <c r="Q237" s="178"/>
      <c r="R237" s="179">
        <f>SUM(R238:R280)</f>
        <v>1.0325219999999999</v>
      </c>
      <c r="S237" s="178"/>
      <c r="T237" s="180">
        <f>SUM(T238:T280)</f>
        <v>53.317745000000002</v>
      </c>
      <c r="AR237" s="181" t="s">
        <v>8</v>
      </c>
      <c r="AT237" s="182" t="s">
        <v>76</v>
      </c>
      <c r="AU237" s="182" t="s">
        <v>8</v>
      </c>
      <c r="AY237" s="181" t="s">
        <v>126</v>
      </c>
      <c r="BK237" s="183">
        <f>SUM(BK238:BK280)</f>
        <v>0</v>
      </c>
    </row>
    <row r="238" spans="1:65" s="2" customFormat="1" ht="14.45" customHeight="1">
      <c r="A238" s="34"/>
      <c r="B238" s="35"/>
      <c r="C238" s="186" t="s">
        <v>294</v>
      </c>
      <c r="D238" s="186" t="s">
        <v>128</v>
      </c>
      <c r="E238" s="187" t="s">
        <v>285</v>
      </c>
      <c r="F238" s="188" t="s">
        <v>286</v>
      </c>
      <c r="G238" s="189" t="s">
        <v>169</v>
      </c>
      <c r="H238" s="190">
        <v>17.399999999999999</v>
      </c>
      <c r="I238" s="191"/>
      <c r="J238" s="192">
        <f>ROUND(I238*H238,0)</f>
        <v>0</v>
      </c>
      <c r="K238" s="188" t="s">
        <v>132</v>
      </c>
      <c r="L238" s="39"/>
      <c r="M238" s="193" t="s">
        <v>1</v>
      </c>
      <c r="N238" s="194" t="s">
        <v>42</v>
      </c>
      <c r="O238" s="71"/>
      <c r="P238" s="195">
        <f>O238*H238</f>
        <v>0</v>
      </c>
      <c r="Q238" s="195">
        <v>3.0000000000000001E-5</v>
      </c>
      <c r="R238" s="195">
        <f>Q238*H238</f>
        <v>5.22E-4</v>
      </c>
      <c r="S238" s="195">
        <v>0</v>
      </c>
      <c r="T238" s="196">
        <f>S238*H238</f>
        <v>0</v>
      </c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R238" s="197" t="s">
        <v>142</v>
      </c>
      <c r="AT238" s="197" t="s">
        <v>128</v>
      </c>
      <c r="AU238" s="197" t="s">
        <v>86</v>
      </c>
      <c r="AY238" s="17" t="s">
        <v>126</v>
      </c>
      <c r="BE238" s="198">
        <f>IF(N238="základní",J238,0)</f>
        <v>0</v>
      </c>
      <c r="BF238" s="198">
        <f>IF(N238="snížená",J238,0)</f>
        <v>0</v>
      </c>
      <c r="BG238" s="198">
        <f>IF(N238="zákl. přenesená",J238,0)</f>
        <v>0</v>
      </c>
      <c r="BH238" s="198">
        <f>IF(N238="sníž. přenesená",J238,0)</f>
        <v>0</v>
      </c>
      <c r="BI238" s="198">
        <f>IF(N238="nulová",J238,0)</f>
        <v>0</v>
      </c>
      <c r="BJ238" s="17" t="s">
        <v>8</v>
      </c>
      <c r="BK238" s="198">
        <f>ROUND(I238*H238,0)</f>
        <v>0</v>
      </c>
      <c r="BL238" s="17" t="s">
        <v>142</v>
      </c>
      <c r="BM238" s="197" t="s">
        <v>468</v>
      </c>
    </row>
    <row r="239" spans="1:65" s="13" customFormat="1" ht="11.25">
      <c r="B239" s="204"/>
      <c r="C239" s="205"/>
      <c r="D239" s="199" t="s">
        <v>137</v>
      </c>
      <c r="E239" s="206" t="s">
        <v>1</v>
      </c>
      <c r="F239" s="207" t="s">
        <v>469</v>
      </c>
      <c r="G239" s="205"/>
      <c r="H239" s="208">
        <v>17.399999999999999</v>
      </c>
      <c r="I239" s="209"/>
      <c r="J239" s="205"/>
      <c r="K239" s="205"/>
      <c r="L239" s="210"/>
      <c r="M239" s="211"/>
      <c r="N239" s="212"/>
      <c r="O239" s="212"/>
      <c r="P239" s="212"/>
      <c r="Q239" s="212"/>
      <c r="R239" s="212"/>
      <c r="S239" s="212"/>
      <c r="T239" s="213"/>
      <c r="AT239" s="214" t="s">
        <v>137</v>
      </c>
      <c r="AU239" s="214" t="s">
        <v>86</v>
      </c>
      <c r="AV239" s="13" t="s">
        <v>86</v>
      </c>
      <c r="AW239" s="13" t="s">
        <v>32</v>
      </c>
      <c r="AX239" s="13" t="s">
        <v>8</v>
      </c>
      <c r="AY239" s="214" t="s">
        <v>126</v>
      </c>
    </row>
    <row r="240" spans="1:65" s="2" customFormat="1" ht="24.2" customHeight="1">
      <c r="A240" s="34"/>
      <c r="B240" s="35"/>
      <c r="C240" s="186" t="s">
        <v>299</v>
      </c>
      <c r="D240" s="186" t="s">
        <v>128</v>
      </c>
      <c r="E240" s="187" t="s">
        <v>470</v>
      </c>
      <c r="F240" s="188" t="s">
        <v>471</v>
      </c>
      <c r="G240" s="189" t="s">
        <v>169</v>
      </c>
      <c r="H240" s="190">
        <v>86</v>
      </c>
      <c r="I240" s="191"/>
      <c r="J240" s="192">
        <f>ROUND(I240*H240,0)</f>
        <v>0</v>
      </c>
      <c r="K240" s="188" t="s">
        <v>1</v>
      </c>
      <c r="L240" s="39"/>
      <c r="M240" s="193" t="s">
        <v>1</v>
      </c>
      <c r="N240" s="194" t="s">
        <v>42</v>
      </c>
      <c r="O240" s="71"/>
      <c r="P240" s="195">
        <f>O240*H240</f>
        <v>0</v>
      </c>
      <c r="Q240" s="195">
        <v>0</v>
      </c>
      <c r="R240" s="195">
        <f>Q240*H240</f>
        <v>0</v>
      </c>
      <c r="S240" s="195">
        <v>0</v>
      </c>
      <c r="T240" s="196">
        <f>S240*H240</f>
        <v>0</v>
      </c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R240" s="197" t="s">
        <v>142</v>
      </c>
      <c r="AT240" s="197" t="s">
        <v>128</v>
      </c>
      <c r="AU240" s="197" t="s">
        <v>86</v>
      </c>
      <c r="AY240" s="17" t="s">
        <v>126</v>
      </c>
      <c r="BE240" s="198">
        <f>IF(N240="základní",J240,0)</f>
        <v>0</v>
      </c>
      <c r="BF240" s="198">
        <f>IF(N240="snížená",J240,0)</f>
        <v>0</v>
      </c>
      <c r="BG240" s="198">
        <f>IF(N240="zákl. přenesená",J240,0)</f>
        <v>0</v>
      </c>
      <c r="BH240" s="198">
        <f>IF(N240="sníž. přenesená",J240,0)</f>
        <v>0</v>
      </c>
      <c r="BI240" s="198">
        <f>IF(N240="nulová",J240,0)</f>
        <v>0</v>
      </c>
      <c r="BJ240" s="17" t="s">
        <v>8</v>
      </c>
      <c r="BK240" s="198">
        <f>ROUND(I240*H240,0)</f>
        <v>0</v>
      </c>
      <c r="BL240" s="17" t="s">
        <v>142</v>
      </c>
      <c r="BM240" s="197" t="s">
        <v>472</v>
      </c>
    </row>
    <row r="241" spans="1:65" s="13" customFormat="1" ht="11.25">
      <c r="B241" s="204"/>
      <c r="C241" s="205"/>
      <c r="D241" s="199" t="s">
        <v>137</v>
      </c>
      <c r="E241" s="206" t="s">
        <v>1</v>
      </c>
      <c r="F241" s="207" t="s">
        <v>473</v>
      </c>
      <c r="G241" s="205"/>
      <c r="H241" s="208">
        <v>86</v>
      </c>
      <c r="I241" s="209"/>
      <c r="J241" s="205"/>
      <c r="K241" s="205"/>
      <c r="L241" s="210"/>
      <c r="M241" s="211"/>
      <c r="N241" s="212"/>
      <c r="O241" s="212"/>
      <c r="P241" s="212"/>
      <c r="Q241" s="212"/>
      <c r="R241" s="212"/>
      <c r="S241" s="212"/>
      <c r="T241" s="213"/>
      <c r="AT241" s="214" t="s">
        <v>137</v>
      </c>
      <c r="AU241" s="214" t="s">
        <v>86</v>
      </c>
      <c r="AV241" s="13" t="s">
        <v>86</v>
      </c>
      <c r="AW241" s="13" t="s">
        <v>32</v>
      </c>
      <c r="AX241" s="13" t="s">
        <v>8</v>
      </c>
      <c r="AY241" s="214" t="s">
        <v>126</v>
      </c>
    </row>
    <row r="242" spans="1:65" s="2" customFormat="1" ht="24.2" customHeight="1">
      <c r="A242" s="34"/>
      <c r="B242" s="35"/>
      <c r="C242" s="226" t="s">
        <v>303</v>
      </c>
      <c r="D242" s="226" t="s">
        <v>220</v>
      </c>
      <c r="E242" s="227" t="s">
        <v>474</v>
      </c>
      <c r="F242" s="228" t="s">
        <v>475</v>
      </c>
      <c r="G242" s="229" t="s">
        <v>169</v>
      </c>
      <c r="H242" s="230">
        <v>172</v>
      </c>
      <c r="I242" s="231"/>
      <c r="J242" s="232">
        <f>ROUND(I242*H242,0)</f>
        <v>0</v>
      </c>
      <c r="K242" s="228" t="s">
        <v>1</v>
      </c>
      <c r="L242" s="233"/>
      <c r="M242" s="234" t="s">
        <v>1</v>
      </c>
      <c r="N242" s="235" t="s">
        <v>42</v>
      </c>
      <c r="O242" s="71"/>
      <c r="P242" s="195">
        <f>O242*H242</f>
        <v>0</v>
      </c>
      <c r="Q242" s="195">
        <v>6.0000000000000001E-3</v>
      </c>
      <c r="R242" s="195">
        <f>Q242*H242</f>
        <v>1.032</v>
      </c>
      <c r="S242" s="195">
        <v>0</v>
      </c>
      <c r="T242" s="196">
        <f>S242*H242</f>
        <v>0</v>
      </c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R242" s="197" t="s">
        <v>172</v>
      </c>
      <c r="AT242" s="197" t="s">
        <v>220</v>
      </c>
      <c r="AU242" s="197" t="s">
        <v>86</v>
      </c>
      <c r="AY242" s="17" t="s">
        <v>126</v>
      </c>
      <c r="BE242" s="198">
        <f>IF(N242="základní",J242,0)</f>
        <v>0</v>
      </c>
      <c r="BF242" s="198">
        <f>IF(N242="snížená",J242,0)</f>
        <v>0</v>
      </c>
      <c r="BG242" s="198">
        <f>IF(N242="zákl. přenesená",J242,0)</f>
        <v>0</v>
      </c>
      <c r="BH242" s="198">
        <f>IF(N242="sníž. přenesená",J242,0)</f>
        <v>0</v>
      </c>
      <c r="BI242" s="198">
        <f>IF(N242="nulová",J242,0)</f>
        <v>0</v>
      </c>
      <c r="BJ242" s="17" t="s">
        <v>8</v>
      </c>
      <c r="BK242" s="198">
        <f>ROUND(I242*H242,0)</f>
        <v>0</v>
      </c>
      <c r="BL242" s="17" t="s">
        <v>142</v>
      </c>
      <c r="BM242" s="197" t="s">
        <v>476</v>
      </c>
    </row>
    <row r="243" spans="1:65" s="13" customFormat="1" ht="11.25">
      <c r="B243" s="204"/>
      <c r="C243" s="205"/>
      <c r="D243" s="199" t="s">
        <v>137</v>
      </c>
      <c r="E243" s="205"/>
      <c r="F243" s="207" t="s">
        <v>477</v>
      </c>
      <c r="G243" s="205"/>
      <c r="H243" s="208">
        <v>172</v>
      </c>
      <c r="I243" s="209"/>
      <c r="J243" s="205"/>
      <c r="K243" s="205"/>
      <c r="L243" s="210"/>
      <c r="M243" s="211"/>
      <c r="N243" s="212"/>
      <c r="O243" s="212"/>
      <c r="P243" s="212"/>
      <c r="Q243" s="212"/>
      <c r="R243" s="212"/>
      <c r="S243" s="212"/>
      <c r="T243" s="213"/>
      <c r="AT243" s="214" t="s">
        <v>137</v>
      </c>
      <c r="AU243" s="214" t="s">
        <v>86</v>
      </c>
      <c r="AV243" s="13" t="s">
        <v>86</v>
      </c>
      <c r="AW243" s="13" t="s">
        <v>4</v>
      </c>
      <c r="AX243" s="13" t="s">
        <v>8</v>
      </c>
      <c r="AY243" s="214" t="s">
        <v>126</v>
      </c>
    </row>
    <row r="244" spans="1:65" s="2" customFormat="1" ht="14.45" customHeight="1">
      <c r="A244" s="34"/>
      <c r="B244" s="35"/>
      <c r="C244" s="186" t="s">
        <v>309</v>
      </c>
      <c r="D244" s="186" t="s">
        <v>128</v>
      </c>
      <c r="E244" s="187" t="s">
        <v>478</v>
      </c>
      <c r="F244" s="188" t="s">
        <v>479</v>
      </c>
      <c r="G244" s="189" t="s">
        <v>162</v>
      </c>
      <c r="H244" s="190">
        <v>3.7050000000000001</v>
      </c>
      <c r="I244" s="191"/>
      <c r="J244" s="192">
        <f>ROUND(I244*H244,0)</f>
        <v>0</v>
      </c>
      <c r="K244" s="188" t="s">
        <v>132</v>
      </c>
      <c r="L244" s="39"/>
      <c r="M244" s="193" t="s">
        <v>1</v>
      </c>
      <c r="N244" s="194" t="s">
        <v>42</v>
      </c>
      <c r="O244" s="71"/>
      <c r="P244" s="195">
        <f>O244*H244</f>
        <v>0</v>
      </c>
      <c r="Q244" s="195">
        <v>0</v>
      </c>
      <c r="R244" s="195">
        <f>Q244*H244</f>
        <v>0</v>
      </c>
      <c r="S244" s="195">
        <v>2</v>
      </c>
      <c r="T244" s="196">
        <f>S244*H244</f>
        <v>7.41</v>
      </c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R244" s="197" t="s">
        <v>142</v>
      </c>
      <c r="AT244" s="197" t="s">
        <v>128</v>
      </c>
      <c r="AU244" s="197" t="s">
        <v>86</v>
      </c>
      <c r="AY244" s="17" t="s">
        <v>126</v>
      </c>
      <c r="BE244" s="198">
        <f>IF(N244="základní",J244,0)</f>
        <v>0</v>
      </c>
      <c r="BF244" s="198">
        <f>IF(N244="snížená",J244,0)</f>
        <v>0</v>
      </c>
      <c r="BG244" s="198">
        <f>IF(N244="zákl. přenesená",J244,0)</f>
        <v>0</v>
      </c>
      <c r="BH244" s="198">
        <f>IF(N244="sníž. přenesená",J244,0)</f>
        <v>0</v>
      </c>
      <c r="BI244" s="198">
        <f>IF(N244="nulová",J244,0)</f>
        <v>0</v>
      </c>
      <c r="BJ244" s="17" t="s">
        <v>8</v>
      </c>
      <c r="BK244" s="198">
        <f>ROUND(I244*H244,0)</f>
        <v>0</v>
      </c>
      <c r="BL244" s="17" t="s">
        <v>142</v>
      </c>
      <c r="BM244" s="197" t="s">
        <v>480</v>
      </c>
    </row>
    <row r="245" spans="1:65" s="2" customFormat="1" ht="19.5">
      <c r="A245" s="34"/>
      <c r="B245" s="35"/>
      <c r="C245" s="36"/>
      <c r="D245" s="199" t="s">
        <v>135</v>
      </c>
      <c r="E245" s="36"/>
      <c r="F245" s="200" t="s">
        <v>481</v>
      </c>
      <c r="G245" s="36"/>
      <c r="H245" s="36"/>
      <c r="I245" s="201"/>
      <c r="J245" s="36"/>
      <c r="K245" s="36"/>
      <c r="L245" s="39"/>
      <c r="M245" s="202"/>
      <c r="N245" s="203"/>
      <c r="O245" s="71"/>
      <c r="P245" s="71"/>
      <c r="Q245" s="71"/>
      <c r="R245" s="71"/>
      <c r="S245" s="71"/>
      <c r="T245" s="72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T245" s="17" t="s">
        <v>135</v>
      </c>
      <c r="AU245" s="17" t="s">
        <v>86</v>
      </c>
    </row>
    <row r="246" spans="1:65" s="13" customFormat="1" ht="11.25">
      <c r="B246" s="204"/>
      <c r="C246" s="205"/>
      <c r="D246" s="199" t="s">
        <v>137</v>
      </c>
      <c r="E246" s="206" t="s">
        <v>1</v>
      </c>
      <c r="F246" s="207" t="s">
        <v>482</v>
      </c>
      <c r="G246" s="205"/>
      <c r="H246" s="208">
        <v>0.64500000000000002</v>
      </c>
      <c r="I246" s="209"/>
      <c r="J246" s="205"/>
      <c r="K246" s="205"/>
      <c r="L246" s="210"/>
      <c r="M246" s="211"/>
      <c r="N246" s="212"/>
      <c r="O246" s="212"/>
      <c r="P246" s="212"/>
      <c r="Q246" s="212"/>
      <c r="R246" s="212"/>
      <c r="S246" s="212"/>
      <c r="T246" s="213"/>
      <c r="AT246" s="214" t="s">
        <v>137</v>
      </c>
      <c r="AU246" s="214" t="s">
        <v>86</v>
      </c>
      <c r="AV246" s="13" t="s">
        <v>86</v>
      </c>
      <c r="AW246" s="13" t="s">
        <v>32</v>
      </c>
      <c r="AX246" s="13" t="s">
        <v>77</v>
      </c>
      <c r="AY246" s="214" t="s">
        <v>126</v>
      </c>
    </row>
    <row r="247" spans="1:65" s="13" customFormat="1" ht="11.25">
      <c r="B247" s="204"/>
      <c r="C247" s="205"/>
      <c r="D247" s="199" t="s">
        <v>137</v>
      </c>
      <c r="E247" s="206" t="s">
        <v>1</v>
      </c>
      <c r="F247" s="207" t="s">
        <v>483</v>
      </c>
      <c r="G247" s="205"/>
      <c r="H247" s="208">
        <v>0.69</v>
      </c>
      <c r="I247" s="209"/>
      <c r="J247" s="205"/>
      <c r="K247" s="205"/>
      <c r="L247" s="210"/>
      <c r="M247" s="211"/>
      <c r="N247" s="212"/>
      <c r="O247" s="212"/>
      <c r="P247" s="212"/>
      <c r="Q247" s="212"/>
      <c r="R247" s="212"/>
      <c r="S247" s="212"/>
      <c r="T247" s="213"/>
      <c r="AT247" s="214" t="s">
        <v>137</v>
      </c>
      <c r="AU247" s="214" t="s">
        <v>86</v>
      </c>
      <c r="AV247" s="13" t="s">
        <v>86</v>
      </c>
      <c r="AW247" s="13" t="s">
        <v>32</v>
      </c>
      <c r="AX247" s="13" t="s">
        <v>77</v>
      </c>
      <c r="AY247" s="214" t="s">
        <v>126</v>
      </c>
    </row>
    <row r="248" spans="1:65" s="13" customFormat="1" ht="11.25">
      <c r="B248" s="204"/>
      <c r="C248" s="205"/>
      <c r="D248" s="199" t="s">
        <v>137</v>
      </c>
      <c r="E248" s="206" t="s">
        <v>1</v>
      </c>
      <c r="F248" s="207" t="s">
        <v>484</v>
      </c>
      <c r="G248" s="205"/>
      <c r="H248" s="208">
        <v>0.72</v>
      </c>
      <c r="I248" s="209"/>
      <c r="J248" s="205"/>
      <c r="K248" s="205"/>
      <c r="L248" s="210"/>
      <c r="M248" s="211"/>
      <c r="N248" s="212"/>
      <c r="O248" s="212"/>
      <c r="P248" s="212"/>
      <c r="Q248" s="212"/>
      <c r="R248" s="212"/>
      <c r="S248" s="212"/>
      <c r="T248" s="213"/>
      <c r="AT248" s="214" t="s">
        <v>137</v>
      </c>
      <c r="AU248" s="214" t="s">
        <v>86</v>
      </c>
      <c r="AV248" s="13" t="s">
        <v>86</v>
      </c>
      <c r="AW248" s="13" t="s">
        <v>32</v>
      </c>
      <c r="AX248" s="13" t="s">
        <v>77</v>
      </c>
      <c r="AY248" s="214" t="s">
        <v>126</v>
      </c>
    </row>
    <row r="249" spans="1:65" s="13" customFormat="1" ht="11.25">
      <c r="B249" s="204"/>
      <c r="C249" s="205"/>
      <c r="D249" s="199" t="s">
        <v>137</v>
      </c>
      <c r="E249" s="206" t="s">
        <v>1</v>
      </c>
      <c r="F249" s="207" t="s">
        <v>485</v>
      </c>
      <c r="G249" s="205"/>
      <c r="H249" s="208">
        <v>1.65</v>
      </c>
      <c r="I249" s="209"/>
      <c r="J249" s="205"/>
      <c r="K249" s="205"/>
      <c r="L249" s="210"/>
      <c r="M249" s="211"/>
      <c r="N249" s="212"/>
      <c r="O249" s="212"/>
      <c r="P249" s="212"/>
      <c r="Q249" s="212"/>
      <c r="R249" s="212"/>
      <c r="S249" s="212"/>
      <c r="T249" s="213"/>
      <c r="AT249" s="214" t="s">
        <v>137</v>
      </c>
      <c r="AU249" s="214" t="s">
        <v>86</v>
      </c>
      <c r="AV249" s="13" t="s">
        <v>86</v>
      </c>
      <c r="AW249" s="13" t="s">
        <v>32</v>
      </c>
      <c r="AX249" s="13" t="s">
        <v>77</v>
      </c>
      <c r="AY249" s="214" t="s">
        <v>126</v>
      </c>
    </row>
    <row r="250" spans="1:65" s="14" customFormat="1" ht="11.25">
      <c r="B250" s="215"/>
      <c r="C250" s="216"/>
      <c r="D250" s="199" t="s">
        <v>137</v>
      </c>
      <c r="E250" s="217" t="s">
        <v>1</v>
      </c>
      <c r="F250" s="218" t="s">
        <v>165</v>
      </c>
      <c r="G250" s="216"/>
      <c r="H250" s="219">
        <v>3.7049999999999996</v>
      </c>
      <c r="I250" s="220"/>
      <c r="J250" s="216"/>
      <c r="K250" s="216"/>
      <c r="L250" s="221"/>
      <c r="M250" s="222"/>
      <c r="N250" s="223"/>
      <c r="O250" s="223"/>
      <c r="P250" s="223"/>
      <c r="Q250" s="223"/>
      <c r="R250" s="223"/>
      <c r="S250" s="223"/>
      <c r="T250" s="224"/>
      <c r="AT250" s="225" t="s">
        <v>137</v>
      </c>
      <c r="AU250" s="225" t="s">
        <v>86</v>
      </c>
      <c r="AV250" s="14" t="s">
        <v>142</v>
      </c>
      <c r="AW250" s="14" t="s">
        <v>32</v>
      </c>
      <c r="AX250" s="14" t="s">
        <v>8</v>
      </c>
      <c r="AY250" s="225" t="s">
        <v>126</v>
      </c>
    </row>
    <row r="251" spans="1:65" s="2" customFormat="1" ht="24.2" customHeight="1">
      <c r="A251" s="34"/>
      <c r="B251" s="35"/>
      <c r="C251" s="186" t="s">
        <v>315</v>
      </c>
      <c r="D251" s="186" t="s">
        <v>128</v>
      </c>
      <c r="E251" s="187" t="s">
        <v>304</v>
      </c>
      <c r="F251" s="188" t="s">
        <v>305</v>
      </c>
      <c r="G251" s="189" t="s">
        <v>217</v>
      </c>
      <c r="H251" s="190">
        <v>332.5</v>
      </c>
      <c r="I251" s="191"/>
      <c r="J251" s="192">
        <f>ROUND(I251*H251,0)</f>
        <v>0</v>
      </c>
      <c r="K251" s="188" t="s">
        <v>141</v>
      </c>
      <c r="L251" s="39"/>
      <c r="M251" s="193" t="s">
        <v>1</v>
      </c>
      <c r="N251" s="194" t="s">
        <v>42</v>
      </c>
      <c r="O251" s="71"/>
      <c r="P251" s="195">
        <f>O251*H251</f>
        <v>0</v>
      </c>
      <c r="Q251" s="195">
        <v>0</v>
      </c>
      <c r="R251" s="195">
        <f>Q251*H251</f>
        <v>0</v>
      </c>
      <c r="S251" s="195">
        <v>0.08</v>
      </c>
      <c r="T251" s="196">
        <f>S251*H251</f>
        <v>26.6</v>
      </c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R251" s="197" t="s">
        <v>142</v>
      </c>
      <c r="AT251" s="197" t="s">
        <v>128</v>
      </c>
      <c r="AU251" s="197" t="s">
        <v>86</v>
      </c>
      <c r="AY251" s="17" t="s">
        <v>126</v>
      </c>
      <c r="BE251" s="198">
        <f>IF(N251="základní",J251,0)</f>
        <v>0</v>
      </c>
      <c r="BF251" s="198">
        <f>IF(N251="snížená",J251,0)</f>
        <v>0</v>
      </c>
      <c r="BG251" s="198">
        <f>IF(N251="zákl. přenesená",J251,0)</f>
        <v>0</v>
      </c>
      <c r="BH251" s="198">
        <f>IF(N251="sníž. přenesená",J251,0)</f>
        <v>0</v>
      </c>
      <c r="BI251" s="198">
        <f>IF(N251="nulová",J251,0)</f>
        <v>0</v>
      </c>
      <c r="BJ251" s="17" t="s">
        <v>8</v>
      </c>
      <c r="BK251" s="198">
        <f>ROUND(I251*H251,0)</f>
        <v>0</v>
      </c>
      <c r="BL251" s="17" t="s">
        <v>142</v>
      </c>
      <c r="BM251" s="197" t="s">
        <v>486</v>
      </c>
    </row>
    <row r="252" spans="1:65" s="2" customFormat="1" ht="19.5">
      <c r="A252" s="34"/>
      <c r="B252" s="35"/>
      <c r="C252" s="36"/>
      <c r="D252" s="199" t="s">
        <v>135</v>
      </c>
      <c r="E252" s="36"/>
      <c r="F252" s="200" t="s">
        <v>307</v>
      </c>
      <c r="G252" s="36"/>
      <c r="H252" s="36"/>
      <c r="I252" s="201"/>
      <c r="J252" s="36"/>
      <c r="K252" s="36"/>
      <c r="L252" s="39"/>
      <c r="M252" s="202"/>
      <c r="N252" s="203"/>
      <c r="O252" s="71"/>
      <c r="P252" s="71"/>
      <c r="Q252" s="71"/>
      <c r="R252" s="71"/>
      <c r="S252" s="71"/>
      <c r="T252" s="72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T252" s="17" t="s">
        <v>135</v>
      </c>
      <c r="AU252" s="17" t="s">
        <v>86</v>
      </c>
    </row>
    <row r="253" spans="1:65" s="13" customFormat="1" ht="11.25">
      <c r="B253" s="204"/>
      <c r="C253" s="205"/>
      <c r="D253" s="199" t="s">
        <v>137</v>
      </c>
      <c r="E253" s="206" t="s">
        <v>1</v>
      </c>
      <c r="F253" s="207" t="s">
        <v>487</v>
      </c>
      <c r="G253" s="205"/>
      <c r="H253" s="208">
        <v>10.75</v>
      </c>
      <c r="I253" s="209"/>
      <c r="J253" s="205"/>
      <c r="K253" s="205"/>
      <c r="L253" s="210"/>
      <c r="M253" s="211"/>
      <c r="N253" s="212"/>
      <c r="O253" s="212"/>
      <c r="P253" s="212"/>
      <c r="Q253" s="212"/>
      <c r="R253" s="212"/>
      <c r="S253" s="212"/>
      <c r="T253" s="213"/>
      <c r="AT253" s="214" t="s">
        <v>137</v>
      </c>
      <c r="AU253" s="214" t="s">
        <v>86</v>
      </c>
      <c r="AV253" s="13" t="s">
        <v>86</v>
      </c>
      <c r="AW253" s="13" t="s">
        <v>32</v>
      </c>
      <c r="AX253" s="13" t="s">
        <v>77</v>
      </c>
      <c r="AY253" s="214" t="s">
        <v>126</v>
      </c>
    </row>
    <row r="254" spans="1:65" s="13" customFormat="1" ht="11.25">
      <c r="B254" s="204"/>
      <c r="C254" s="205"/>
      <c r="D254" s="199" t="s">
        <v>137</v>
      </c>
      <c r="E254" s="206" t="s">
        <v>1</v>
      </c>
      <c r="F254" s="207" t="s">
        <v>488</v>
      </c>
      <c r="G254" s="205"/>
      <c r="H254" s="208">
        <v>11.5</v>
      </c>
      <c r="I254" s="209"/>
      <c r="J254" s="205"/>
      <c r="K254" s="205"/>
      <c r="L254" s="210"/>
      <c r="M254" s="211"/>
      <c r="N254" s="212"/>
      <c r="O254" s="212"/>
      <c r="P254" s="212"/>
      <c r="Q254" s="212"/>
      <c r="R254" s="212"/>
      <c r="S254" s="212"/>
      <c r="T254" s="213"/>
      <c r="AT254" s="214" t="s">
        <v>137</v>
      </c>
      <c r="AU254" s="214" t="s">
        <v>86</v>
      </c>
      <c r="AV254" s="13" t="s">
        <v>86</v>
      </c>
      <c r="AW254" s="13" t="s">
        <v>32</v>
      </c>
      <c r="AX254" s="13" t="s">
        <v>77</v>
      </c>
      <c r="AY254" s="214" t="s">
        <v>126</v>
      </c>
    </row>
    <row r="255" spans="1:65" s="13" customFormat="1" ht="11.25">
      <c r="B255" s="204"/>
      <c r="C255" s="205"/>
      <c r="D255" s="199" t="s">
        <v>137</v>
      </c>
      <c r="E255" s="206" t="s">
        <v>1</v>
      </c>
      <c r="F255" s="207" t="s">
        <v>489</v>
      </c>
      <c r="G255" s="205"/>
      <c r="H255" s="208">
        <v>12</v>
      </c>
      <c r="I255" s="209"/>
      <c r="J255" s="205"/>
      <c r="K255" s="205"/>
      <c r="L255" s="210"/>
      <c r="M255" s="211"/>
      <c r="N255" s="212"/>
      <c r="O255" s="212"/>
      <c r="P255" s="212"/>
      <c r="Q255" s="212"/>
      <c r="R255" s="212"/>
      <c r="S255" s="212"/>
      <c r="T255" s="213"/>
      <c r="AT255" s="214" t="s">
        <v>137</v>
      </c>
      <c r="AU255" s="214" t="s">
        <v>86</v>
      </c>
      <c r="AV255" s="13" t="s">
        <v>86</v>
      </c>
      <c r="AW255" s="13" t="s">
        <v>32</v>
      </c>
      <c r="AX255" s="13" t="s">
        <v>77</v>
      </c>
      <c r="AY255" s="214" t="s">
        <v>126</v>
      </c>
    </row>
    <row r="256" spans="1:65" s="13" customFormat="1" ht="11.25">
      <c r="B256" s="204"/>
      <c r="C256" s="205"/>
      <c r="D256" s="199" t="s">
        <v>137</v>
      </c>
      <c r="E256" s="206" t="s">
        <v>1</v>
      </c>
      <c r="F256" s="207" t="s">
        <v>490</v>
      </c>
      <c r="G256" s="205"/>
      <c r="H256" s="208">
        <v>55</v>
      </c>
      <c r="I256" s="209"/>
      <c r="J256" s="205"/>
      <c r="K256" s="205"/>
      <c r="L256" s="210"/>
      <c r="M256" s="211"/>
      <c r="N256" s="212"/>
      <c r="O256" s="212"/>
      <c r="P256" s="212"/>
      <c r="Q256" s="212"/>
      <c r="R256" s="212"/>
      <c r="S256" s="212"/>
      <c r="T256" s="213"/>
      <c r="AT256" s="214" t="s">
        <v>137</v>
      </c>
      <c r="AU256" s="214" t="s">
        <v>86</v>
      </c>
      <c r="AV256" s="13" t="s">
        <v>86</v>
      </c>
      <c r="AW256" s="13" t="s">
        <v>32</v>
      </c>
      <c r="AX256" s="13" t="s">
        <v>77</v>
      </c>
      <c r="AY256" s="214" t="s">
        <v>126</v>
      </c>
    </row>
    <row r="257" spans="1:65" s="13" customFormat="1" ht="11.25">
      <c r="B257" s="204"/>
      <c r="C257" s="205"/>
      <c r="D257" s="199" t="s">
        <v>137</v>
      </c>
      <c r="E257" s="206" t="s">
        <v>1</v>
      </c>
      <c r="F257" s="207" t="s">
        <v>491</v>
      </c>
      <c r="G257" s="205"/>
      <c r="H257" s="208">
        <v>6.5</v>
      </c>
      <c r="I257" s="209"/>
      <c r="J257" s="205"/>
      <c r="K257" s="205"/>
      <c r="L257" s="210"/>
      <c r="M257" s="211"/>
      <c r="N257" s="212"/>
      <c r="O257" s="212"/>
      <c r="P257" s="212"/>
      <c r="Q257" s="212"/>
      <c r="R257" s="212"/>
      <c r="S257" s="212"/>
      <c r="T257" s="213"/>
      <c r="AT257" s="214" t="s">
        <v>137</v>
      </c>
      <c r="AU257" s="214" t="s">
        <v>86</v>
      </c>
      <c r="AV257" s="13" t="s">
        <v>86</v>
      </c>
      <c r="AW257" s="13" t="s">
        <v>32</v>
      </c>
      <c r="AX257" s="13" t="s">
        <v>77</v>
      </c>
      <c r="AY257" s="214" t="s">
        <v>126</v>
      </c>
    </row>
    <row r="258" spans="1:65" s="13" customFormat="1" ht="11.25">
      <c r="B258" s="204"/>
      <c r="C258" s="205"/>
      <c r="D258" s="199" t="s">
        <v>137</v>
      </c>
      <c r="E258" s="206" t="s">
        <v>1</v>
      </c>
      <c r="F258" s="207" t="s">
        <v>492</v>
      </c>
      <c r="G258" s="205"/>
      <c r="H258" s="208">
        <v>78.75</v>
      </c>
      <c r="I258" s="209"/>
      <c r="J258" s="205"/>
      <c r="K258" s="205"/>
      <c r="L258" s="210"/>
      <c r="M258" s="211"/>
      <c r="N258" s="212"/>
      <c r="O258" s="212"/>
      <c r="P258" s="212"/>
      <c r="Q258" s="212"/>
      <c r="R258" s="212"/>
      <c r="S258" s="212"/>
      <c r="T258" s="213"/>
      <c r="AT258" s="214" t="s">
        <v>137</v>
      </c>
      <c r="AU258" s="214" t="s">
        <v>86</v>
      </c>
      <c r="AV258" s="13" t="s">
        <v>86</v>
      </c>
      <c r="AW258" s="13" t="s">
        <v>32</v>
      </c>
      <c r="AX258" s="13" t="s">
        <v>77</v>
      </c>
      <c r="AY258" s="214" t="s">
        <v>126</v>
      </c>
    </row>
    <row r="259" spans="1:65" s="13" customFormat="1" ht="11.25">
      <c r="B259" s="204"/>
      <c r="C259" s="205"/>
      <c r="D259" s="199" t="s">
        <v>137</v>
      </c>
      <c r="E259" s="206" t="s">
        <v>1</v>
      </c>
      <c r="F259" s="207" t="s">
        <v>493</v>
      </c>
      <c r="G259" s="205"/>
      <c r="H259" s="208">
        <v>15</v>
      </c>
      <c r="I259" s="209"/>
      <c r="J259" s="205"/>
      <c r="K259" s="205"/>
      <c r="L259" s="210"/>
      <c r="M259" s="211"/>
      <c r="N259" s="212"/>
      <c r="O259" s="212"/>
      <c r="P259" s="212"/>
      <c r="Q259" s="212"/>
      <c r="R259" s="212"/>
      <c r="S259" s="212"/>
      <c r="T259" s="213"/>
      <c r="AT259" s="214" t="s">
        <v>137</v>
      </c>
      <c r="AU259" s="214" t="s">
        <v>86</v>
      </c>
      <c r="AV259" s="13" t="s">
        <v>86</v>
      </c>
      <c r="AW259" s="13" t="s">
        <v>32</v>
      </c>
      <c r="AX259" s="13" t="s">
        <v>77</v>
      </c>
      <c r="AY259" s="214" t="s">
        <v>126</v>
      </c>
    </row>
    <row r="260" spans="1:65" s="13" customFormat="1" ht="11.25">
      <c r="B260" s="204"/>
      <c r="C260" s="205"/>
      <c r="D260" s="199" t="s">
        <v>137</v>
      </c>
      <c r="E260" s="206" t="s">
        <v>1</v>
      </c>
      <c r="F260" s="207" t="s">
        <v>432</v>
      </c>
      <c r="G260" s="205"/>
      <c r="H260" s="208">
        <v>85</v>
      </c>
      <c r="I260" s="209"/>
      <c r="J260" s="205"/>
      <c r="K260" s="205"/>
      <c r="L260" s="210"/>
      <c r="M260" s="211"/>
      <c r="N260" s="212"/>
      <c r="O260" s="212"/>
      <c r="P260" s="212"/>
      <c r="Q260" s="212"/>
      <c r="R260" s="212"/>
      <c r="S260" s="212"/>
      <c r="T260" s="213"/>
      <c r="AT260" s="214" t="s">
        <v>137</v>
      </c>
      <c r="AU260" s="214" t="s">
        <v>86</v>
      </c>
      <c r="AV260" s="13" t="s">
        <v>86</v>
      </c>
      <c r="AW260" s="13" t="s">
        <v>32</v>
      </c>
      <c r="AX260" s="13" t="s">
        <v>77</v>
      </c>
      <c r="AY260" s="214" t="s">
        <v>126</v>
      </c>
    </row>
    <row r="261" spans="1:65" s="13" customFormat="1" ht="11.25">
      <c r="B261" s="204"/>
      <c r="C261" s="205"/>
      <c r="D261" s="199" t="s">
        <v>137</v>
      </c>
      <c r="E261" s="206" t="s">
        <v>1</v>
      </c>
      <c r="F261" s="207" t="s">
        <v>433</v>
      </c>
      <c r="G261" s="205"/>
      <c r="H261" s="208">
        <v>58</v>
      </c>
      <c r="I261" s="209"/>
      <c r="J261" s="205"/>
      <c r="K261" s="205"/>
      <c r="L261" s="210"/>
      <c r="M261" s="211"/>
      <c r="N261" s="212"/>
      <c r="O261" s="212"/>
      <c r="P261" s="212"/>
      <c r="Q261" s="212"/>
      <c r="R261" s="212"/>
      <c r="S261" s="212"/>
      <c r="T261" s="213"/>
      <c r="AT261" s="214" t="s">
        <v>137</v>
      </c>
      <c r="AU261" s="214" t="s">
        <v>86</v>
      </c>
      <c r="AV261" s="13" t="s">
        <v>86</v>
      </c>
      <c r="AW261" s="13" t="s">
        <v>32</v>
      </c>
      <c r="AX261" s="13" t="s">
        <v>77</v>
      </c>
      <c r="AY261" s="214" t="s">
        <v>126</v>
      </c>
    </row>
    <row r="262" spans="1:65" s="14" customFormat="1" ht="11.25">
      <c r="B262" s="215"/>
      <c r="C262" s="216"/>
      <c r="D262" s="199" t="s">
        <v>137</v>
      </c>
      <c r="E262" s="217" t="s">
        <v>1</v>
      </c>
      <c r="F262" s="218" t="s">
        <v>165</v>
      </c>
      <c r="G262" s="216"/>
      <c r="H262" s="219">
        <v>332.5</v>
      </c>
      <c r="I262" s="220"/>
      <c r="J262" s="216"/>
      <c r="K262" s="216"/>
      <c r="L262" s="221"/>
      <c r="M262" s="222"/>
      <c r="N262" s="223"/>
      <c r="O262" s="223"/>
      <c r="P262" s="223"/>
      <c r="Q262" s="223"/>
      <c r="R262" s="223"/>
      <c r="S262" s="223"/>
      <c r="T262" s="224"/>
      <c r="AT262" s="225" t="s">
        <v>137</v>
      </c>
      <c r="AU262" s="225" t="s">
        <v>86</v>
      </c>
      <c r="AV262" s="14" t="s">
        <v>142</v>
      </c>
      <c r="AW262" s="14" t="s">
        <v>32</v>
      </c>
      <c r="AX262" s="14" t="s">
        <v>8</v>
      </c>
      <c r="AY262" s="225" t="s">
        <v>126</v>
      </c>
    </row>
    <row r="263" spans="1:65" s="2" customFormat="1" ht="24.2" customHeight="1">
      <c r="A263" s="34"/>
      <c r="B263" s="35"/>
      <c r="C263" s="186" t="s">
        <v>319</v>
      </c>
      <c r="D263" s="186" t="s">
        <v>128</v>
      </c>
      <c r="E263" s="187" t="s">
        <v>310</v>
      </c>
      <c r="F263" s="188" t="s">
        <v>311</v>
      </c>
      <c r="G263" s="189" t="s">
        <v>217</v>
      </c>
      <c r="H263" s="190">
        <v>227</v>
      </c>
      <c r="I263" s="191"/>
      <c r="J263" s="192">
        <f>ROUND(I263*H263,0)</f>
        <v>0</v>
      </c>
      <c r="K263" s="188" t="s">
        <v>132</v>
      </c>
      <c r="L263" s="39"/>
      <c r="M263" s="193" t="s">
        <v>1</v>
      </c>
      <c r="N263" s="194" t="s">
        <v>42</v>
      </c>
      <c r="O263" s="71"/>
      <c r="P263" s="195">
        <f>O263*H263</f>
        <v>0</v>
      </c>
      <c r="Q263" s="195">
        <v>0</v>
      </c>
      <c r="R263" s="195">
        <f>Q263*H263</f>
        <v>0</v>
      </c>
      <c r="S263" s="195">
        <v>6.5699999999999995E-2</v>
      </c>
      <c r="T263" s="196">
        <f>S263*H263</f>
        <v>14.913899999999998</v>
      </c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R263" s="197" t="s">
        <v>142</v>
      </c>
      <c r="AT263" s="197" t="s">
        <v>128</v>
      </c>
      <c r="AU263" s="197" t="s">
        <v>86</v>
      </c>
      <c r="AY263" s="17" t="s">
        <v>126</v>
      </c>
      <c r="BE263" s="198">
        <f>IF(N263="základní",J263,0)</f>
        <v>0</v>
      </c>
      <c r="BF263" s="198">
        <f>IF(N263="snížená",J263,0)</f>
        <v>0</v>
      </c>
      <c r="BG263" s="198">
        <f>IF(N263="zákl. přenesená",J263,0)</f>
        <v>0</v>
      </c>
      <c r="BH263" s="198">
        <f>IF(N263="sníž. přenesená",J263,0)</f>
        <v>0</v>
      </c>
      <c r="BI263" s="198">
        <f>IF(N263="nulová",J263,0)</f>
        <v>0</v>
      </c>
      <c r="BJ263" s="17" t="s">
        <v>8</v>
      </c>
      <c r="BK263" s="198">
        <f>ROUND(I263*H263,0)</f>
        <v>0</v>
      </c>
      <c r="BL263" s="17" t="s">
        <v>142</v>
      </c>
      <c r="BM263" s="197" t="s">
        <v>494</v>
      </c>
    </row>
    <row r="264" spans="1:65" s="2" customFormat="1" ht="39">
      <c r="A264" s="34"/>
      <c r="B264" s="35"/>
      <c r="C264" s="36"/>
      <c r="D264" s="199" t="s">
        <v>135</v>
      </c>
      <c r="E264" s="36"/>
      <c r="F264" s="200" t="s">
        <v>313</v>
      </c>
      <c r="G264" s="36"/>
      <c r="H264" s="36"/>
      <c r="I264" s="201"/>
      <c r="J264" s="36"/>
      <c r="K264" s="36"/>
      <c r="L264" s="39"/>
      <c r="M264" s="202"/>
      <c r="N264" s="203"/>
      <c r="O264" s="71"/>
      <c r="P264" s="71"/>
      <c r="Q264" s="71"/>
      <c r="R264" s="71"/>
      <c r="S264" s="71"/>
      <c r="T264" s="72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T264" s="17" t="s">
        <v>135</v>
      </c>
      <c r="AU264" s="17" t="s">
        <v>86</v>
      </c>
    </row>
    <row r="265" spans="1:65" s="13" customFormat="1" ht="11.25">
      <c r="B265" s="204"/>
      <c r="C265" s="205"/>
      <c r="D265" s="199" t="s">
        <v>137</v>
      </c>
      <c r="E265" s="206" t="s">
        <v>1</v>
      </c>
      <c r="F265" s="207" t="s">
        <v>495</v>
      </c>
      <c r="G265" s="205"/>
      <c r="H265" s="208">
        <v>21.5</v>
      </c>
      <c r="I265" s="209"/>
      <c r="J265" s="205"/>
      <c r="K265" s="205"/>
      <c r="L265" s="210"/>
      <c r="M265" s="211"/>
      <c r="N265" s="212"/>
      <c r="O265" s="212"/>
      <c r="P265" s="212"/>
      <c r="Q265" s="212"/>
      <c r="R265" s="212"/>
      <c r="S265" s="212"/>
      <c r="T265" s="213"/>
      <c r="AT265" s="214" t="s">
        <v>137</v>
      </c>
      <c r="AU265" s="214" t="s">
        <v>86</v>
      </c>
      <c r="AV265" s="13" t="s">
        <v>86</v>
      </c>
      <c r="AW265" s="13" t="s">
        <v>32</v>
      </c>
      <c r="AX265" s="13" t="s">
        <v>77</v>
      </c>
      <c r="AY265" s="214" t="s">
        <v>126</v>
      </c>
    </row>
    <row r="266" spans="1:65" s="13" customFormat="1" ht="11.25">
      <c r="B266" s="204"/>
      <c r="C266" s="205"/>
      <c r="D266" s="199" t="s">
        <v>137</v>
      </c>
      <c r="E266" s="206" t="s">
        <v>1</v>
      </c>
      <c r="F266" s="207" t="s">
        <v>496</v>
      </c>
      <c r="G266" s="205"/>
      <c r="H266" s="208">
        <v>23</v>
      </c>
      <c r="I266" s="209"/>
      <c r="J266" s="205"/>
      <c r="K266" s="205"/>
      <c r="L266" s="210"/>
      <c r="M266" s="211"/>
      <c r="N266" s="212"/>
      <c r="O266" s="212"/>
      <c r="P266" s="212"/>
      <c r="Q266" s="212"/>
      <c r="R266" s="212"/>
      <c r="S266" s="212"/>
      <c r="T266" s="213"/>
      <c r="AT266" s="214" t="s">
        <v>137</v>
      </c>
      <c r="AU266" s="214" t="s">
        <v>86</v>
      </c>
      <c r="AV266" s="13" t="s">
        <v>86</v>
      </c>
      <c r="AW266" s="13" t="s">
        <v>32</v>
      </c>
      <c r="AX266" s="13" t="s">
        <v>77</v>
      </c>
      <c r="AY266" s="214" t="s">
        <v>126</v>
      </c>
    </row>
    <row r="267" spans="1:65" s="13" customFormat="1" ht="11.25">
      <c r="B267" s="204"/>
      <c r="C267" s="205"/>
      <c r="D267" s="199" t="s">
        <v>137</v>
      </c>
      <c r="E267" s="206" t="s">
        <v>1</v>
      </c>
      <c r="F267" s="207" t="s">
        <v>497</v>
      </c>
      <c r="G267" s="205"/>
      <c r="H267" s="208">
        <v>24</v>
      </c>
      <c r="I267" s="209"/>
      <c r="J267" s="205"/>
      <c r="K267" s="205"/>
      <c r="L267" s="210"/>
      <c r="M267" s="211"/>
      <c r="N267" s="212"/>
      <c r="O267" s="212"/>
      <c r="P267" s="212"/>
      <c r="Q267" s="212"/>
      <c r="R267" s="212"/>
      <c r="S267" s="212"/>
      <c r="T267" s="213"/>
      <c r="AT267" s="214" t="s">
        <v>137</v>
      </c>
      <c r="AU267" s="214" t="s">
        <v>86</v>
      </c>
      <c r="AV267" s="13" t="s">
        <v>86</v>
      </c>
      <c r="AW267" s="13" t="s">
        <v>32</v>
      </c>
      <c r="AX267" s="13" t="s">
        <v>77</v>
      </c>
      <c r="AY267" s="214" t="s">
        <v>126</v>
      </c>
    </row>
    <row r="268" spans="1:65" s="13" customFormat="1" ht="11.25">
      <c r="B268" s="204"/>
      <c r="C268" s="205"/>
      <c r="D268" s="199" t="s">
        <v>137</v>
      </c>
      <c r="E268" s="206" t="s">
        <v>1</v>
      </c>
      <c r="F268" s="207" t="s">
        <v>498</v>
      </c>
      <c r="G268" s="205"/>
      <c r="H268" s="208">
        <v>110</v>
      </c>
      <c r="I268" s="209"/>
      <c r="J268" s="205"/>
      <c r="K268" s="205"/>
      <c r="L268" s="210"/>
      <c r="M268" s="211"/>
      <c r="N268" s="212"/>
      <c r="O268" s="212"/>
      <c r="P268" s="212"/>
      <c r="Q268" s="212"/>
      <c r="R268" s="212"/>
      <c r="S268" s="212"/>
      <c r="T268" s="213"/>
      <c r="AT268" s="214" t="s">
        <v>137</v>
      </c>
      <c r="AU268" s="214" t="s">
        <v>86</v>
      </c>
      <c r="AV268" s="13" t="s">
        <v>86</v>
      </c>
      <c r="AW268" s="13" t="s">
        <v>32</v>
      </c>
      <c r="AX268" s="13" t="s">
        <v>77</v>
      </c>
      <c r="AY268" s="214" t="s">
        <v>126</v>
      </c>
    </row>
    <row r="269" spans="1:65" s="13" customFormat="1" ht="11.25">
      <c r="B269" s="204"/>
      <c r="C269" s="205"/>
      <c r="D269" s="199" t="s">
        <v>137</v>
      </c>
      <c r="E269" s="206" t="s">
        <v>1</v>
      </c>
      <c r="F269" s="207" t="s">
        <v>499</v>
      </c>
      <c r="G269" s="205"/>
      <c r="H269" s="208">
        <v>13</v>
      </c>
      <c r="I269" s="209"/>
      <c r="J269" s="205"/>
      <c r="K269" s="205"/>
      <c r="L269" s="210"/>
      <c r="M269" s="211"/>
      <c r="N269" s="212"/>
      <c r="O269" s="212"/>
      <c r="P269" s="212"/>
      <c r="Q269" s="212"/>
      <c r="R269" s="212"/>
      <c r="S269" s="212"/>
      <c r="T269" s="213"/>
      <c r="AT269" s="214" t="s">
        <v>137</v>
      </c>
      <c r="AU269" s="214" t="s">
        <v>86</v>
      </c>
      <c r="AV269" s="13" t="s">
        <v>86</v>
      </c>
      <c r="AW269" s="13" t="s">
        <v>32</v>
      </c>
      <c r="AX269" s="13" t="s">
        <v>77</v>
      </c>
      <c r="AY269" s="214" t="s">
        <v>126</v>
      </c>
    </row>
    <row r="270" spans="1:65" s="13" customFormat="1" ht="11.25">
      <c r="B270" s="204"/>
      <c r="C270" s="205"/>
      <c r="D270" s="199" t="s">
        <v>137</v>
      </c>
      <c r="E270" s="206" t="s">
        <v>1</v>
      </c>
      <c r="F270" s="207" t="s">
        <v>500</v>
      </c>
      <c r="G270" s="205"/>
      <c r="H270" s="208">
        <v>105</v>
      </c>
      <c r="I270" s="209"/>
      <c r="J270" s="205"/>
      <c r="K270" s="205"/>
      <c r="L270" s="210"/>
      <c r="M270" s="211"/>
      <c r="N270" s="212"/>
      <c r="O270" s="212"/>
      <c r="P270" s="212"/>
      <c r="Q270" s="212"/>
      <c r="R270" s="212"/>
      <c r="S270" s="212"/>
      <c r="T270" s="213"/>
      <c r="AT270" s="214" t="s">
        <v>137</v>
      </c>
      <c r="AU270" s="214" t="s">
        <v>86</v>
      </c>
      <c r="AV270" s="13" t="s">
        <v>86</v>
      </c>
      <c r="AW270" s="13" t="s">
        <v>32</v>
      </c>
      <c r="AX270" s="13" t="s">
        <v>77</v>
      </c>
      <c r="AY270" s="214" t="s">
        <v>126</v>
      </c>
    </row>
    <row r="271" spans="1:65" s="13" customFormat="1" ht="11.25">
      <c r="B271" s="204"/>
      <c r="C271" s="205"/>
      <c r="D271" s="199" t="s">
        <v>137</v>
      </c>
      <c r="E271" s="206" t="s">
        <v>1</v>
      </c>
      <c r="F271" s="207" t="s">
        <v>501</v>
      </c>
      <c r="G271" s="205"/>
      <c r="H271" s="208">
        <v>15</v>
      </c>
      <c r="I271" s="209"/>
      <c r="J271" s="205"/>
      <c r="K271" s="205"/>
      <c r="L271" s="210"/>
      <c r="M271" s="211"/>
      <c r="N271" s="212"/>
      <c r="O271" s="212"/>
      <c r="P271" s="212"/>
      <c r="Q271" s="212"/>
      <c r="R271" s="212"/>
      <c r="S271" s="212"/>
      <c r="T271" s="213"/>
      <c r="AT271" s="214" t="s">
        <v>137</v>
      </c>
      <c r="AU271" s="214" t="s">
        <v>86</v>
      </c>
      <c r="AV271" s="13" t="s">
        <v>86</v>
      </c>
      <c r="AW271" s="13" t="s">
        <v>32</v>
      </c>
      <c r="AX271" s="13" t="s">
        <v>77</v>
      </c>
      <c r="AY271" s="214" t="s">
        <v>126</v>
      </c>
    </row>
    <row r="272" spans="1:65" s="13" customFormat="1" ht="11.25">
      <c r="B272" s="204"/>
      <c r="C272" s="205"/>
      <c r="D272" s="199" t="s">
        <v>137</v>
      </c>
      <c r="E272" s="206" t="s">
        <v>1</v>
      </c>
      <c r="F272" s="207" t="s">
        <v>502</v>
      </c>
      <c r="G272" s="205"/>
      <c r="H272" s="208">
        <v>85</v>
      </c>
      <c r="I272" s="209"/>
      <c r="J272" s="205"/>
      <c r="K272" s="205"/>
      <c r="L272" s="210"/>
      <c r="M272" s="211"/>
      <c r="N272" s="212"/>
      <c r="O272" s="212"/>
      <c r="P272" s="212"/>
      <c r="Q272" s="212"/>
      <c r="R272" s="212"/>
      <c r="S272" s="212"/>
      <c r="T272" s="213"/>
      <c r="AT272" s="214" t="s">
        <v>137</v>
      </c>
      <c r="AU272" s="214" t="s">
        <v>86</v>
      </c>
      <c r="AV272" s="13" t="s">
        <v>86</v>
      </c>
      <c r="AW272" s="13" t="s">
        <v>32</v>
      </c>
      <c r="AX272" s="13" t="s">
        <v>77</v>
      </c>
      <c r="AY272" s="214" t="s">
        <v>126</v>
      </c>
    </row>
    <row r="273" spans="1:65" s="13" customFormat="1" ht="11.25">
      <c r="B273" s="204"/>
      <c r="C273" s="205"/>
      <c r="D273" s="199" t="s">
        <v>137</v>
      </c>
      <c r="E273" s="206" t="s">
        <v>1</v>
      </c>
      <c r="F273" s="207" t="s">
        <v>503</v>
      </c>
      <c r="G273" s="205"/>
      <c r="H273" s="208">
        <v>58</v>
      </c>
      <c r="I273" s="209"/>
      <c r="J273" s="205"/>
      <c r="K273" s="205"/>
      <c r="L273" s="210"/>
      <c r="M273" s="211"/>
      <c r="N273" s="212"/>
      <c r="O273" s="212"/>
      <c r="P273" s="212"/>
      <c r="Q273" s="212"/>
      <c r="R273" s="212"/>
      <c r="S273" s="212"/>
      <c r="T273" s="213"/>
      <c r="AT273" s="214" t="s">
        <v>137</v>
      </c>
      <c r="AU273" s="214" t="s">
        <v>86</v>
      </c>
      <c r="AV273" s="13" t="s">
        <v>86</v>
      </c>
      <c r="AW273" s="13" t="s">
        <v>32</v>
      </c>
      <c r="AX273" s="13" t="s">
        <v>77</v>
      </c>
      <c r="AY273" s="214" t="s">
        <v>126</v>
      </c>
    </row>
    <row r="274" spans="1:65" s="15" customFormat="1" ht="11.25">
      <c r="B274" s="241"/>
      <c r="C274" s="242"/>
      <c r="D274" s="199" t="s">
        <v>137</v>
      </c>
      <c r="E274" s="243" t="s">
        <v>1</v>
      </c>
      <c r="F274" s="244" t="s">
        <v>447</v>
      </c>
      <c r="G274" s="242"/>
      <c r="H274" s="245">
        <v>454.5</v>
      </c>
      <c r="I274" s="246"/>
      <c r="J274" s="242"/>
      <c r="K274" s="242"/>
      <c r="L274" s="247"/>
      <c r="M274" s="248"/>
      <c r="N274" s="249"/>
      <c r="O274" s="249"/>
      <c r="P274" s="249"/>
      <c r="Q274" s="249"/>
      <c r="R274" s="249"/>
      <c r="S274" s="249"/>
      <c r="T274" s="250"/>
      <c r="AT274" s="251" t="s">
        <v>137</v>
      </c>
      <c r="AU274" s="251" t="s">
        <v>86</v>
      </c>
      <c r="AV274" s="15" t="s">
        <v>145</v>
      </c>
      <c r="AW274" s="15" t="s">
        <v>32</v>
      </c>
      <c r="AX274" s="15" t="s">
        <v>77</v>
      </c>
      <c r="AY274" s="251" t="s">
        <v>126</v>
      </c>
    </row>
    <row r="275" spans="1:65" s="13" customFormat="1" ht="11.25">
      <c r="B275" s="204"/>
      <c r="C275" s="205"/>
      <c r="D275" s="199" t="s">
        <v>137</v>
      </c>
      <c r="E275" s="206" t="s">
        <v>1</v>
      </c>
      <c r="F275" s="207" t="s">
        <v>504</v>
      </c>
      <c r="G275" s="205"/>
      <c r="H275" s="208">
        <v>227</v>
      </c>
      <c r="I275" s="209"/>
      <c r="J275" s="205"/>
      <c r="K275" s="205"/>
      <c r="L275" s="210"/>
      <c r="M275" s="211"/>
      <c r="N275" s="212"/>
      <c r="O275" s="212"/>
      <c r="P275" s="212"/>
      <c r="Q275" s="212"/>
      <c r="R275" s="212"/>
      <c r="S275" s="212"/>
      <c r="T275" s="213"/>
      <c r="AT275" s="214" t="s">
        <v>137</v>
      </c>
      <c r="AU275" s="214" t="s">
        <v>86</v>
      </c>
      <c r="AV275" s="13" t="s">
        <v>86</v>
      </c>
      <c r="AW275" s="13" t="s">
        <v>32</v>
      </c>
      <c r="AX275" s="13" t="s">
        <v>8</v>
      </c>
      <c r="AY275" s="214" t="s">
        <v>126</v>
      </c>
    </row>
    <row r="276" spans="1:65" s="2" customFormat="1" ht="14.45" customHeight="1">
      <c r="A276" s="34"/>
      <c r="B276" s="35"/>
      <c r="C276" s="186" t="s">
        <v>324</v>
      </c>
      <c r="D276" s="186" t="s">
        <v>128</v>
      </c>
      <c r="E276" s="187" t="s">
        <v>316</v>
      </c>
      <c r="F276" s="188" t="s">
        <v>317</v>
      </c>
      <c r="G276" s="189" t="s">
        <v>217</v>
      </c>
      <c r="H276" s="190">
        <v>227</v>
      </c>
      <c r="I276" s="191"/>
      <c r="J276" s="192">
        <f>ROUND(I276*H276,0)</f>
        <v>0</v>
      </c>
      <c r="K276" s="188" t="s">
        <v>1</v>
      </c>
      <c r="L276" s="39"/>
      <c r="M276" s="193" t="s">
        <v>1</v>
      </c>
      <c r="N276" s="194" t="s">
        <v>42</v>
      </c>
      <c r="O276" s="71"/>
      <c r="P276" s="195">
        <f>O276*H276</f>
        <v>0</v>
      </c>
      <c r="Q276" s="195">
        <v>0</v>
      </c>
      <c r="R276" s="195">
        <f>Q276*H276</f>
        <v>0</v>
      </c>
      <c r="S276" s="195">
        <v>0</v>
      </c>
      <c r="T276" s="196">
        <f>S276*H276</f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197" t="s">
        <v>142</v>
      </c>
      <c r="AT276" s="197" t="s">
        <v>128</v>
      </c>
      <c r="AU276" s="197" t="s">
        <v>86</v>
      </c>
      <c r="AY276" s="17" t="s">
        <v>126</v>
      </c>
      <c r="BE276" s="198">
        <f>IF(N276="základní",J276,0)</f>
        <v>0</v>
      </c>
      <c r="BF276" s="198">
        <f>IF(N276="snížená",J276,0)</f>
        <v>0</v>
      </c>
      <c r="BG276" s="198">
        <f>IF(N276="zákl. přenesená",J276,0)</f>
        <v>0</v>
      </c>
      <c r="BH276" s="198">
        <f>IF(N276="sníž. přenesená",J276,0)</f>
        <v>0</v>
      </c>
      <c r="BI276" s="198">
        <f>IF(N276="nulová",J276,0)</f>
        <v>0</v>
      </c>
      <c r="BJ276" s="17" t="s">
        <v>8</v>
      </c>
      <c r="BK276" s="198">
        <f>ROUND(I276*H276,0)</f>
        <v>0</v>
      </c>
      <c r="BL276" s="17" t="s">
        <v>142</v>
      </c>
      <c r="BM276" s="197" t="s">
        <v>505</v>
      </c>
    </row>
    <row r="277" spans="1:65" s="2" customFormat="1" ht="24.2" customHeight="1">
      <c r="A277" s="34"/>
      <c r="B277" s="35"/>
      <c r="C277" s="186" t="s">
        <v>330</v>
      </c>
      <c r="D277" s="186" t="s">
        <v>128</v>
      </c>
      <c r="E277" s="187" t="s">
        <v>506</v>
      </c>
      <c r="F277" s="188" t="s">
        <v>507</v>
      </c>
      <c r="G277" s="189" t="s">
        <v>169</v>
      </c>
      <c r="H277" s="190">
        <v>76.5</v>
      </c>
      <c r="I277" s="191"/>
      <c r="J277" s="192">
        <f>ROUND(I277*H277,0)</f>
        <v>0</v>
      </c>
      <c r="K277" s="188" t="s">
        <v>132</v>
      </c>
      <c r="L277" s="39"/>
      <c r="M277" s="193" t="s">
        <v>1</v>
      </c>
      <c r="N277" s="194" t="s">
        <v>42</v>
      </c>
      <c r="O277" s="71"/>
      <c r="P277" s="195">
        <f>O277*H277</f>
        <v>0</v>
      </c>
      <c r="Q277" s="195">
        <v>0</v>
      </c>
      <c r="R277" s="195">
        <f>Q277*H277</f>
        <v>0</v>
      </c>
      <c r="S277" s="195">
        <v>2.48E-3</v>
      </c>
      <c r="T277" s="196">
        <f>S277*H277</f>
        <v>0.18972</v>
      </c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R277" s="197" t="s">
        <v>142</v>
      </c>
      <c r="AT277" s="197" t="s">
        <v>128</v>
      </c>
      <c r="AU277" s="197" t="s">
        <v>86</v>
      </c>
      <c r="AY277" s="17" t="s">
        <v>126</v>
      </c>
      <c r="BE277" s="198">
        <f>IF(N277="základní",J277,0)</f>
        <v>0</v>
      </c>
      <c r="BF277" s="198">
        <f>IF(N277="snížená",J277,0)</f>
        <v>0</v>
      </c>
      <c r="BG277" s="198">
        <f>IF(N277="zákl. přenesená",J277,0)</f>
        <v>0</v>
      </c>
      <c r="BH277" s="198">
        <f>IF(N277="sníž. přenesená",J277,0)</f>
        <v>0</v>
      </c>
      <c r="BI277" s="198">
        <f>IF(N277="nulová",J277,0)</f>
        <v>0</v>
      </c>
      <c r="BJ277" s="17" t="s">
        <v>8</v>
      </c>
      <c r="BK277" s="198">
        <f>ROUND(I277*H277,0)</f>
        <v>0</v>
      </c>
      <c r="BL277" s="17" t="s">
        <v>142</v>
      </c>
      <c r="BM277" s="197" t="s">
        <v>508</v>
      </c>
    </row>
    <row r="278" spans="1:65" s="13" customFormat="1" ht="11.25">
      <c r="B278" s="204"/>
      <c r="C278" s="205"/>
      <c r="D278" s="199" t="s">
        <v>137</v>
      </c>
      <c r="E278" s="206" t="s">
        <v>1</v>
      </c>
      <c r="F278" s="207" t="s">
        <v>446</v>
      </c>
      <c r="G278" s="205"/>
      <c r="H278" s="208">
        <v>76.5</v>
      </c>
      <c r="I278" s="209"/>
      <c r="J278" s="205"/>
      <c r="K278" s="205"/>
      <c r="L278" s="210"/>
      <c r="M278" s="211"/>
      <c r="N278" s="212"/>
      <c r="O278" s="212"/>
      <c r="P278" s="212"/>
      <c r="Q278" s="212"/>
      <c r="R278" s="212"/>
      <c r="S278" s="212"/>
      <c r="T278" s="213"/>
      <c r="AT278" s="214" t="s">
        <v>137</v>
      </c>
      <c r="AU278" s="214" t="s">
        <v>86</v>
      </c>
      <c r="AV278" s="13" t="s">
        <v>86</v>
      </c>
      <c r="AW278" s="13" t="s">
        <v>32</v>
      </c>
      <c r="AX278" s="13" t="s">
        <v>8</v>
      </c>
      <c r="AY278" s="214" t="s">
        <v>126</v>
      </c>
    </row>
    <row r="279" spans="1:65" s="2" customFormat="1" ht="24.2" customHeight="1">
      <c r="A279" s="34"/>
      <c r="B279" s="35"/>
      <c r="C279" s="186" t="s">
        <v>342</v>
      </c>
      <c r="D279" s="186" t="s">
        <v>128</v>
      </c>
      <c r="E279" s="187" t="s">
        <v>320</v>
      </c>
      <c r="F279" s="188" t="s">
        <v>321</v>
      </c>
      <c r="G279" s="189" t="s">
        <v>169</v>
      </c>
      <c r="H279" s="190">
        <v>454.5</v>
      </c>
      <c r="I279" s="191"/>
      <c r="J279" s="192">
        <f>ROUND(I279*H279,0)</f>
        <v>0</v>
      </c>
      <c r="K279" s="188" t="s">
        <v>132</v>
      </c>
      <c r="L279" s="39"/>
      <c r="M279" s="193" t="s">
        <v>1</v>
      </c>
      <c r="N279" s="194" t="s">
        <v>42</v>
      </c>
      <c r="O279" s="71"/>
      <c r="P279" s="195">
        <f>O279*H279</f>
        <v>0</v>
      </c>
      <c r="Q279" s="195">
        <v>0</v>
      </c>
      <c r="R279" s="195">
        <f>Q279*H279</f>
        <v>0</v>
      </c>
      <c r="S279" s="195">
        <v>9.2499999999999995E-3</v>
      </c>
      <c r="T279" s="196">
        <f>S279*H279</f>
        <v>4.2041249999999994</v>
      </c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R279" s="197" t="s">
        <v>142</v>
      </c>
      <c r="AT279" s="197" t="s">
        <v>128</v>
      </c>
      <c r="AU279" s="197" t="s">
        <v>86</v>
      </c>
      <c r="AY279" s="17" t="s">
        <v>126</v>
      </c>
      <c r="BE279" s="198">
        <f>IF(N279="základní",J279,0)</f>
        <v>0</v>
      </c>
      <c r="BF279" s="198">
        <f>IF(N279="snížená",J279,0)</f>
        <v>0</v>
      </c>
      <c r="BG279" s="198">
        <f>IF(N279="zákl. přenesená",J279,0)</f>
        <v>0</v>
      </c>
      <c r="BH279" s="198">
        <f>IF(N279="sníž. přenesená",J279,0)</f>
        <v>0</v>
      </c>
      <c r="BI279" s="198">
        <f>IF(N279="nulová",J279,0)</f>
        <v>0</v>
      </c>
      <c r="BJ279" s="17" t="s">
        <v>8</v>
      </c>
      <c r="BK279" s="198">
        <f>ROUND(I279*H279,0)</f>
        <v>0</v>
      </c>
      <c r="BL279" s="17" t="s">
        <v>142</v>
      </c>
      <c r="BM279" s="197" t="s">
        <v>509</v>
      </c>
    </row>
    <row r="280" spans="1:65" s="13" customFormat="1" ht="11.25">
      <c r="B280" s="204"/>
      <c r="C280" s="205"/>
      <c r="D280" s="199" t="s">
        <v>137</v>
      </c>
      <c r="E280" s="206" t="s">
        <v>1</v>
      </c>
      <c r="F280" s="207" t="s">
        <v>445</v>
      </c>
      <c r="G280" s="205"/>
      <c r="H280" s="208">
        <v>454.5</v>
      </c>
      <c r="I280" s="209"/>
      <c r="J280" s="205"/>
      <c r="K280" s="205"/>
      <c r="L280" s="210"/>
      <c r="M280" s="211"/>
      <c r="N280" s="212"/>
      <c r="O280" s="212"/>
      <c r="P280" s="212"/>
      <c r="Q280" s="212"/>
      <c r="R280" s="212"/>
      <c r="S280" s="212"/>
      <c r="T280" s="213"/>
      <c r="AT280" s="214" t="s">
        <v>137</v>
      </c>
      <c r="AU280" s="214" t="s">
        <v>86</v>
      </c>
      <c r="AV280" s="13" t="s">
        <v>86</v>
      </c>
      <c r="AW280" s="13" t="s">
        <v>32</v>
      </c>
      <c r="AX280" s="13" t="s">
        <v>8</v>
      </c>
      <c r="AY280" s="214" t="s">
        <v>126</v>
      </c>
    </row>
    <row r="281" spans="1:65" s="12" customFormat="1" ht="22.9" customHeight="1">
      <c r="B281" s="170"/>
      <c r="C281" s="171"/>
      <c r="D281" s="172" t="s">
        <v>76</v>
      </c>
      <c r="E281" s="184" t="s">
        <v>328</v>
      </c>
      <c r="F281" s="184" t="s">
        <v>329</v>
      </c>
      <c r="G281" s="171"/>
      <c r="H281" s="171"/>
      <c r="I281" s="174"/>
      <c r="J281" s="185">
        <f>BK281</f>
        <v>0</v>
      </c>
      <c r="K281" s="171"/>
      <c r="L281" s="176"/>
      <c r="M281" s="177"/>
      <c r="N281" s="178"/>
      <c r="O281" s="178"/>
      <c r="P281" s="179">
        <f>SUM(P282:P300)</f>
        <v>0</v>
      </c>
      <c r="Q281" s="178"/>
      <c r="R281" s="179">
        <f>SUM(R282:R300)</f>
        <v>0</v>
      </c>
      <c r="S281" s="178"/>
      <c r="T281" s="180">
        <f>SUM(T282:T300)</f>
        <v>0</v>
      </c>
      <c r="AR281" s="181" t="s">
        <v>8</v>
      </c>
      <c r="AT281" s="182" t="s">
        <v>76</v>
      </c>
      <c r="AU281" s="182" t="s">
        <v>8</v>
      </c>
      <c r="AY281" s="181" t="s">
        <v>126</v>
      </c>
      <c r="BK281" s="183">
        <f>SUM(BK282:BK300)</f>
        <v>0</v>
      </c>
    </row>
    <row r="282" spans="1:65" s="2" customFormat="1" ht="24.2" customHeight="1">
      <c r="A282" s="34"/>
      <c r="B282" s="35"/>
      <c r="C282" s="186" t="s">
        <v>347</v>
      </c>
      <c r="D282" s="186" t="s">
        <v>128</v>
      </c>
      <c r="E282" s="187" t="s">
        <v>331</v>
      </c>
      <c r="F282" s="188" t="s">
        <v>332</v>
      </c>
      <c r="G282" s="189" t="s">
        <v>185</v>
      </c>
      <c r="H282" s="190">
        <v>78.489000000000004</v>
      </c>
      <c r="I282" s="191"/>
      <c r="J282" s="192">
        <f>ROUND(I282*H282,0)</f>
        <v>0</v>
      </c>
      <c r="K282" s="188" t="s">
        <v>132</v>
      </c>
      <c r="L282" s="39"/>
      <c r="M282" s="193" t="s">
        <v>1</v>
      </c>
      <c r="N282" s="194" t="s">
        <v>42</v>
      </c>
      <c r="O282" s="71"/>
      <c r="P282" s="195">
        <f>O282*H282</f>
        <v>0</v>
      </c>
      <c r="Q282" s="195">
        <v>0</v>
      </c>
      <c r="R282" s="195">
        <f>Q282*H282</f>
        <v>0</v>
      </c>
      <c r="S282" s="195">
        <v>0</v>
      </c>
      <c r="T282" s="196">
        <f>S282*H282</f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197" t="s">
        <v>142</v>
      </c>
      <c r="AT282" s="197" t="s">
        <v>128</v>
      </c>
      <c r="AU282" s="197" t="s">
        <v>86</v>
      </c>
      <c r="AY282" s="17" t="s">
        <v>126</v>
      </c>
      <c r="BE282" s="198">
        <f>IF(N282="základní",J282,0)</f>
        <v>0</v>
      </c>
      <c r="BF282" s="198">
        <f>IF(N282="snížená",J282,0)</f>
        <v>0</v>
      </c>
      <c r="BG282" s="198">
        <f>IF(N282="zákl. přenesená",J282,0)</f>
        <v>0</v>
      </c>
      <c r="BH282" s="198">
        <f>IF(N282="sníž. přenesená",J282,0)</f>
        <v>0</v>
      </c>
      <c r="BI282" s="198">
        <f>IF(N282="nulová",J282,0)</f>
        <v>0</v>
      </c>
      <c r="BJ282" s="17" t="s">
        <v>8</v>
      </c>
      <c r="BK282" s="198">
        <f>ROUND(I282*H282,0)</f>
        <v>0</v>
      </c>
      <c r="BL282" s="17" t="s">
        <v>142</v>
      </c>
      <c r="BM282" s="197" t="s">
        <v>510</v>
      </c>
    </row>
    <row r="283" spans="1:65" s="13" customFormat="1" ht="11.25">
      <c r="B283" s="204"/>
      <c r="C283" s="205"/>
      <c r="D283" s="199" t="s">
        <v>137</v>
      </c>
      <c r="E283" s="206" t="s">
        <v>1</v>
      </c>
      <c r="F283" s="207" t="s">
        <v>511</v>
      </c>
      <c r="G283" s="205"/>
      <c r="H283" s="208">
        <v>25.300999999999998</v>
      </c>
      <c r="I283" s="209"/>
      <c r="J283" s="205"/>
      <c r="K283" s="205"/>
      <c r="L283" s="210"/>
      <c r="M283" s="211"/>
      <c r="N283" s="212"/>
      <c r="O283" s="212"/>
      <c r="P283" s="212"/>
      <c r="Q283" s="212"/>
      <c r="R283" s="212"/>
      <c r="S283" s="212"/>
      <c r="T283" s="213"/>
      <c r="AT283" s="214" t="s">
        <v>137</v>
      </c>
      <c r="AU283" s="214" t="s">
        <v>86</v>
      </c>
      <c r="AV283" s="13" t="s">
        <v>86</v>
      </c>
      <c r="AW283" s="13" t="s">
        <v>32</v>
      </c>
      <c r="AX283" s="13" t="s">
        <v>77</v>
      </c>
      <c r="AY283" s="214" t="s">
        <v>126</v>
      </c>
    </row>
    <row r="284" spans="1:65" s="13" customFormat="1" ht="11.25">
      <c r="B284" s="204"/>
      <c r="C284" s="205"/>
      <c r="D284" s="199" t="s">
        <v>137</v>
      </c>
      <c r="E284" s="206" t="s">
        <v>1</v>
      </c>
      <c r="F284" s="207" t="s">
        <v>512</v>
      </c>
      <c r="G284" s="205"/>
      <c r="H284" s="208">
        <v>7.41</v>
      </c>
      <c r="I284" s="209"/>
      <c r="J284" s="205"/>
      <c r="K284" s="205"/>
      <c r="L284" s="210"/>
      <c r="M284" s="211"/>
      <c r="N284" s="212"/>
      <c r="O284" s="212"/>
      <c r="P284" s="212"/>
      <c r="Q284" s="212"/>
      <c r="R284" s="212"/>
      <c r="S284" s="212"/>
      <c r="T284" s="213"/>
      <c r="AT284" s="214" t="s">
        <v>137</v>
      </c>
      <c r="AU284" s="214" t="s">
        <v>86</v>
      </c>
      <c r="AV284" s="13" t="s">
        <v>86</v>
      </c>
      <c r="AW284" s="13" t="s">
        <v>32</v>
      </c>
      <c r="AX284" s="13" t="s">
        <v>77</v>
      </c>
      <c r="AY284" s="214" t="s">
        <v>126</v>
      </c>
    </row>
    <row r="285" spans="1:65" s="13" customFormat="1" ht="11.25">
      <c r="B285" s="204"/>
      <c r="C285" s="205"/>
      <c r="D285" s="199" t="s">
        <v>137</v>
      </c>
      <c r="E285" s="206" t="s">
        <v>1</v>
      </c>
      <c r="F285" s="207" t="s">
        <v>513</v>
      </c>
      <c r="G285" s="205"/>
      <c r="H285" s="208">
        <v>26.6</v>
      </c>
      <c r="I285" s="209"/>
      <c r="J285" s="205"/>
      <c r="K285" s="205"/>
      <c r="L285" s="210"/>
      <c r="M285" s="211"/>
      <c r="N285" s="212"/>
      <c r="O285" s="212"/>
      <c r="P285" s="212"/>
      <c r="Q285" s="212"/>
      <c r="R285" s="212"/>
      <c r="S285" s="212"/>
      <c r="T285" s="213"/>
      <c r="AT285" s="214" t="s">
        <v>137</v>
      </c>
      <c r="AU285" s="214" t="s">
        <v>86</v>
      </c>
      <c r="AV285" s="13" t="s">
        <v>86</v>
      </c>
      <c r="AW285" s="13" t="s">
        <v>32</v>
      </c>
      <c r="AX285" s="13" t="s">
        <v>77</v>
      </c>
      <c r="AY285" s="214" t="s">
        <v>126</v>
      </c>
    </row>
    <row r="286" spans="1:65" s="13" customFormat="1" ht="11.25">
      <c r="B286" s="204"/>
      <c r="C286" s="205"/>
      <c r="D286" s="199" t="s">
        <v>137</v>
      </c>
      <c r="E286" s="206" t="s">
        <v>1</v>
      </c>
      <c r="F286" s="207" t="s">
        <v>514</v>
      </c>
      <c r="G286" s="205"/>
      <c r="H286" s="208">
        <v>13.62</v>
      </c>
      <c r="I286" s="209"/>
      <c r="J286" s="205"/>
      <c r="K286" s="205"/>
      <c r="L286" s="210"/>
      <c r="M286" s="211"/>
      <c r="N286" s="212"/>
      <c r="O286" s="212"/>
      <c r="P286" s="212"/>
      <c r="Q286" s="212"/>
      <c r="R286" s="212"/>
      <c r="S286" s="212"/>
      <c r="T286" s="213"/>
      <c r="AT286" s="214" t="s">
        <v>137</v>
      </c>
      <c r="AU286" s="214" t="s">
        <v>86</v>
      </c>
      <c r="AV286" s="13" t="s">
        <v>86</v>
      </c>
      <c r="AW286" s="13" t="s">
        <v>32</v>
      </c>
      <c r="AX286" s="13" t="s">
        <v>77</v>
      </c>
      <c r="AY286" s="214" t="s">
        <v>126</v>
      </c>
    </row>
    <row r="287" spans="1:65" s="13" customFormat="1" ht="22.5">
      <c r="B287" s="204"/>
      <c r="C287" s="205"/>
      <c r="D287" s="199" t="s">
        <v>137</v>
      </c>
      <c r="E287" s="206" t="s">
        <v>1</v>
      </c>
      <c r="F287" s="207" t="s">
        <v>515</v>
      </c>
      <c r="G287" s="205"/>
      <c r="H287" s="208">
        <v>1.294</v>
      </c>
      <c r="I287" s="209"/>
      <c r="J287" s="205"/>
      <c r="K287" s="205"/>
      <c r="L287" s="210"/>
      <c r="M287" s="211"/>
      <c r="N287" s="212"/>
      <c r="O287" s="212"/>
      <c r="P287" s="212"/>
      <c r="Q287" s="212"/>
      <c r="R287" s="212"/>
      <c r="S287" s="212"/>
      <c r="T287" s="213"/>
      <c r="AT287" s="214" t="s">
        <v>137</v>
      </c>
      <c r="AU287" s="214" t="s">
        <v>86</v>
      </c>
      <c r="AV287" s="13" t="s">
        <v>86</v>
      </c>
      <c r="AW287" s="13" t="s">
        <v>32</v>
      </c>
      <c r="AX287" s="13" t="s">
        <v>77</v>
      </c>
      <c r="AY287" s="214" t="s">
        <v>126</v>
      </c>
    </row>
    <row r="288" spans="1:65" s="13" customFormat="1" ht="22.5">
      <c r="B288" s="204"/>
      <c r="C288" s="205"/>
      <c r="D288" s="199" t="s">
        <v>137</v>
      </c>
      <c r="E288" s="206" t="s">
        <v>1</v>
      </c>
      <c r="F288" s="207" t="s">
        <v>516</v>
      </c>
      <c r="G288" s="205"/>
      <c r="H288" s="208">
        <v>4.2039999999999997</v>
      </c>
      <c r="I288" s="209"/>
      <c r="J288" s="205"/>
      <c r="K288" s="205"/>
      <c r="L288" s="210"/>
      <c r="M288" s="211"/>
      <c r="N288" s="212"/>
      <c r="O288" s="212"/>
      <c r="P288" s="212"/>
      <c r="Q288" s="212"/>
      <c r="R288" s="212"/>
      <c r="S288" s="212"/>
      <c r="T288" s="213"/>
      <c r="AT288" s="214" t="s">
        <v>137</v>
      </c>
      <c r="AU288" s="214" t="s">
        <v>86</v>
      </c>
      <c r="AV288" s="13" t="s">
        <v>86</v>
      </c>
      <c r="AW288" s="13" t="s">
        <v>32</v>
      </c>
      <c r="AX288" s="13" t="s">
        <v>77</v>
      </c>
      <c r="AY288" s="214" t="s">
        <v>126</v>
      </c>
    </row>
    <row r="289" spans="1:65" s="13" customFormat="1" ht="22.5">
      <c r="B289" s="204"/>
      <c r="C289" s="205"/>
      <c r="D289" s="199" t="s">
        <v>137</v>
      </c>
      <c r="E289" s="206" t="s">
        <v>1</v>
      </c>
      <c r="F289" s="207" t="s">
        <v>341</v>
      </c>
      <c r="G289" s="205"/>
      <c r="H289" s="208">
        <v>0.06</v>
      </c>
      <c r="I289" s="209"/>
      <c r="J289" s="205"/>
      <c r="K289" s="205"/>
      <c r="L289" s="210"/>
      <c r="M289" s="211"/>
      <c r="N289" s="212"/>
      <c r="O289" s="212"/>
      <c r="P289" s="212"/>
      <c r="Q289" s="212"/>
      <c r="R289" s="212"/>
      <c r="S289" s="212"/>
      <c r="T289" s="213"/>
      <c r="AT289" s="214" t="s">
        <v>137</v>
      </c>
      <c r="AU289" s="214" t="s">
        <v>86</v>
      </c>
      <c r="AV289" s="13" t="s">
        <v>86</v>
      </c>
      <c r="AW289" s="13" t="s">
        <v>32</v>
      </c>
      <c r="AX289" s="13" t="s">
        <v>77</v>
      </c>
      <c r="AY289" s="214" t="s">
        <v>126</v>
      </c>
    </row>
    <row r="290" spans="1:65" s="14" customFormat="1" ht="11.25">
      <c r="B290" s="215"/>
      <c r="C290" s="216"/>
      <c r="D290" s="199" t="s">
        <v>137</v>
      </c>
      <c r="E290" s="217" t="s">
        <v>1</v>
      </c>
      <c r="F290" s="218" t="s">
        <v>165</v>
      </c>
      <c r="G290" s="216"/>
      <c r="H290" s="219">
        <v>78.48899999999999</v>
      </c>
      <c r="I290" s="220"/>
      <c r="J290" s="216"/>
      <c r="K290" s="216"/>
      <c r="L290" s="221"/>
      <c r="M290" s="222"/>
      <c r="N290" s="223"/>
      <c r="O290" s="223"/>
      <c r="P290" s="223"/>
      <c r="Q290" s="223"/>
      <c r="R290" s="223"/>
      <c r="S290" s="223"/>
      <c r="T290" s="224"/>
      <c r="AT290" s="225" t="s">
        <v>137</v>
      </c>
      <c r="AU290" s="225" t="s">
        <v>86</v>
      </c>
      <c r="AV290" s="14" t="s">
        <v>142</v>
      </c>
      <c r="AW290" s="14" t="s">
        <v>32</v>
      </c>
      <c r="AX290" s="14" t="s">
        <v>8</v>
      </c>
      <c r="AY290" s="225" t="s">
        <v>126</v>
      </c>
    </row>
    <row r="291" spans="1:65" s="2" customFormat="1" ht="24.2" customHeight="1">
      <c r="A291" s="34"/>
      <c r="B291" s="35"/>
      <c r="C291" s="186" t="s">
        <v>351</v>
      </c>
      <c r="D291" s="186" t="s">
        <v>128</v>
      </c>
      <c r="E291" s="187" t="s">
        <v>343</v>
      </c>
      <c r="F291" s="188" t="s">
        <v>344</v>
      </c>
      <c r="G291" s="189" t="s">
        <v>185</v>
      </c>
      <c r="H291" s="190">
        <v>1177.335</v>
      </c>
      <c r="I291" s="191"/>
      <c r="J291" s="192">
        <f>ROUND(I291*H291,0)</f>
        <v>0</v>
      </c>
      <c r="K291" s="188" t="s">
        <v>132</v>
      </c>
      <c r="L291" s="39"/>
      <c r="M291" s="193" t="s">
        <v>1</v>
      </c>
      <c r="N291" s="194" t="s">
        <v>42</v>
      </c>
      <c r="O291" s="71"/>
      <c r="P291" s="195">
        <f>O291*H291</f>
        <v>0</v>
      </c>
      <c r="Q291" s="195">
        <v>0</v>
      </c>
      <c r="R291" s="195">
        <f>Q291*H291</f>
        <v>0</v>
      </c>
      <c r="S291" s="195">
        <v>0</v>
      </c>
      <c r="T291" s="196">
        <f>S291*H291</f>
        <v>0</v>
      </c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R291" s="197" t="s">
        <v>142</v>
      </c>
      <c r="AT291" s="197" t="s">
        <v>128</v>
      </c>
      <c r="AU291" s="197" t="s">
        <v>86</v>
      </c>
      <c r="AY291" s="17" t="s">
        <v>126</v>
      </c>
      <c r="BE291" s="198">
        <f>IF(N291="základní",J291,0)</f>
        <v>0</v>
      </c>
      <c r="BF291" s="198">
        <f>IF(N291="snížená",J291,0)</f>
        <v>0</v>
      </c>
      <c r="BG291" s="198">
        <f>IF(N291="zákl. přenesená",J291,0)</f>
        <v>0</v>
      </c>
      <c r="BH291" s="198">
        <f>IF(N291="sníž. přenesená",J291,0)</f>
        <v>0</v>
      </c>
      <c r="BI291" s="198">
        <f>IF(N291="nulová",J291,0)</f>
        <v>0</v>
      </c>
      <c r="BJ291" s="17" t="s">
        <v>8</v>
      </c>
      <c r="BK291" s="198">
        <f>ROUND(I291*H291,0)</f>
        <v>0</v>
      </c>
      <c r="BL291" s="17" t="s">
        <v>142</v>
      </c>
      <c r="BM291" s="197" t="s">
        <v>517</v>
      </c>
    </row>
    <row r="292" spans="1:65" s="13" customFormat="1" ht="11.25">
      <c r="B292" s="204"/>
      <c r="C292" s="205"/>
      <c r="D292" s="199" t="s">
        <v>137</v>
      </c>
      <c r="E292" s="205"/>
      <c r="F292" s="207" t="s">
        <v>518</v>
      </c>
      <c r="G292" s="205"/>
      <c r="H292" s="208">
        <v>1177.335</v>
      </c>
      <c r="I292" s="209"/>
      <c r="J292" s="205"/>
      <c r="K292" s="205"/>
      <c r="L292" s="210"/>
      <c r="M292" s="211"/>
      <c r="N292" s="212"/>
      <c r="O292" s="212"/>
      <c r="P292" s="212"/>
      <c r="Q292" s="212"/>
      <c r="R292" s="212"/>
      <c r="S292" s="212"/>
      <c r="T292" s="213"/>
      <c r="AT292" s="214" t="s">
        <v>137</v>
      </c>
      <c r="AU292" s="214" t="s">
        <v>86</v>
      </c>
      <c r="AV292" s="13" t="s">
        <v>86</v>
      </c>
      <c r="AW292" s="13" t="s">
        <v>4</v>
      </c>
      <c r="AX292" s="13" t="s">
        <v>8</v>
      </c>
      <c r="AY292" s="214" t="s">
        <v>126</v>
      </c>
    </row>
    <row r="293" spans="1:65" s="2" customFormat="1" ht="37.9" customHeight="1">
      <c r="A293" s="34"/>
      <c r="B293" s="35"/>
      <c r="C293" s="186" t="s">
        <v>357</v>
      </c>
      <c r="D293" s="186" t="s">
        <v>128</v>
      </c>
      <c r="E293" s="187" t="s">
        <v>348</v>
      </c>
      <c r="F293" s="188" t="s">
        <v>349</v>
      </c>
      <c r="G293" s="189" t="s">
        <v>185</v>
      </c>
      <c r="H293" s="190">
        <v>32.710999999999999</v>
      </c>
      <c r="I293" s="191"/>
      <c r="J293" s="192">
        <f>ROUND(I293*H293,0)</f>
        <v>0</v>
      </c>
      <c r="K293" s="188" t="s">
        <v>132</v>
      </c>
      <c r="L293" s="39"/>
      <c r="M293" s="193" t="s">
        <v>1</v>
      </c>
      <c r="N293" s="194" t="s">
        <v>42</v>
      </c>
      <c r="O293" s="71"/>
      <c r="P293" s="195">
        <f>O293*H293</f>
        <v>0</v>
      </c>
      <c r="Q293" s="195">
        <v>0</v>
      </c>
      <c r="R293" s="195">
        <f>Q293*H293</f>
        <v>0</v>
      </c>
      <c r="S293" s="195">
        <v>0</v>
      </c>
      <c r="T293" s="196">
        <f>S293*H293</f>
        <v>0</v>
      </c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R293" s="197" t="s">
        <v>142</v>
      </c>
      <c r="AT293" s="197" t="s">
        <v>128</v>
      </c>
      <c r="AU293" s="197" t="s">
        <v>86</v>
      </c>
      <c r="AY293" s="17" t="s">
        <v>126</v>
      </c>
      <c r="BE293" s="198">
        <f>IF(N293="základní",J293,0)</f>
        <v>0</v>
      </c>
      <c r="BF293" s="198">
        <f>IF(N293="snížená",J293,0)</f>
        <v>0</v>
      </c>
      <c r="BG293" s="198">
        <f>IF(N293="zákl. přenesená",J293,0)</f>
        <v>0</v>
      </c>
      <c r="BH293" s="198">
        <f>IF(N293="sníž. přenesená",J293,0)</f>
        <v>0</v>
      </c>
      <c r="BI293" s="198">
        <f>IF(N293="nulová",J293,0)</f>
        <v>0</v>
      </c>
      <c r="BJ293" s="17" t="s">
        <v>8</v>
      </c>
      <c r="BK293" s="198">
        <f>ROUND(I293*H293,0)</f>
        <v>0</v>
      </c>
      <c r="BL293" s="17" t="s">
        <v>142</v>
      </c>
      <c r="BM293" s="197" t="s">
        <v>519</v>
      </c>
    </row>
    <row r="294" spans="1:65" s="13" customFormat="1" ht="11.25">
      <c r="B294" s="204"/>
      <c r="C294" s="205"/>
      <c r="D294" s="199" t="s">
        <v>137</v>
      </c>
      <c r="E294" s="206" t="s">
        <v>1</v>
      </c>
      <c r="F294" s="207" t="s">
        <v>511</v>
      </c>
      <c r="G294" s="205"/>
      <c r="H294" s="208">
        <v>25.300999999999998</v>
      </c>
      <c r="I294" s="209"/>
      <c r="J294" s="205"/>
      <c r="K294" s="205"/>
      <c r="L294" s="210"/>
      <c r="M294" s="211"/>
      <c r="N294" s="212"/>
      <c r="O294" s="212"/>
      <c r="P294" s="212"/>
      <c r="Q294" s="212"/>
      <c r="R294" s="212"/>
      <c r="S294" s="212"/>
      <c r="T294" s="213"/>
      <c r="AT294" s="214" t="s">
        <v>137</v>
      </c>
      <c r="AU294" s="214" t="s">
        <v>86</v>
      </c>
      <c r="AV294" s="13" t="s">
        <v>86</v>
      </c>
      <c r="AW294" s="13" t="s">
        <v>32</v>
      </c>
      <c r="AX294" s="13" t="s">
        <v>77</v>
      </c>
      <c r="AY294" s="214" t="s">
        <v>126</v>
      </c>
    </row>
    <row r="295" spans="1:65" s="13" customFormat="1" ht="11.25">
      <c r="B295" s="204"/>
      <c r="C295" s="205"/>
      <c r="D295" s="199" t="s">
        <v>137</v>
      </c>
      <c r="E295" s="206" t="s">
        <v>1</v>
      </c>
      <c r="F295" s="207" t="s">
        <v>512</v>
      </c>
      <c r="G295" s="205"/>
      <c r="H295" s="208">
        <v>7.41</v>
      </c>
      <c r="I295" s="209"/>
      <c r="J295" s="205"/>
      <c r="K295" s="205"/>
      <c r="L295" s="210"/>
      <c r="M295" s="211"/>
      <c r="N295" s="212"/>
      <c r="O295" s="212"/>
      <c r="P295" s="212"/>
      <c r="Q295" s="212"/>
      <c r="R295" s="212"/>
      <c r="S295" s="212"/>
      <c r="T295" s="213"/>
      <c r="AT295" s="214" t="s">
        <v>137</v>
      </c>
      <c r="AU295" s="214" t="s">
        <v>86</v>
      </c>
      <c r="AV295" s="13" t="s">
        <v>86</v>
      </c>
      <c r="AW295" s="13" t="s">
        <v>32</v>
      </c>
      <c r="AX295" s="13" t="s">
        <v>77</v>
      </c>
      <c r="AY295" s="214" t="s">
        <v>126</v>
      </c>
    </row>
    <row r="296" spans="1:65" s="14" customFormat="1" ht="11.25">
      <c r="B296" s="215"/>
      <c r="C296" s="216"/>
      <c r="D296" s="199" t="s">
        <v>137</v>
      </c>
      <c r="E296" s="217" t="s">
        <v>1</v>
      </c>
      <c r="F296" s="218" t="s">
        <v>165</v>
      </c>
      <c r="G296" s="216"/>
      <c r="H296" s="219">
        <v>32.710999999999999</v>
      </c>
      <c r="I296" s="220"/>
      <c r="J296" s="216"/>
      <c r="K296" s="216"/>
      <c r="L296" s="221"/>
      <c r="M296" s="222"/>
      <c r="N296" s="223"/>
      <c r="O296" s="223"/>
      <c r="P296" s="223"/>
      <c r="Q296" s="223"/>
      <c r="R296" s="223"/>
      <c r="S296" s="223"/>
      <c r="T296" s="224"/>
      <c r="AT296" s="225" t="s">
        <v>137</v>
      </c>
      <c r="AU296" s="225" t="s">
        <v>86</v>
      </c>
      <c r="AV296" s="14" t="s">
        <v>142</v>
      </c>
      <c r="AW296" s="14" t="s">
        <v>32</v>
      </c>
      <c r="AX296" s="14" t="s">
        <v>8</v>
      </c>
      <c r="AY296" s="225" t="s">
        <v>126</v>
      </c>
    </row>
    <row r="297" spans="1:65" s="2" customFormat="1" ht="37.9" customHeight="1">
      <c r="A297" s="34"/>
      <c r="B297" s="35"/>
      <c r="C297" s="186" t="s">
        <v>365</v>
      </c>
      <c r="D297" s="186" t="s">
        <v>128</v>
      </c>
      <c r="E297" s="187" t="s">
        <v>352</v>
      </c>
      <c r="F297" s="188" t="s">
        <v>353</v>
      </c>
      <c r="G297" s="189" t="s">
        <v>185</v>
      </c>
      <c r="H297" s="190">
        <v>40.22</v>
      </c>
      <c r="I297" s="191"/>
      <c r="J297" s="192">
        <f>ROUND(I297*H297,0)</f>
        <v>0</v>
      </c>
      <c r="K297" s="188" t="s">
        <v>132</v>
      </c>
      <c r="L297" s="39"/>
      <c r="M297" s="193" t="s">
        <v>1</v>
      </c>
      <c r="N297" s="194" t="s">
        <v>42</v>
      </c>
      <c r="O297" s="71"/>
      <c r="P297" s="195">
        <f>O297*H297</f>
        <v>0</v>
      </c>
      <c r="Q297" s="195">
        <v>0</v>
      </c>
      <c r="R297" s="195">
        <f>Q297*H297</f>
        <v>0</v>
      </c>
      <c r="S297" s="195">
        <v>0</v>
      </c>
      <c r="T297" s="196">
        <f>S297*H297</f>
        <v>0</v>
      </c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R297" s="197" t="s">
        <v>142</v>
      </c>
      <c r="AT297" s="197" t="s">
        <v>128</v>
      </c>
      <c r="AU297" s="197" t="s">
        <v>86</v>
      </c>
      <c r="AY297" s="17" t="s">
        <v>126</v>
      </c>
      <c r="BE297" s="198">
        <f>IF(N297="základní",J297,0)</f>
        <v>0</v>
      </c>
      <c r="BF297" s="198">
        <f>IF(N297="snížená",J297,0)</f>
        <v>0</v>
      </c>
      <c r="BG297" s="198">
        <f>IF(N297="zákl. přenesená",J297,0)</f>
        <v>0</v>
      </c>
      <c r="BH297" s="198">
        <f>IF(N297="sníž. přenesená",J297,0)</f>
        <v>0</v>
      </c>
      <c r="BI297" s="198">
        <f>IF(N297="nulová",J297,0)</f>
        <v>0</v>
      </c>
      <c r="BJ297" s="17" t="s">
        <v>8</v>
      </c>
      <c r="BK297" s="198">
        <f>ROUND(I297*H297,0)</f>
        <v>0</v>
      </c>
      <c r="BL297" s="17" t="s">
        <v>142</v>
      </c>
      <c r="BM297" s="197" t="s">
        <v>520</v>
      </c>
    </row>
    <row r="298" spans="1:65" s="13" customFormat="1" ht="11.25">
      <c r="B298" s="204"/>
      <c r="C298" s="205"/>
      <c r="D298" s="199" t="s">
        <v>137</v>
      </c>
      <c r="E298" s="206" t="s">
        <v>1</v>
      </c>
      <c r="F298" s="207" t="s">
        <v>513</v>
      </c>
      <c r="G298" s="205"/>
      <c r="H298" s="208">
        <v>26.6</v>
      </c>
      <c r="I298" s="209"/>
      <c r="J298" s="205"/>
      <c r="K298" s="205"/>
      <c r="L298" s="210"/>
      <c r="M298" s="211"/>
      <c r="N298" s="212"/>
      <c r="O298" s="212"/>
      <c r="P298" s="212"/>
      <c r="Q298" s="212"/>
      <c r="R298" s="212"/>
      <c r="S298" s="212"/>
      <c r="T298" s="213"/>
      <c r="AT298" s="214" t="s">
        <v>137</v>
      </c>
      <c r="AU298" s="214" t="s">
        <v>86</v>
      </c>
      <c r="AV298" s="13" t="s">
        <v>86</v>
      </c>
      <c r="AW298" s="13" t="s">
        <v>32</v>
      </c>
      <c r="AX298" s="13" t="s">
        <v>77</v>
      </c>
      <c r="AY298" s="214" t="s">
        <v>126</v>
      </c>
    </row>
    <row r="299" spans="1:65" s="13" customFormat="1" ht="11.25">
      <c r="B299" s="204"/>
      <c r="C299" s="205"/>
      <c r="D299" s="199" t="s">
        <v>137</v>
      </c>
      <c r="E299" s="206" t="s">
        <v>1</v>
      </c>
      <c r="F299" s="207" t="s">
        <v>514</v>
      </c>
      <c r="G299" s="205"/>
      <c r="H299" s="208">
        <v>13.62</v>
      </c>
      <c r="I299" s="209"/>
      <c r="J299" s="205"/>
      <c r="K299" s="205"/>
      <c r="L299" s="210"/>
      <c r="M299" s="211"/>
      <c r="N299" s="212"/>
      <c r="O299" s="212"/>
      <c r="P299" s="212"/>
      <c r="Q299" s="212"/>
      <c r="R299" s="212"/>
      <c r="S299" s="212"/>
      <c r="T299" s="213"/>
      <c r="AT299" s="214" t="s">
        <v>137</v>
      </c>
      <c r="AU299" s="214" t="s">
        <v>86</v>
      </c>
      <c r="AV299" s="13" t="s">
        <v>86</v>
      </c>
      <c r="AW299" s="13" t="s">
        <v>32</v>
      </c>
      <c r="AX299" s="13" t="s">
        <v>77</v>
      </c>
      <c r="AY299" s="214" t="s">
        <v>126</v>
      </c>
    </row>
    <row r="300" spans="1:65" s="14" customFormat="1" ht="11.25">
      <c r="B300" s="215"/>
      <c r="C300" s="216"/>
      <c r="D300" s="199" t="s">
        <v>137</v>
      </c>
      <c r="E300" s="217" t="s">
        <v>1</v>
      </c>
      <c r="F300" s="218" t="s">
        <v>165</v>
      </c>
      <c r="G300" s="216"/>
      <c r="H300" s="219">
        <v>40.22</v>
      </c>
      <c r="I300" s="220"/>
      <c r="J300" s="216"/>
      <c r="K300" s="216"/>
      <c r="L300" s="221"/>
      <c r="M300" s="222"/>
      <c r="N300" s="223"/>
      <c r="O300" s="223"/>
      <c r="P300" s="223"/>
      <c r="Q300" s="223"/>
      <c r="R300" s="223"/>
      <c r="S300" s="223"/>
      <c r="T300" s="224"/>
      <c r="AT300" s="225" t="s">
        <v>137</v>
      </c>
      <c r="AU300" s="225" t="s">
        <v>86</v>
      </c>
      <c r="AV300" s="14" t="s">
        <v>142</v>
      </c>
      <c r="AW300" s="14" t="s">
        <v>32</v>
      </c>
      <c r="AX300" s="14" t="s">
        <v>8</v>
      </c>
      <c r="AY300" s="225" t="s">
        <v>126</v>
      </c>
    </row>
    <row r="301" spans="1:65" s="12" customFormat="1" ht="22.9" customHeight="1">
      <c r="B301" s="170"/>
      <c r="C301" s="171"/>
      <c r="D301" s="172" t="s">
        <v>76</v>
      </c>
      <c r="E301" s="184" t="s">
        <v>355</v>
      </c>
      <c r="F301" s="184" t="s">
        <v>356</v>
      </c>
      <c r="G301" s="171"/>
      <c r="H301" s="171"/>
      <c r="I301" s="174"/>
      <c r="J301" s="185">
        <f>BK301</f>
        <v>0</v>
      </c>
      <c r="K301" s="171"/>
      <c r="L301" s="176"/>
      <c r="M301" s="177"/>
      <c r="N301" s="178"/>
      <c r="O301" s="178"/>
      <c r="P301" s="179">
        <f>P302</f>
        <v>0</v>
      </c>
      <c r="Q301" s="178"/>
      <c r="R301" s="179">
        <f>R302</f>
        <v>0</v>
      </c>
      <c r="S301" s="178"/>
      <c r="T301" s="180">
        <f>T302</f>
        <v>0</v>
      </c>
      <c r="AR301" s="181" t="s">
        <v>8</v>
      </c>
      <c r="AT301" s="182" t="s">
        <v>76</v>
      </c>
      <c r="AU301" s="182" t="s">
        <v>8</v>
      </c>
      <c r="AY301" s="181" t="s">
        <v>126</v>
      </c>
      <c r="BK301" s="183">
        <f>BK302</f>
        <v>0</v>
      </c>
    </row>
    <row r="302" spans="1:65" s="2" customFormat="1" ht="24.2" customHeight="1">
      <c r="A302" s="34"/>
      <c r="B302" s="35"/>
      <c r="C302" s="186" t="s">
        <v>370</v>
      </c>
      <c r="D302" s="186" t="s">
        <v>128</v>
      </c>
      <c r="E302" s="187" t="s">
        <v>358</v>
      </c>
      <c r="F302" s="188" t="s">
        <v>359</v>
      </c>
      <c r="G302" s="189" t="s">
        <v>185</v>
      </c>
      <c r="H302" s="190">
        <v>120.06699999999999</v>
      </c>
      <c r="I302" s="191"/>
      <c r="J302" s="192">
        <f>ROUND(I302*H302,0)</f>
        <v>0</v>
      </c>
      <c r="K302" s="188" t="s">
        <v>132</v>
      </c>
      <c r="L302" s="39"/>
      <c r="M302" s="193" t="s">
        <v>1</v>
      </c>
      <c r="N302" s="194" t="s">
        <v>42</v>
      </c>
      <c r="O302" s="71"/>
      <c r="P302" s="195">
        <f>O302*H302</f>
        <v>0</v>
      </c>
      <c r="Q302" s="195">
        <v>0</v>
      </c>
      <c r="R302" s="195">
        <f>Q302*H302</f>
        <v>0</v>
      </c>
      <c r="S302" s="195">
        <v>0</v>
      </c>
      <c r="T302" s="196">
        <f>S302*H302</f>
        <v>0</v>
      </c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R302" s="197" t="s">
        <v>142</v>
      </c>
      <c r="AT302" s="197" t="s">
        <v>128</v>
      </c>
      <c r="AU302" s="197" t="s">
        <v>86</v>
      </c>
      <c r="AY302" s="17" t="s">
        <v>126</v>
      </c>
      <c r="BE302" s="198">
        <f>IF(N302="základní",J302,0)</f>
        <v>0</v>
      </c>
      <c r="BF302" s="198">
        <f>IF(N302="snížená",J302,0)</f>
        <v>0</v>
      </c>
      <c r="BG302" s="198">
        <f>IF(N302="zákl. přenesená",J302,0)</f>
        <v>0</v>
      </c>
      <c r="BH302" s="198">
        <f>IF(N302="sníž. přenesená",J302,0)</f>
        <v>0</v>
      </c>
      <c r="BI302" s="198">
        <f>IF(N302="nulová",J302,0)</f>
        <v>0</v>
      </c>
      <c r="BJ302" s="17" t="s">
        <v>8</v>
      </c>
      <c r="BK302" s="198">
        <f>ROUND(I302*H302,0)</f>
        <v>0</v>
      </c>
      <c r="BL302" s="17" t="s">
        <v>142</v>
      </c>
      <c r="BM302" s="197" t="s">
        <v>521</v>
      </c>
    </row>
    <row r="303" spans="1:65" s="12" customFormat="1" ht="25.9" customHeight="1">
      <c r="B303" s="170"/>
      <c r="C303" s="171"/>
      <c r="D303" s="172" t="s">
        <v>76</v>
      </c>
      <c r="E303" s="173" t="s">
        <v>361</v>
      </c>
      <c r="F303" s="173" t="s">
        <v>362</v>
      </c>
      <c r="G303" s="171"/>
      <c r="H303" s="171"/>
      <c r="I303" s="174"/>
      <c r="J303" s="175">
        <f>BK303</f>
        <v>0</v>
      </c>
      <c r="K303" s="171"/>
      <c r="L303" s="176"/>
      <c r="M303" s="177"/>
      <c r="N303" s="178"/>
      <c r="O303" s="178"/>
      <c r="P303" s="179">
        <f>P304</f>
        <v>0</v>
      </c>
      <c r="Q303" s="178"/>
      <c r="R303" s="179">
        <f>R304</f>
        <v>0</v>
      </c>
      <c r="S303" s="178"/>
      <c r="T303" s="180">
        <f>T304</f>
        <v>1.0200000000000005</v>
      </c>
      <c r="AR303" s="181" t="s">
        <v>86</v>
      </c>
      <c r="AT303" s="182" t="s">
        <v>76</v>
      </c>
      <c r="AU303" s="182" t="s">
        <v>77</v>
      </c>
      <c r="AY303" s="181" t="s">
        <v>126</v>
      </c>
      <c r="BK303" s="183">
        <f>BK304</f>
        <v>0</v>
      </c>
    </row>
    <row r="304" spans="1:65" s="12" customFormat="1" ht="22.9" customHeight="1">
      <c r="B304" s="170"/>
      <c r="C304" s="171"/>
      <c r="D304" s="172" t="s">
        <v>76</v>
      </c>
      <c r="E304" s="184" t="s">
        <v>363</v>
      </c>
      <c r="F304" s="184" t="s">
        <v>364</v>
      </c>
      <c r="G304" s="171"/>
      <c r="H304" s="171"/>
      <c r="I304" s="174"/>
      <c r="J304" s="185">
        <f>BK304</f>
        <v>0</v>
      </c>
      <c r="K304" s="171"/>
      <c r="L304" s="176"/>
      <c r="M304" s="177"/>
      <c r="N304" s="178"/>
      <c r="O304" s="178"/>
      <c r="P304" s="179">
        <f>SUM(P305:P323)</f>
        <v>0</v>
      </c>
      <c r="Q304" s="178"/>
      <c r="R304" s="179">
        <f>SUM(R305:R323)</f>
        <v>0</v>
      </c>
      <c r="S304" s="178"/>
      <c r="T304" s="180">
        <f>SUM(T305:T323)</f>
        <v>1.0200000000000005</v>
      </c>
      <c r="AR304" s="181" t="s">
        <v>86</v>
      </c>
      <c r="AT304" s="182" t="s">
        <v>76</v>
      </c>
      <c r="AU304" s="182" t="s">
        <v>8</v>
      </c>
      <c r="AY304" s="181" t="s">
        <v>126</v>
      </c>
      <c r="BK304" s="183">
        <f>SUM(BK305:BK323)</f>
        <v>0</v>
      </c>
    </row>
    <row r="305" spans="1:65" s="2" customFormat="1" ht="24.2" customHeight="1">
      <c r="A305" s="34"/>
      <c r="B305" s="35"/>
      <c r="C305" s="186" t="s">
        <v>374</v>
      </c>
      <c r="D305" s="186" t="s">
        <v>128</v>
      </c>
      <c r="E305" s="187" t="s">
        <v>366</v>
      </c>
      <c r="F305" s="188" t="s">
        <v>522</v>
      </c>
      <c r="G305" s="189" t="s">
        <v>368</v>
      </c>
      <c r="H305" s="190">
        <v>9</v>
      </c>
      <c r="I305" s="191"/>
      <c r="J305" s="192">
        <f t="shared" ref="J305:J323" si="0">ROUND(I305*H305,0)</f>
        <v>0</v>
      </c>
      <c r="K305" s="188" t="s">
        <v>1</v>
      </c>
      <c r="L305" s="39"/>
      <c r="M305" s="193" t="s">
        <v>1</v>
      </c>
      <c r="N305" s="194" t="s">
        <v>42</v>
      </c>
      <c r="O305" s="71"/>
      <c r="P305" s="195">
        <f t="shared" ref="P305:P323" si="1">O305*H305</f>
        <v>0</v>
      </c>
      <c r="Q305" s="195">
        <v>0</v>
      </c>
      <c r="R305" s="195">
        <f t="shared" ref="R305:R323" si="2">Q305*H305</f>
        <v>0</v>
      </c>
      <c r="S305" s="195">
        <v>0</v>
      </c>
      <c r="T305" s="196">
        <f t="shared" ref="T305:T323" si="3">S305*H305</f>
        <v>0</v>
      </c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R305" s="197" t="s">
        <v>133</v>
      </c>
      <c r="AT305" s="197" t="s">
        <v>128</v>
      </c>
      <c r="AU305" s="197" t="s">
        <v>86</v>
      </c>
      <c r="AY305" s="17" t="s">
        <v>126</v>
      </c>
      <c r="BE305" s="198">
        <f t="shared" ref="BE305:BE323" si="4">IF(N305="základní",J305,0)</f>
        <v>0</v>
      </c>
      <c r="BF305" s="198">
        <f t="shared" ref="BF305:BF323" si="5">IF(N305="snížená",J305,0)</f>
        <v>0</v>
      </c>
      <c r="BG305" s="198">
        <f t="shared" ref="BG305:BG323" si="6">IF(N305="zákl. přenesená",J305,0)</f>
        <v>0</v>
      </c>
      <c r="BH305" s="198">
        <f t="shared" ref="BH305:BH323" si="7">IF(N305="sníž. přenesená",J305,0)</f>
        <v>0</v>
      </c>
      <c r="BI305" s="198">
        <f t="shared" ref="BI305:BI323" si="8">IF(N305="nulová",J305,0)</f>
        <v>0</v>
      </c>
      <c r="BJ305" s="17" t="s">
        <v>8</v>
      </c>
      <c r="BK305" s="198">
        <f t="shared" ref="BK305:BK323" si="9">ROUND(I305*H305,0)</f>
        <v>0</v>
      </c>
      <c r="BL305" s="17" t="s">
        <v>133</v>
      </c>
      <c r="BM305" s="197" t="s">
        <v>523</v>
      </c>
    </row>
    <row r="306" spans="1:65" s="2" customFormat="1" ht="14.45" customHeight="1">
      <c r="A306" s="34"/>
      <c r="B306" s="35"/>
      <c r="C306" s="186" t="s">
        <v>379</v>
      </c>
      <c r="D306" s="186" t="s">
        <v>128</v>
      </c>
      <c r="E306" s="187" t="s">
        <v>371</v>
      </c>
      <c r="F306" s="188" t="s">
        <v>524</v>
      </c>
      <c r="G306" s="189" t="s">
        <v>368</v>
      </c>
      <c r="H306" s="190">
        <v>2</v>
      </c>
      <c r="I306" s="191"/>
      <c r="J306" s="192">
        <f t="shared" si="0"/>
        <v>0</v>
      </c>
      <c r="K306" s="188" t="s">
        <v>1</v>
      </c>
      <c r="L306" s="39"/>
      <c r="M306" s="193" t="s">
        <v>1</v>
      </c>
      <c r="N306" s="194" t="s">
        <v>42</v>
      </c>
      <c r="O306" s="71"/>
      <c r="P306" s="195">
        <f t="shared" si="1"/>
        <v>0</v>
      </c>
      <c r="Q306" s="195">
        <v>0</v>
      </c>
      <c r="R306" s="195">
        <f t="shared" si="2"/>
        <v>0</v>
      </c>
      <c r="S306" s="195">
        <v>0</v>
      </c>
      <c r="T306" s="196">
        <f t="shared" si="3"/>
        <v>0</v>
      </c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R306" s="197" t="s">
        <v>133</v>
      </c>
      <c r="AT306" s="197" t="s">
        <v>128</v>
      </c>
      <c r="AU306" s="197" t="s">
        <v>86</v>
      </c>
      <c r="AY306" s="17" t="s">
        <v>126</v>
      </c>
      <c r="BE306" s="198">
        <f t="shared" si="4"/>
        <v>0</v>
      </c>
      <c r="BF306" s="198">
        <f t="shared" si="5"/>
        <v>0</v>
      </c>
      <c r="BG306" s="198">
        <f t="shared" si="6"/>
        <v>0</v>
      </c>
      <c r="BH306" s="198">
        <f t="shared" si="7"/>
        <v>0</v>
      </c>
      <c r="BI306" s="198">
        <f t="shared" si="8"/>
        <v>0</v>
      </c>
      <c r="BJ306" s="17" t="s">
        <v>8</v>
      </c>
      <c r="BK306" s="198">
        <f t="shared" si="9"/>
        <v>0</v>
      </c>
      <c r="BL306" s="17" t="s">
        <v>133</v>
      </c>
      <c r="BM306" s="197" t="s">
        <v>525</v>
      </c>
    </row>
    <row r="307" spans="1:65" s="2" customFormat="1" ht="24.2" customHeight="1">
      <c r="A307" s="34"/>
      <c r="B307" s="35"/>
      <c r="C307" s="186" t="s">
        <v>526</v>
      </c>
      <c r="D307" s="186" t="s">
        <v>128</v>
      </c>
      <c r="E307" s="187" t="s">
        <v>375</v>
      </c>
      <c r="F307" s="188" t="s">
        <v>527</v>
      </c>
      <c r="G307" s="189" t="s">
        <v>368</v>
      </c>
      <c r="H307" s="190">
        <v>1</v>
      </c>
      <c r="I307" s="191"/>
      <c r="J307" s="192">
        <f t="shared" si="0"/>
        <v>0</v>
      </c>
      <c r="K307" s="188" t="s">
        <v>1</v>
      </c>
      <c r="L307" s="39"/>
      <c r="M307" s="193" t="s">
        <v>1</v>
      </c>
      <c r="N307" s="194" t="s">
        <v>42</v>
      </c>
      <c r="O307" s="71"/>
      <c r="P307" s="195">
        <f t="shared" si="1"/>
        <v>0</v>
      </c>
      <c r="Q307" s="195">
        <v>0</v>
      </c>
      <c r="R307" s="195">
        <f t="shared" si="2"/>
        <v>0</v>
      </c>
      <c r="S307" s="195">
        <v>0.06</v>
      </c>
      <c r="T307" s="196">
        <f t="shared" si="3"/>
        <v>0.06</v>
      </c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R307" s="197" t="s">
        <v>133</v>
      </c>
      <c r="AT307" s="197" t="s">
        <v>128</v>
      </c>
      <c r="AU307" s="197" t="s">
        <v>86</v>
      </c>
      <c r="AY307" s="17" t="s">
        <v>126</v>
      </c>
      <c r="BE307" s="198">
        <f t="shared" si="4"/>
        <v>0</v>
      </c>
      <c r="BF307" s="198">
        <f t="shared" si="5"/>
        <v>0</v>
      </c>
      <c r="BG307" s="198">
        <f t="shared" si="6"/>
        <v>0</v>
      </c>
      <c r="BH307" s="198">
        <f t="shared" si="7"/>
        <v>0</v>
      </c>
      <c r="BI307" s="198">
        <f t="shared" si="8"/>
        <v>0</v>
      </c>
      <c r="BJ307" s="17" t="s">
        <v>8</v>
      </c>
      <c r="BK307" s="198">
        <f t="shared" si="9"/>
        <v>0</v>
      </c>
      <c r="BL307" s="17" t="s">
        <v>133</v>
      </c>
      <c r="BM307" s="197" t="s">
        <v>528</v>
      </c>
    </row>
    <row r="308" spans="1:65" s="2" customFormat="1" ht="24.2" customHeight="1">
      <c r="A308" s="34"/>
      <c r="B308" s="35"/>
      <c r="C308" s="186" t="s">
        <v>529</v>
      </c>
      <c r="D308" s="186" t="s">
        <v>128</v>
      </c>
      <c r="E308" s="187" t="s">
        <v>380</v>
      </c>
      <c r="F308" s="188" t="s">
        <v>530</v>
      </c>
      <c r="G308" s="189" t="s">
        <v>368</v>
      </c>
      <c r="H308" s="190">
        <v>1</v>
      </c>
      <c r="I308" s="191"/>
      <c r="J308" s="192">
        <f t="shared" si="0"/>
        <v>0</v>
      </c>
      <c r="K308" s="188" t="s">
        <v>1</v>
      </c>
      <c r="L308" s="39"/>
      <c r="M308" s="193" t="s">
        <v>1</v>
      </c>
      <c r="N308" s="194" t="s">
        <v>42</v>
      </c>
      <c r="O308" s="71"/>
      <c r="P308" s="195">
        <f t="shared" si="1"/>
        <v>0</v>
      </c>
      <c r="Q308" s="195">
        <v>0</v>
      </c>
      <c r="R308" s="195">
        <f t="shared" si="2"/>
        <v>0</v>
      </c>
      <c r="S308" s="195">
        <v>0.06</v>
      </c>
      <c r="T308" s="196">
        <f t="shared" si="3"/>
        <v>0.06</v>
      </c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R308" s="197" t="s">
        <v>133</v>
      </c>
      <c r="AT308" s="197" t="s">
        <v>128</v>
      </c>
      <c r="AU308" s="197" t="s">
        <v>86</v>
      </c>
      <c r="AY308" s="17" t="s">
        <v>126</v>
      </c>
      <c r="BE308" s="198">
        <f t="shared" si="4"/>
        <v>0</v>
      </c>
      <c r="BF308" s="198">
        <f t="shared" si="5"/>
        <v>0</v>
      </c>
      <c r="BG308" s="198">
        <f t="shared" si="6"/>
        <v>0</v>
      </c>
      <c r="BH308" s="198">
        <f t="shared" si="7"/>
        <v>0</v>
      </c>
      <c r="BI308" s="198">
        <f t="shared" si="8"/>
        <v>0</v>
      </c>
      <c r="BJ308" s="17" t="s">
        <v>8</v>
      </c>
      <c r="BK308" s="198">
        <f t="shared" si="9"/>
        <v>0</v>
      </c>
      <c r="BL308" s="17" t="s">
        <v>133</v>
      </c>
      <c r="BM308" s="197" t="s">
        <v>531</v>
      </c>
    </row>
    <row r="309" spans="1:65" s="2" customFormat="1" ht="24.2" customHeight="1">
      <c r="A309" s="34"/>
      <c r="B309" s="35"/>
      <c r="C309" s="186" t="s">
        <v>532</v>
      </c>
      <c r="D309" s="186" t="s">
        <v>128</v>
      </c>
      <c r="E309" s="187" t="s">
        <v>533</v>
      </c>
      <c r="F309" s="188" t="s">
        <v>534</v>
      </c>
      <c r="G309" s="189" t="s">
        <v>368</v>
      </c>
      <c r="H309" s="190">
        <v>1</v>
      </c>
      <c r="I309" s="191"/>
      <c r="J309" s="192">
        <f t="shared" si="0"/>
        <v>0</v>
      </c>
      <c r="K309" s="188" t="s">
        <v>1</v>
      </c>
      <c r="L309" s="39"/>
      <c r="M309" s="193" t="s">
        <v>1</v>
      </c>
      <c r="N309" s="194" t="s">
        <v>42</v>
      </c>
      <c r="O309" s="71"/>
      <c r="P309" s="195">
        <f t="shared" si="1"/>
        <v>0</v>
      </c>
      <c r="Q309" s="195">
        <v>0</v>
      </c>
      <c r="R309" s="195">
        <f t="shared" si="2"/>
        <v>0</v>
      </c>
      <c r="S309" s="195">
        <v>0.06</v>
      </c>
      <c r="T309" s="196">
        <f t="shared" si="3"/>
        <v>0.06</v>
      </c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R309" s="197" t="s">
        <v>133</v>
      </c>
      <c r="AT309" s="197" t="s">
        <v>128</v>
      </c>
      <c r="AU309" s="197" t="s">
        <v>86</v>
      </c>
      <c r="AY309" s="17" t="s">
        <v>126</v>
      </c>
      <c r="BE309" s="198">
        <f t="shared" si="4"/>
        <v>0</v>
      </c>
      <c r="BF309" s="198">
        <f t="shared" si="5"/>
        <v>0</v>
      </c>
      <c r="BG309" s="198">
        <f t="shared" si="6"/>
        <v>0</v>
      </c>
      <c r="BH309" s="198">
        <f t="shared" si="7"/>
        <v>0</v>
      </c>
      <c r="BI309" s="198">
        <f t="shared" si="8"/>
        <v>0</v>
      </c>
      <c r="BJ309" s="17" t="s">
        <v>8</v>
      </c>
      <c r="BK309" s="198">
        <f t="shared" si="9"/>
        <v>0</v>
      </c>
      <c r="BL309" s="17" t="s">
        <v>133</v>
      </c>
      <c r="BM309" s="197" t="s">
        <v>535</v>
      </c>
    </row>
    <row r="310" spans="1:65" s="2" customFormat="1" ht="24.2" customHeight="1">
      <c r="A310" s="34"/>
      <c r="B310" s="35"/>
      <c r="C310" s="186" t="s">
        <v>536</v>
      </c>
      <c r="D310" s="186" t="s">
        <v>128</v>
      </c>
      <c r="E310" s="187" t="s">
        <v>537</v>
      </c>
      <c r="F310" s="188" t="s">
        <v>538</v>
      </c>
      <c r="G310" s="189" t="s">
        <v>368</v>
      </c>
      <c r="H310" s="190">
        <v>1</v>
      </c>
      <c r="I310" s="191"/>
      <c r="J310" s="192">
        <f t="shared" si="0"/>
        <v>0</v>
      </c>
      <c r="K310" s="188" t="s">
        <v>1</v>
      </c>
      <c r="L310" s="39"/>
      <c r="M310" s="193" t="s">
        <v>1</v>
      </c>
      <c r="N310" s="194" t="s">
        <v>42</v>
      </c>
      <c r="O310" s="71"/>
      <c r="P310" s="195">
        <f t="shared" si="1"/>
        <v>0</v>
      </c>
      <c r="Q310" s="195">
        <v>0</v>
      </c>
      <c r="R310" s="195">
        <f t="shared" si="2"/>
        <v>0</v>
      </c>
      <c r="S310" s="195">
        <v>0.06</v>
      </c>
      <c r="T310" s="196">
        <f t="shared" si="3"/>
        <v>0.06</v>
      </c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R310" s="197" t="s">
        <v>133</v>
      </c>
      <c r="AT310" s="197" t="s">
        <v>128</v>
      </c>
      <c r="AU310" s="197" t="s">
        <v>86</v>
      </c>
      <c r="AY310" s="17" t="s">
        <v>126</v>
      </c>
      <c r="BE310" s="198">
        <f t="shared" si="4"/>
        <v>0</v>
      </c>
      <c r="BF310" s="198">
        <f t="shared" si="5"/>
        <v>0</v>
      </c>
      <c r="BG310" s="198">
        <f t="shared" si="6"/>
        <v>0</v>
      </c>
      <c r="BH310" s="198">
        <f t="shared" si="7"/>
        <v>0</v>
      </c>
      <c r="BI310" s="198">
        <f t="shared" si="8"/>
        <v>0</v>
      </c>
      <c r="BJ310" s="17" t="s">
        <v>8</v>
      </c>
      <c r="BK310" s="198">
        <f t="shared" si="9"/>
        <v>0</v>
      </c>
      <c r="BL310" s="17" t="s">
        <v>133</v>
      </c>
      <c r="BM310" s="197" t="s">
        <v>539</v>
      </c>
    </row>
    <row r="311" spans="1:65" s="2" customFormat="1" ht="24.2" customHeight="1">
      <c r="A311" s="34"/>
      <c r="B311" s="35"/>
      <c r="C311" s="186" t="s">
        <v>540</v>
      </c>
      <c r="D311" s="186" t="s">
        <v>128</v>
      </c>
      <c r="E311" s="187" t="s">
        <v>541</v>
      </c>
      <c r="F311" s="188" t="s">
        <v>542</v>
      </c>
      <c r="G311" s="189" t="s">
        <v>368</v>
      </c>
      <c r="H311" s="190">
        <v>1</v>
      </c>
      <c r="I311" s="191"/>
      <c r="J311" s="192">
        <f t="shared" si="0"/>
        <v>0</v>
      </c>
      <c r="K311" s="188" t="s">
        <v>1</v>
      </c>
      <c r="L311" s="39"/>
      <c r="M311" s="193" t="s">
        <v>1</v>
      </c>
      <c r="N311" s="194" t="s">
        <v>42</v>
      </c>
      <c r="O311" s="71"/>
      <c r="P311" s="195">
        <f t="shared" si="1"/>
        <v>0</v>
      </c>
      <c r="Q311" s="195">
        <v>0</v>
      </c>
      <c r="R311" s="195">
        <f t="shared" si="2"/>
        <v>0</v>
      </c>
      <c r="S311" s="195">
        <v>0.06</v>
      </c>
      <c r="T311" s="196">
        <f t="shared" si="3"/>
        <v>0.06</v>
      </c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R311" s="197" t="s">
        <v>133</v>
      </c>
      <c r="AT311" s="197" t="s">
        <v>128</v>
      </c>
      <c r="AU311" s="197" t="s">
        <v>86</v>
      </c>
      <c r="AY311" s="17" t="s">
        <v>126</v>
      </c>
      <c r="BE311" s="198">
        <f t="shared" si="4"/>
        <v>0</v>
      </c>
      <c r="BF311" s="198">
        <f t="shared" si="5"/>
        <v>0</v>
      </c>
      <c r="BG311" s="198">
        <f t="shared" si="6"/>
        <v>0</v>
      </c>
      <c r="BH311" s="198">
        <f t="shared" si="7"/>
        <v>0</v>
      </c>
      <c r="BI311" s="198">
        <f t="shared" si="8"/>
        <v>0</v>
      </c>
      <c r="BJ311" s="17" t="s">
        <v>8</v>
      </c>
      <c r="BK311" s="198">
        <f t="shared" si="9"/>
        <v>0</v>
      </c>
      <c r="BL311" s="17" t="s">
        <v>133</v>
      </c>
      <c r="BM311" s="197" t="s">
        <v>543</v>
      </c>
    </row>
    <row r="312" spans="1:65" s="2" customFormat="1" ht="24.2" customHeight="1">
      <c r="A312" s="34"/>
      <c r="B312" s="35"/>
      <c r="C312" s="186" t="s">
        <v>544</v>
      </c>
      <c r="D312" s="186" t="s">
        <v>128</v>
      </c>
      <c r="E312" s="187" t="s">
        <v>545</v>
      </c>
      <c r="F312" s="188" t="s">
        <v>546</v>
      </c>
      <c r="G312" s="189" t="s">
        <v>368</v>
      </c>
      <c r="H312" s="190">
        <v>1</v>
      </c>
      <c r="I312" s="191"/>
      <c r="J312" s="192">
        <f t="shared" si="0"/>
        <v>0</v>
      </c>
      <c r="K312" s="188" t="s">
        <v>1</v>
      </c>
      <c r="L312" s="39"/>
      <c r="M312" s="193" t="s">
        <v>1</v>
      </c>
      <c r="N312" s="194" t="s">
        <v>42</v>
      </c>
      <c r="O312" s="71"/>
      <c r="P312" s="195">
        <f t="shared" si="1"/>
        <v>0</v>
      </c>
      <c r="Q312" s="195">
        <v>0</v>
      </c>
      <c r="R312" s="195">
        <f t="shared" si="2"/>
        <v>0</v>
      </c>
      <c r="S312" s="195">
        <v>0.06</v>
      </c>
      <c r="T312" s="196">
        <f t="shared" si="3"/>
        <v>0.06</v>
      </c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R312" s="197" t="s">
        <v>133</v>
      </c>
      <c r="AT312" s="197" t="s">
        <v>128</v>
      </c>
      <c r="AU312" s="197" t="s">
        <v>86</v>
      </c>
      <c r="AY312" s="17" t="s">
        <v>126</v>
      </c>
      <c r="BE312" s="198">
        <f t="shared" si="4"/>
        <v>0</v>
      </c>
      <c r="BF312" s="198">
        <f t="shared" si="5"/>
        <v>0</v>
      </c>
      <c r="BG312" s="198">
        <f t="shared" si="6"/>
        <v>0</v>
      </c>
      <c r="BH312" s="198">
        <f t="shared" si="7"/>
        <v>0</v>
      </c>
      <c r="BI312" s="198">
        <f t="shared" si="8"/>
        <v>0</v>
      </c>
      <c r="BJ312" s="17" t="s">
        <v>8</v>
      </c>
      <c r="BK312" s="198">
        <f t="shared" si="9"/>
        <v>0</v>
      </c>
      <c r="BL312" s="17" t="s">
        <v>133</v>
      </c>
      <c r="BM312" s="197" t="s">
        <v>547</v>
      </c>
    </row>
    <row r="313" spans="1:65" s="2" customFormat="1" ht="24.2" customHeight="1">
      <c r="A313" s="34"/>
      <c r="B313" s="35"/>
      <c r="C313" s="186" t="s">
        <v>548</v>
      </c>
      <c r="D313" s="186" t="s">
        <v>128</v>
      </c>
      <c r="E313" s="187" t="s">
        <v>549</v>
      </c>
      <c r="F313" s="188" t="s">
        <v>550</v>
      </c>
      <c r="G313" s="189" t="s">
        <v>368</v>
      </c>
      <c r="H313" s="190">
        <v>1</v>
      </c>
      <c r="I313" s="191"/>
      <c r="J313" s="192">
        <f t="shared" si="0"/>
        <v>0</v>
      </c>
      <c r="K313" s="188" t="s">
        <v>1</v>
      </c>
      <c r="L313" s="39"/>
      <c r="M313" s="193" t="s">
        <v>1</v>
      </c>
      <c r="N313" s="194" t="s">
        <v>42</v>
      </c>
      <c r="O313" s="71"/>
      <c r="P313" s="195">
        <f t="shared" si="1"/>
        <v>0</v>
      </c>
      <c r="Q313" s="195">
        <v>0</v>
      </c>
      <c r="R313" s="195">
        <f t="shared" si="2"/>
        <v>0</v>
      </c>
      <c r="S313" s="195">
        <v>0.06</v>
      </c>
      <c r="T313" s="196">
        <f t="shared" si="3"/>
        <v>0.06</v>
      </c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R313" s="197" t="s">
        <v>133</v>
      </c>
      <c r="AT313" s="197" t="s">
        <v>128</v>
      </c>
      <c r="AU313" s="197" t="s">
        <v>86</v>
      </c>
      <c r="AY313" s="17" t="s">
        <v>126</v>
      </c>
      <c r="BE313" s="198">
        <f t="shared" si="4"/>
        <v>0</v>
      </c>
      <c r="BF313" s="198">
        <f t="shared" si="5"/>
        <v>0</v>
      </c>
      <c r="BG313" s="198">
        <f t="shared" si="6"/>
        <v>0</v>
      </c>
      <c r="BH313" s="198">
        <f t="shared" si="7"/>
        <v>0</v>
      </c>
      <c r="BI313" s="198">
        <f t="shared" si="8"/>
        <v>0</v>
      </c>
      <c r="BJ313" s="17" t="s">
        <v>8</v>
      </c>
      <c r="BK313" s="198">
        <f t="shared" si="9"/>
        <v>0</v>
      </c>
      <c r="BL313" s="17" t="s">
        <v>133</v>
      </c>
      <c r="BM313" s="197" t="s">
        <v>551</v>
      </c>
    </row>
    <row r="314" spans="1:65" s="2" customFormat="1" ht="24.2" customHeight="1">
      <c r="A314" s="34"/>
      <c r="B314" s="35"/>
      <c r="C314" s="186" t="s">
        <v>552</v>
      </c>
      <c r="D314" s="186" t="s">
        <v>128</v>
      </c>
      <c r="E314" s="187" t="s">
        <v>553</v>
      </c>
      <c r="F314" s="188" t="s">
        <v>554</v>
      </c>
      <c r="G314" s="189" t="s">
        <v>368</v>
      </c>
      <c r="H314" s="190">
        <v>1</v>
      </c>
      <c r="I314" s="191"/>
      <c r="J314" s="192">
        <f t="shared" si="0"/>
        <v>0</v>
      </c>
      <c r="K314" s="188" t="s">
        <v>1</v>
      </c>
      <c r="L314" s="39"/>
      <c r="M314" s="193" t="s">
        <v>1</v>
      </c>
      <c r="N314" s="194" t="s">
        <v>42</v>
      </c>
      <c r="O314" s="71"/>
      <c r="P314" s="195">
        <f t="shared" si="1"/>
        <v>0</v>
      </c>
      <c r="Q314" s="195">
        <v>0</v>
      </c>
      <c r="R314" s="195">
        <f t="shared" si="2"/>
        <v>0</v>
      </c>
      <c r="S314" s="195">
        <v>0.06</v>
      </c>
      <c r="T314" s="196">
        <f t="shared" si="3"/>
        <v>0.06</v>
      </c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R314" s="197" t="s">
        <v>133</v>
      </c>
      <c r="AT314" s="197" t="s">
        <v>128</v>
      </c>
      <c r="AU314" s="197" t="s">
        <v>86</v>
      </c>
      <c r="AY314" s="17" t="s">
        <v>126</v>
      </c>
      <c r="BE314" s="198">
        <f t="shared" si="4"/>
        <v>0</v>
      </c>
      <c r="BF314" s="198">
        <f t="shared" si="5"/>
        <v>0</v>
      </c>
      <c r="BG314" s="198">
        <f t="shared" si="6"/>
        <v>0</v>
      </c>
      <c r="BH314" s="198">
        <f t="shared" si="7"/>
        <v>0</v>
      </c>
      <c r="BI314" s="198">
        <f t="shared" si="8"/>
        <v>0</v>
      </c>
      <c r="BJ314" s="17" t="s">
        <v>8</v>
      </c>
      <c r="BK314" s="198">
        <f t="shared" si="9"/>
        <v>0</v>
      </c>
      <c r="BL314" s="17" t="s">
        <v>133</v>
      </c>
      <c r="BM314" s="197" t="s">
        <v>555</v>
      </c>
    </row>
    <row r="315" spans="1:65" s="2" customFormat="1" ht="24.2" customHeight="1">
      <c r="A315" s="34"/>
      <c r="B315" s="35"/>
      <c r="C315" s="186" t="s">
        <v>556</v>
      </c>
      <c r="D315" s="186" t="s">
        <v>128</v>
      </c>
      <c r="E315" s="187" t="s">
        <v>557</v>
      </c>
      <c r="F315" s="188" t="s">
        <v>558</v>
      </c>
      <c r="G315" s="189" t="s">
        <v>368</v>
      </c>
      <c r="H315" s="190">
        <v>1</v>
      </c>
      <c r="I315" s="191"/>
      <c r="J315" s="192">
        <f t="shared" si="0"/>
        <v>0</v>
      </c>
      <c r="K315" s="188" t="s">
        <v>1</v>
      </c>
      <c r="L315" s="39"/>
      <c r="M315" s="193" t="s">
        <v>1</v>
      </c>
      <c r="N315" s="194" t="s">
        <v>42</v>
      </c>
      <c r="O315" s="71"/>
      <c r="P315" s="195">
        <f t="shared" si="1"/>
        <v>0</v>
      </c>
      <c r="Q315" s="195">
        <v>0</v>
      </c>
      <c r="R315" s="195">
        <f t="shared" si="2"/>
        <v>0</v>
      </c>
      <c r="S315" s="195">
        <v>0.06</v>
      </c>
      <c r="T315" s="196">
        <f t="shared" si="3"/>
        <v>0.06</v>
      </c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R315" s="197" t="s">
        <v>133</v>
      </c>
      <c r="AT315" s="197" t="s">
        <v>128</v>
      </c>
      <c r="AU315" s="197" t="s">
        <v>86</v>
      </c>
      <c r="AY315" s="17" t="s">
        <v>126</v>
      </c>
      <c r="BE315" s="198">
        <f t="shared" si="4"/>
        <v>0</v>
      </c>
      <c r="BF315" s="198">
        <f t="shared" si="5"/>
        <v>0</v>
      </c>
      <c r="BG315" s="198">
        <f t="shared" si="6"/>
        <v>0</v>
      </c>
      <c r="BH315" s="198">
        <f t="shared" si="7"/>
        <v>0</v>
      </c>
      <c r="BI315" s="198">
        <f t="shared" si="8"/>
        <v>0</v>
      </c>
      <c r="BJ315" s="17" t="s">
        <v>8</v>
      </c>
      <c r="BK315" s="198">
        <f t="shared" si="9"/>
        <v>0</v>
      </c>
      <c r="BL315" s="17" t="s">
        <v>133</v>
      </c>
      <c r="BM315" s="197" t="s">
        <v>559</v>
      </c>
    </row>
    <row r="316" spans="1:65" s="2" customFormat="1" ht="24.2" customHeight="1">
      <c r="A316" s="34"/>
      <c r="B316" s="35"/>
      <c r="C316" s="186" t="s">
        <v>560</v>
      </c>
      <c r="D316" s="186" t="s">
        <v>128</v>
      </c>
      <c r="E316" s="187" t="s">
        <v>561</v>
      </c>
      <c r="F316" s="188" t="s">
        <v>562</v>
      </c>
      <c r="G316" s="189" t="s">
        <v>368</v>
      </c>
      <c r="H316" s="190">
        <v>1</v>
      </c>
      <c r="I316" s="191"/>
      <c r="J316" s="192">
        <f t="shared" si="0"/>
        <v>0</v>
      </c>
      <c r="K316" s="188" t="s">
        <v>1</v>
      </c>
      <c r="L316" s="39"/>
      <c r="M316" s="193" t="s">
        <v>1</v>
      </c>
      <c r="N316" s="194" t="s">
        <v>42</v>
      </c>
      <c r="O316" s="71"/>
      <c r="P316" s="195">
        <f t="shared" si="1"/>
        <v>0</v>
      </c>
      <c r="Q316" s="195">
        <v>0</v>
      </c>
      <c r="R316" s="195">
        <f t="shared" si="2"/>
        <v>0</v>
      </c>
      <c r="S316" s="195">
        <v>0.06</v>
      </c>
      <c r="T316" s="196">
        <f t="shared" si="3"/>
        <v>0.06</v>
      </c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R316" s="197" t="s">
        <v>133</v>
      </c>
      <c r="AT316" s="197" t="s">
        <v>128</v>
      </c>
      <c r="AU316" s="197" t="s">
        <v>86</v>
      </c>
      <c r="AY316" s="17" t="s">
        <v>126</v>
      </c>
      <c r="BE316" s="198">
        <f t="shared" si="4"/>
        <v>0</v>
      </c>
      <c r="BF316" s="198">
        <f t="shared" si="5"/>
        <v>0</v>
      </c>
      <c r="BG316" s="198">
        <f t="shared" si="6"/>
        <v>0</v>
      </c>
      <c r="BH316" s="198">
        <f t="shared" si="7"/>
        <v>0</v>
      </c>
      <c r="BI316" s="198">
        <f t="shared" si="8"/>
        <v>0</v>
      </c>
      <c r="BJ316" s="17" t="s">
        <v>8</v>
      </c>
      <c r="BK316" s="198">
        <f t="shared" si="9"/>
        <v>0</v>
      </c>
      <c r="BL316" s="17" t="s">
        <v>133</v>
      </c>
      <c r="BM316" s="197" t="s">
        <v>563</v>
      </c>
    </row>
    <row r="317" spans="1:65" s="2" customFormat="1" ht="24.2" customHeight="1">
      <c r="A317" s="34"/>
      <c r="B317" s="35"/>
      <c r="C317" s="186" t="s">
        <v>564</v>
      </c>
      <c r="D317" s="186" t="s">
        <v>128</v>
      </c>
      <c r="E317" s="187" t="s">
        <v>565</v>
      </c>
      <c r="F317" s="188" t="s">
        <v>566</v>
      </c>
      <c r="G317" s="189" t="s">
        <v>368</v>
      </c>
      <c r="H317" s="190">
        <v>1</v>
      </c>
      <c r="I317" s="191"/>
      <c r="J317" s="192">
        <f t="shared" si="0"/>
        <v>0</v>
      </c>
      <c r="K317" s="188" t="s">
        <v>1</v>
      </c>
      <c r="L317" s="39"/>
      <c r="M317" s="193" t="s">
        <v>1</v>
      </c>
      <c r="N317" s="194" t="s">
        <v>42</v>
      </c>
      <c r="O317" s="71"/>
      <c r="P317" s="195">
        <f t="shared" si="1"/>
        <v>0</v>
      </c>
      <c r="Q317" s="195">
        <v>0</v>
      </c>
      <c r="R317" s="195">
        <f t="shared" si="2"/>
        <v>0</v>
      </c>
      <c r="S317" s="195">
        <v>0.06</v>
      </c>
      <c r="T317" s="196">
        <f t="shared" si="3"/>
        <v>0.06</v>
      </c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R317" s="197" t="s">
        <v>133</v>
      </c>
      <c r="AT317" s="197" t="s">
        <v>128</v>
      </c>
      <c r="AU317" s="197" t="s">
        <v>86</v>
      </c>
      <c r="AY317" s="17" t="s">
        <v>126</v>
      </c>
      <c r="BE317" s="198">
        <f t="shared" si="4"/>
        <v>0</v>
      </c>
      <c r="BF317" s="198">
        <f t="shared" si="5"/>
        <v>0</v>
      </c>
      <c r="BG317" s="198">
        <f t="shared" si="6"/>
        <v>0</v>
      </c>
      <c r="BH317" s="198">
        <f t="shared" si="7"/>
        <v>0</v>
      </c>
      <c r="BI317" s="198">
        <f t="shared" si="8"/>
        <v>0</v>
      </c>
      <c r="BJ317" s="17" t="s">
        <v>8</v>
      </c>
      <c r="BK317" s="198">
        <f t="shared" si="9"/>
        <v>0</v>
      </c>
      <c r="BL317" s="17" t="s">
        <v>133</v>
      </c>
      <c r="BM317" s="197" t="s">
        <v>567</v>
      </c>
    </row>
    <row r="318" spans="1:65" s="2" customFormat="1" ht="24.2" customHeight="1">
      <c r="A318" s="34"/>
      <c r="B318" s="35"/>
      <c r="C318" s="186" t="s">
        <v>568</v>
      </c>
      <c r="D318" s="186" t="s">
        <v>128</v>
      </c>
      <c r="E318" s="187" t="s">
        <v>569</v>
      </c>
      <c r="F318" s="188" t="s">
        <v>570</v>
      </c>
      <c r="G318" s="189" t="s">
        <v>368</v>
      </c>
      <c r="H318" s="190">
        <v>1</v>
      </c>
      <c r="I318" s="191"/>
      <c r="J318" s="192">
        <f t="shared" si="0"/>
        <v>0</v>
      </c>
      <c r="K318" s="188" t="s">
        <v>1</v>
      </c>
      <c r="L318" s="39"/>
      <c r="M318" s="193" t="s">
        <v>1</v>
      </c>
      <c r="N318" s="194" t="s">
        <v>42</v>
      </c>
      <c r="O318" s="71"/>
      <c r="P318" s="195">
        <f t="shared" si="1"/>
        <v>0</v>
      </c>
      <c r="Q318" s="195">
        <v>0</v>
      </c>
      <c r="R318" s="195">
        <f t="shared" si="2"/>
        <v>0</v>
      </c>
      <c r="S318" s="195">
        <v>0.06</v>
      </c>
      <c r="T318" s="196">
        <f t="shared" si="3"/>
        <v>0.06</v>
      </c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R318" s="197" t="s">
        <v>133</v>
      </c>
      <c r="AT318" s="197" t="s">
        <v>128</v>
      </c>
      <c r="AU318" s="197" t="s">
        <v>86</v>
      </c>
      <c r="AY318" s="17" t="s">
        <v>126</v>
      </c>
      <c r="BE318" s="198">
        <f t="shared" si="4"/>
        <v>0</v>
      </c>
      <c r="BF318" s="198">
        <f t="shared" si="5"/>
        <v>0</v>
      </c>
      <c r="BG318" s="198">
        <f t="shared" si="6"/>
        <v>0</v>
      </c>
      <c r="BH318" s="198">
        <f t="shared" si="7"/>
        <v>0</v>
      </c>
      <c r="BI318" s="198">
        <f t="shared" si="8"/>
        <v>0</v>
      </c>
      <c r="BJ318" s="17" t="s">
        <v>8</v>
      </c>
      <c r="BK318" s="198">
        <f t="shared" si="9"/>
        <v>0</v>
      </c>
      <c r="BL318" s="17" t="s">
        <v>133</v>
      </c>
      <c r="BM318" s="197" t="s">
        <v>571</v>
      </c>
    </row>
    <row r="319" spans="1:65" s="2" customFormat="1" ht="24.2" customHeight="1">
      <c r="A319" s="34"/>
      <c r="B319" s="35"/>
      <c r="C319" s="186" t="s">
        <v>572</v>
      </c>
      <c r="D319" s="186" t="s">
        <v>128</v>
      </c>
      <c r="E319" s="187" t="s">
        <v>573</v>
      </c>
      <c r="F319" s="188" t="s">
        <v>574</v>
      </c>
      <c r="G319" s="189" t="s">
        <v>368</v>
      </c>
      <c r="H319" s="190">
        <v>1</v>
      </c>
      <c r="I319" s="191"/>
      <c r="J319" s="192">
        <f t="shared" si="0"/>
        <v>0</v>
      </c>
      <c r="K319" s="188" t="s">
        <v>1</v>
      </c>
      <c r="L319" s="39"/>
      <c r="M319" s="193" t="s">
        <v>1</v>
      </c>
      <c r="N319" s="194" t="s">
        <v>42</v>
      </c>
      <c r="O319" s="71"/>
      <c r="P319" s="195">
        <f t="shared" si="1"/>
        <v>0</v>
      </c>
      <c r="Q319" s="195">
        <v>0</v>
      </c>
      <c r="R319" s="195">
        <f t="shared" si="2"/>
        <v>0</v>
      </c>
      <c r="S319" s="195">
        <v>0.06</v>
      </c>
      <c r="T319" s="196">
        <f t="shared" si="3"/>
        <v>0.06</v>
      </c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R319" s="197" t="s">
        <v>133</v>
      </c>
      <c r="AT319" s="197" t="s">
        <v>128</v>
      </c>
      <c r="AU319" s="197" t="s">
        <v>86</v>
      </c>
      <c r="AY319" s="17" t="s">
        <v>126</v>
      </c>
      <c r="BE319" s="198">
        <f t="shared" si="4"/>
        <v>0</v>
      </c>
      <c r="BF319" s="198">
        <f t="shared" si="5"/>
        <v>0</v>
      </c>
      <c r="BG319" s="198">
        <f t="shared" si="6"/>
        <v>0</v>
      </c>
      <c r="BH319" s="198">
        <f t="shared" si="7"/>
        <v>0</v>
      </c>
      <c r="BI319" s="198">
        <f t="shared" si="8"/>
        <v>0</v>
      </c>
      <c r="BJ319" s="17" t="s">
        <v>8</v>
      </c>
      <c r="BK319" s="198">
        <f t="shared" si="9"/>
        <v>0</v>
      </c>
      <c r="BL319" s="17" t="s">
        <v>133</v>
      </c>
      <c r="BM319" s="197" t="s">
        <v>575</v>
      </c>
    </row>
    <row r="320" spans="1:65" s="2" customFormat="1" ht="24.2" customHeight="1">
      <c r="A320" s="34"/>
      <c r="B320" s="35"/>
      <c r="C320" s="186" t="s">
        <v>576</v>
      </c>
      <c r="D320" s="186" t="s">
        <v>128</v>
      </c>
      <c r="E320" s="187" t="s">
        <v>577</v>
      </c>
      <c r="F320" s="188" t="s">
        <v>578</v>
      </c>
      <c r="G320" s="189" t="s">
        <v>368</v>
      </c>
      <c r="H320" s="190">
        <v>1</v>
      </c>
      <c r="I320" s="191"/>
      <c r="J320" s="192">
        <f t="shared" si="0"/>
        <v>0</v>
      </c>
      <c r="K320" s="188" t="s">
        <v>1</v>
      </c>
      <c r="L320" s="39"/>
      <c r="M320" s="193" t="s">
        <v>1</v>
      </c>
      <c r="N320" s="194" t="s">
        <v>42</v>
      </c>
      <c r="O320" s="71"/>
      <c r="P320" s="195">
        <f t="shared" si="1"/>
        <v>0</v>
      </c>
      <c r="Q320" s="195">
        <v>0</v>
      </c>
      <c r="R320" s="195">
        <f t="shared" si="2"/>
        <v>0</v>
      </c>
      <c r="S320" s="195">
        <v>0.06</v>
      </c>
      <c r="T320" s="196">
        <f t="shared" si="3"/>
        <v>0.06</v>
      </c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R320" s="197" t="s">
        <v>133</v>
      </c>
      <c r="AT320" s="197" t="s">
        <v>128</v>
      </c>
      <c r="AU320" s="197" t="s">
        <v>86</v>
      </c>
      <c r="AY320" s="17" t="s">
        <v>126</v>
      </c>
      <c r="BE320" s="198">
        <f t="shared" si="4"/>
        <v>0</v>
      </c>
      <c r="BF320" s="198">
        <f t="shared" si="5"/>
        <v>0</v>
      </c>
      <c r="BG320" s="198">
        <f t="shared" si="6"/>
        <v>0</v>
      </c>
      <c r="BH320" s="198">
        <f t="shared" si="7"/>
        <v>0</v>
      </c>
      <c r="BI320" s="198">
        <f t="shared" si="8"/>
        <v>0</v>
      </c>
      <c r="BJ320" s="17" t="s">
        <v>8</v>
      </c>
      <c r="BK320" s="198">
        <f t="shared" si="9"/>
        <v>0</v>
      </c>
      <c r="BL320" s="17" t="s">
        <v>133</v>
      </c>
      <c r="BM320" s="197" t="s">
        <v>579</v>
      </c>
    </row>
    <row r="321" spans="1:65" s="2" customFormat="1" ht="24.2" customHeight="1">
      <c r="A321" s="34"/>
      <c r="B321" s="35"/>
      <c r="C321" s="186" t="s">
        <v>580</v>
      </c>
      <c r="D321" s="186" t="s">
        <v>128</v>
      </c>
      <c r="E321" s="187" t="s">
        <v>581</v>
      </c>
      <c r="F321" s="188" t="s">
        <v>582</v>
      </c>
      <c r="G321" s="189" t="s">
        <v>368</v>
      </c>
      <c r="H321" s="190">
        <v>1</v>
      </c>
      <c r="I321" s="191"/>
      <c r="J321" s="192">
        <f t="shared" si="0"/>
        <v>0</v>
      </c>
      <c r="K321" s="188" t="s">
        <v>1</v>
      </c>
      <c r="L321" s="39"/>
      <c r="M321" s="193" t="s">
        <v>1</v>
      </c>
      <c r="N321" s="194" t="s">
        <v>42</v>
      </c>
      <c r="O321" s="71"/>
      <c r="P321" s="195">
        <f t="shared" si="1"/>
        <v>0</v>
      </c>
      <c r="Q321" s="195">
        <v>0</v>
      </c>
      <c r="R321" s="195">
        <f t="shared" si="2"/>
        <v>0</v>
      </c>
      <c r="S321" s="195">
        <v>0.06</v>
      </c>
      <c r="T321" s="196">
        <f t="shared" si="3"/>
        <v>0.06</v>
      </c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R321" s="197" t="s">
        <v>133</v>
      </c>
      <c r="AT321" s="197" t="s">
        <v>128</v>
      </c>
      <c r="AU321" s="197" t="s">
        <v>86</v>
      </c>
      <c r="AY321" s="17" t="s">
        <v>126</v>
      </c>
      <c r="BE321" s="198">
        <f t="shared" si="4"/>
        <v>0</v>
      </c>
      <c r="BF321" s="198">
        <f t="shared" si="5"/>
        <v>0</v>
      </c>
      <c r="BG321" s="198">
        <f t="shared" si="6"/>
        <v>0</v>
      </c>
      <c r="BH321" s="198">
        <f t="shared" si="7"/>
        <v>0</v>
      </c>
      <c r="BI321" s="198">
        <f t="shared" si="8"/>
        <v>0</v>
      </c>
      <c r="BJ321" s="17" t="s">
        <v>8</v>
      </c>
      <c r="BK321" s="198">
        <f t="shared" si="9"/>
        <v>0</v>
      </c>
      <c r="BL321" s="17" t="s">
        <v>133</v>
      </c>
      <c r="BM321" s="197" t="s">
        <v>583</v>
      </c>
    </row>
    <row r="322" spans="1:65" s="2" customFormat="1" ht="24.2" customHeight="1">
      <c r="A322" s="34"/>
      <c r="B322" s="35"/>
      <c r="C322" s="186" t="s">
        <v>584</v>
      </c>
      <c r="D322" s="186" t="s">
        <v>128</v>
      </c>
      <c r="E322" s="187" t="s">
        <v>585</v>
      </c>
      <c r="F322" s="188" t="s">
        <v>586</v>
      </c>
      <c r="G322" s="189" t="s">
        <v>368</v>
      </c>
      <c r="H322" s="190">
        <v>1</v>
      </c>
      <c r="I322" s="191"/>
      <c r="J322" s="192">
        <f t="shared" si="0"/>
        <v>0</v>
      </c>
      <c r="K322" s="188" t="s">
        <v>1</v>
      </c>
      <c r="L322" s="39"/>
      <c r="M322" s="193" t="s">
        <v>1</v>
      </c>
      <c r="N322" s="194" t="s">
        <v>42</v>
      </c>
      <c r="O322" s="71"/>
      <c r="P322" s="195">
        <f t="shared" si="1"/>
        <v>0</v>
      </c>
      <c r="Q322" s="195">
        <v>0</v>
      </c>
      <c r="R322" s="195">
        <f t="shared" si="2"/>
        <v>0</v>
      </c>
      <c r="S322" s="195">
        <v>0.06</v>
      </c>
      <c r="T322" s="196">
        <f t="shared" si="3"/>
        <v>0.06</v>
      </c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R322" s="197" t="s">
        <v>133</v>
      </c>
      <c r="AT322" s="197" t="s">
        <v>128</v>
      </c>
      <c r="AU322" s="197" t="s">
        <v>86</v>
      </c>
      <c r="AY322" s="17" t="s">
        <v>126</v>
      </c>
      <c r="BE322" s="198">
        <f t="shared" si="4"/>
        <v>0</v>
      </c>
      <c r="BF322" s="198">
        <f t="shared" si="5"/>
        <v>0</v>
      </c>
      <c r="BG322" s="198">
        <f t="shared" si="6"/>
        <v>0</v>
      </c>
      <c r="BH322" s="198">
        <f t="shared" si="7"/>
        <v>0</v>
      </c>
      <c r="BI322" s="198">
        <f t="shared" si="8"/>
        <v>0</v>
      </c>
      <c r="BJ322" s="17" t="s">
        <v>8</v>
      </c>
      <c r="BK322" s="198">
        <f t="shared" si="9"/>
        <v>0</v>
      </c>
      <c r="BL322" s="17" t="s">
        <v>133</v>
      </c>
      <c r="BM322" s="197" t="s">
        <v>587</v>
      </c>
    </row>
    <row r="323" spans="1:65" s="2" customFormat="1" ht="24.2" customHeight="1">
      <c r="A323" s="34"/>
      <c r="B323" s="35"/>
      <c r="C323" s="186" t="s">
        <v>588</v>
      </c>
      <c r="D323" s="186" t="s">
        <v>128</v>
      </c>
      <c r="E323" s="187" t="s">
        <v>589</v>
      </c>
      <c r="F323" s="188" t="s">
        <v>590</v>
      </c>
      <c r="G323" s="189" t="s">
        <v>368</v>
      </c>
      <c r="H323" s="190">
        <v>1</v>
      </c>
      <c r="I323" s="191"/>
      <c r="J323" s="192">
        <f t="shared" si="0"/>
        <v>0</v>
      </c>
      <c r="K323" s="188" t="s">
        <v>1</v>
      </c>
      <c r="L323" s="39"/>
      <c r="M323" s="236" t="s">
        <v>1</v>
      </c>
      <c r="N323" s="237" t="s">
        <v>42</v>
      </c>
      <c r="O323" s="238"/>
      <c r="P323" s="239">
        <f t="shared" si="1"/>
        <v>0</v>
      </c>
      <c r="Q323" s="239">
        <v>0</v>
      </c>
      <c r="R323" s="239">
        <f t="shared" si="2"/>
        <v>0</v>
      </c>
      <c r="S323" s="239">
        <v>0.06</v>
      </c>
      <c r="T323" s="240">
        <f t="shared" si="3"/>
        <v>0.06</v>
      </c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R323" s="197" t="s">
        <v>133</v>
      </c>
      <c r="AT323" s="197" t="s">
        <v>128</v>
      </c>
      <c r="AU323" s="197" t="s">
        <v>86</v>
      </c>
      <c r="AY323" s="17" t="s">
        <v>126</v>
      </c>
      <c r="BE323" s="198">
        <f t="shared" si="4"/>
        <v>0</v>
      </c>
      <c r="BF323" s="198">
        <f t="shared" si="5"/>
        <v>0</v>
      </c>
      <c r="BG323" s="198">
        <f t="shared" si="6"/>
        <v>0</v>
      </c>
      <c r="BH323" s="198">
        <f t="shared" si="7"/>
        <v>0</v>
      </c>
      <c r="BI323" s="198">
        <f t="shared" si="8"/>
        <v>0</v>
      </c>
      <c r="BJ323" s="17" t="s">
        <v>8</v>
      </c>
      <c r="BK323" s="198">
        <f t="shared" si="9"/>
        <v>0</v>
      </c>
      <c r="BL323" s="17" t="s">
        <v>133</v>
      </c>
      <c r="BM323" s="197" t="s">
        <v>591</v>
      </c>
    </row>
    <row r="324" spans="1:65" s="2" customFormat="1" ht="6.95" customHeight="1">
      <c r="A324" s="34"/>
      <c r="B324" s="54"/>
      <c r="C324" s="55"/>
      <c r="D324" s="55"/>
      <c r="E324" s="55"/>
      <c r="F324" s="55"/>
      <c r="G324" s="55"/>
      <c r="H324" s="55"/>
      <c r="I324" s="55"/>
      <c r="J324" s="55"/>
      <c r="K324" s="55"/>
      <c r="L324" s="39"/>
      <c r="M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</row>
  </sheetData>
  <sheetProtection algorithmName="SHA-512" hashValue="boixqMDY2XpL9wkzWzt23HL8eTM+AS+rgqgOte/UI1ZsfYhVGFj/0S9slVnUQJif6LD9iMHFwuHI6Tj7jsGAAw==" saltValue="N3WvA+4VBX0jiQ03W/tnWktxDZFUkgVbUV0PF1YIVvePFMlAjxG19KwU/hNuRPcBNY97jARzt7zuDLmPihWdEg==" spinCount="100000" sheet="1" objects="1" scenarios="1" formatColumns="0" formatRows="0" autoFilter="0"/>
  <autoFilter ref="C125:K323" xr:uid="{00000000-0009-0000-0000-000002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32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AT2" s="17" t="s">
        <v>92</v>
      </c>
    </row>
    <row r="3" spans="1:46" s="1" customFormat="1" ht="6.95" customHeight="1"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20"/>
      <c r="AT3" s="17" t="s">
        <v>86</v>
      </c>
    </row>
    <row r="4" spans="1:46" s="1" customFormat="1" ht="24.95" customHeight="1">
      <c r="B4" s="20"/>
      <c r="D4" s="110" t="s">
        <v>93</v>
      </c>
      <c r="L4" s="20"/>
      <c r="M4" s="111" t="s">
        <v>11</v>
      </c>
      <c r="AT4" s="17" t="s">
        <v>4</v>
      </c>
    </row>
    <row r="5" spans="1:46" s="1" customFormat="1" ht="6.95" customHeight="1">
      <c r="B5" s="20"/>
      <c r="L5" s="20"/>
    </row>
    <row r="6" spans="1:46" s="1" customFormat="1" ht="12" customHeight="1">
      <c r="B6" s="20"/>
      <c r="D6" s="112" t="s">
        <v>17</v>
      </c>
      <c r="L6" s="20"/>
    </row>
    <row r="7" spans="1:46" s="1" customFormat="1" ht="16.5" customHeight="1">
      <c r="B7" s="20"/>
      <c r="E7" s="293" t="str">
        <f>'Rekapitulace stavby'!K6</f>
        <v>ZŠ A MŠ ŠTEFCOVA - OPRAVA OPLOCENÍ AREÁLU</v>
      </c>
      <c r="F7" s="294"/>
      <c r="G7" s="294"/>
      <c r="H7" s="294"/>
      <c r="L7" s="20"/>
    </row>
    <row r="8" spans="1:46" s="2" customFormat="1" ht="12" customHeight="1">
      <c r="A8" s="34"/>
      <c r="B8" s="39"/>
      <c r="C8" s="34"/>
      <c r="D8" s="112" t="s">
        <v>94</v>
      </c>
      <c r="E8" s="34"/>
      <c r="F8" s="34"/>
      <c r="G8" s="34"/>
      <c r="H8" s="34"/>
      <c r="I8" s="34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6.5" customHeight="1">
      <c r="A9" s="34"/>
      <c r="B9" s="39"/>
      <c r="C9" s="34"/>
      <c r="D9" s="34"/>
      <c r="E9" s="295" t="s">
        <v>592</v>
      </c>
      <c r="F9" s="296"/>
      <c r="G9" s="296"/>
      <c r="H9" s="296"/>
      <c r="I9" s="34"/>
      <c r="J9" s="34"/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1.25">
      <c r="A10" s="34"/>
      <c r="B10" s="39"/>
      <c r="C10" s="34"/>
      <c r="D10" s="34"/>
      <c r="E10" s="34"/>
      <c r="F10" s="34"/>
      <c r="G10" s="34"/>
      <c r="H10" s="34"/>
      <c r="I10" s="34"/>
      <c r="J10" s="34"/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2" customHeight="1">
      <c r="A11" s="34"/>
      <c r="B11" s="39"/>
      <c r="C11" s="34"/>
      <c r="D11" s="112" t="s">
        <v>19</v>
      </c>
      <c r="E11" s="34"/>
      <c r="F11" s="113" t="s">
        <v>1</v>
      </c>
      <c r="G11" s="34"/>
      <c r="H11" s="34"/>
      <c r="I11" s="112" t="s">
        <v>20</v>
      </c>
      <c r="J11" s="113" t="s">
        <v>1</v>
      </c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12" t="s">
        <v>21</v>
      </c>
      <c r="E12" s="34"/>
      <c r="F12" s="113" t="s">
        <v>22</v>
      </c>
      <c r="G12" s="34"/>
      <c r="H12" s="34"/>
      <c r="I12" s="112" t="s">
        <v>23</v>
      </c>
      <c r="J12" s="114" t="str">
        <f>'Rekapitulace stavby'!AN8</f>
        <v>1. 10. 2020</v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0.9" customHeight="1">
      <c r="A13" s="34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12" customHeight="1">
      <c r="A14" s="34"/>
      <c r="B14" s="39"/>
      <c r="C14" s="34"/>
      <c r="D14" s="112" t="s">
        <v>25</v>
      </c>
      <c r="E14" s="34"/>
      <c r="F14" s="34"/>
      <c r="G14" s="34"/>
      <c r="H14" s="34"/>
      <c r="I14" s="112" t="s">
        <v>26</v>
      </c>
      <c r="J14" s="113" t="s">
        <v>1</v>
      </c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8" customHeight="1">
      <c r="A15" s="34"/>
      <c r="B15" s="39"/>
      <c r="C15" s="34"/>
      <c r="D15" s="34"/>
      <c r="E15" s="113" t="s">
        <v>27</v>
      </c>
      <c r="F15" s="34"/>
      <c r="G15" s="34"/>
      <c r="H15" s="34"/>
      <c r="I15" s="112" t="s">
        <v>28</v>
      </c>
      <c r="J15" s="113" t="s">
        <v>1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6.95" customHeight="1">
      <c r="A16" s="34"/>
      <c r="B16" s="39"/>
      <c r="C16" s="34"/>
      <c r="D16" s="34"/>
      <c r="E16" s="34"/>
      <c r="F16" s="34"/>
      <c r="G16" s="34"/>
      <c r="H16" s="34"/>
      <c r="I16" s="34"/>
      <c r="J16" s="34"/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12" customHeight="1">
      <c r="A17" s="34"/>
      <c r="B17" s="39"/>
      <c r="C17" s="34"/>
      <c r="D17" s="112" t="s">
        <v>29</v>
      </c>
      <c r="E17" s="34"/>
      <c r="F17" s="34"/>
      <c r="G17" s="34"/>
      <c r="H17" s="34"/>
      <c r="I17" s="112" t="s">
        <v>26</v>
      </c>
      <c r="J17" s="30" t="str">
        <f>'Rekapitulace stavby'!AN13</f>
        <v>Vyplň údaj</v>
      </c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8" customHeight="1">
      <c r="A18" s="34"/>
      <c r="B18" s="39"/>
      <c r="C18" s="34"/>
      <c r="D18" s="34"/>
      <c r="E18" s="297" t="str">
        <f>'Rekapitulace stavby'!E14</f>
        <v>Vyplň údaj</v>
      </c>
      <c r="F18" s="298"/>
      <c r="G18" s="298"/>
      <c r="H18" s="298"/>
      <c r="I18" s="112" t="s">
        <v>28</v>
      </c>
      <c r="J18" s="30" t="str">
        <f>'Rekapitulace stavby'!AN14</f>
        <v>Vyplň údaj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6.95" customHeight="1">
      <c r="A19" s="34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12" customHeight="1">
      <c r="A20" s="34"/>
      <c r="B20" s="39"/>
      <c r="C20" s="34"/>
      <c r="D20" s="112" t="s">
        <v>31</v>
      </c>
      <c r="E20" s="34"/>
      <c r="F20" s="34"/>
      <c r="G20" s="34"/>
      <c r="H20" s="34"/>
      <c r="I20" s="112" t="s">
        <v>26</v>
      </c>
      <c r="J20" s="113" t="str">
        <f>IF('Rekapitulace stavby'!AN16="","",'Rekapitulace stavby'!AN16)</f>
        <v/>
      </c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8" customHeight="1">
      <c r="A21" s="34"/>
      <c r="B21" s="39"/>
      <c r="C21" s="34"/>
      <c r="D21" s="34"/>
      <c r="E21" s="113" t="str">
        <f>IF('Rekapitulace stavby'!E17="","",'Rekapitulace stavby'!E17)</f>
        <v xml:space="preserve"> </v>
      </c>
      <c r="F21" s="34"/>
      <c r="G21" s="34"/>
      <c r="H21" s="34"/>
      <c r="I21" s="112" t="s">
        <v>28</v>
      </c>
      <c r="J21" s="113" t="str">
        <f>IF('Rekapitulace stavby'!AN17="","",'Rekapitulace stavby'!AN17)</f>
        <v/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6.95" customHeight="1">
      <c r="A22" s="34"/>
      <c r="B22" s="39"/>
      <c r="C22" s="34"/>
      <c r="D22" s="34"/>
      <c r="E22" s="34"/>
      <c r="F22" s="34"/>
      <c r="G22" s="34"/>
      <c r="H22" s="34"/>
      <c r="I22" s="34"/>
      <c r="J22" s="34"/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12" customHeight="1">
      <c r="A23" s="34"/>
      <c r="B23" s="39"/>
      <c r="C23" s="34"/>
      <c r="D23" s="112" t="s">
        <v>33</v>
      </c>
      <c r="E23" s="34"/>
      <c r="F23" s="34"/>
      <c r="G23" s="34"/>
      <c r="H23" s="34"/>
      <c r="I23" s="112" t="s">
        <v>26</v>
      </c>
      <c r="J23" s="113" t="s">
        <v>1</v>
      </c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8" customHeight="1">
      <c r="A24" s="34"/>
      <c r="B24" s="39"/>
      <c r="C24" s="34"/>
      <c r="D24" s="34"/>
      <c r="E24" s="113" t="s">
        <v>34</v>
      </c>
      <c r="F24" s="34"/>
      <c r="G24" s="34"/>
      <c r="H24" s="34"/>
      <c r="I24" s="112" t="s">
        <v>28</v>
      </c>
      <c r="J24" s="113" t="s">
        <v>1</v>
      </c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2" customFormat="1" ht="6.95" customHeight="1">
      <c r="A25" s="34"/>
      <c r="B25" s="39"/>
      <c r="C25" s="34"/>
      <c r="D25" s="34"/>
      <c r="E25" s="34"/>
      <c r="F25" s="34"/>
      <c r="G25" s="34"/>
      <c r="H25" s="34"/>
      <c r="I25" s="34"/>
      <c r="J25" s="34"/>
      <c r="K25" s="34"/>
      <c r="L25" s="51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</row>
    <row r="26" spans="1:31" s="2" customFormat="1" ht="12" customHeight="1">
      <c r="A26" s="34"/>
      <c r="B26" s="39"/>
      <c r="C26" s="34"/>
      <c r="D26" s="112" t="s">
        <v>35</v>
      </c>
      <c r="E26" s="34"/>
      <c r="F26" s="34"/>
      <c r="G26" s="34"/>
      <c r="H26" s="34"/>
      <c r="I26" s="34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8" customFormat="1" ht="16.5" customHeight="1">
      <c r="A27" s="115"/>
      <c r="B27" s="116"/>
      <c r="C27" s="115"/>
      <c r="D27" s="115"/>
      <c r="E27" s="299" t="s">
        <v>1</v>
      </c>
      <c r="F27" s="299"/>
      <c r="G27" s="299"/>
      <c r="H27" s="299"/>
      <c r="I27" s="115"/>
      <c r="J27" s="115"/>
      <c r="K27" s="115"/>
      <c r="L27" s="117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</row>
    <row r="28" spans="1:31" s="2" customFormat="1" ht="6.95" customHeight="1">
      <c r="A28" s="34"/>
      <c r="B28" s="39"/>
      <c r="C28" s="34"/>
      <c r="D28" s="34"/>
      <c r="E28" s="34"/>
      <c r="F28" s="34"/>
      <c r="G28" s="34"/>
      <c r="H28" s="34"/>
      <c r="I28" s="34"/>
      <c r="J28" s="34"/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8"/>
      <c r="E29" s="118"/>
      <c r="F29" s="118"/>
      <c r="G29" s="118"/>
      <c r="H29" s="118"/>
      <c r="I29" s="118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25.35" customHeight="1">
      <c r="A30" s="34"/>
      <c r="B30" s="39"/>
      <c r="C30" s="34"/>
      <c r="D30" s="119" t="s">
        <v>37</v>
      </c>
      <c r="E30" s="34"/>
      <c r="F30" s="34"/>
      <c r="G30" s="34"/>
      <c r="H30" s="34"/>
      <c r="I30" s="34"/>
      <c r="J30" s="120">
        <f>ROUND(J120, 2)</f>
        <v>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6.95" customHeight="1">
      <c r="A31" s="34"/>
      <c r="B31" s="39"/>
      <c r="C31" s="34"/>
      <c r="D31" s="118"/>
      <c r="E31" s="118"/>
      <c r="F31" s="118"/>
      <c r="G31" s="118"/>
      <c r="H31" s="118"/>
      <c r="I31" s="118"/>
      <c r="J31" s="118"/>
      <c r="K31" s="118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34"/>
      <c r="F32" s="121" t="s">
        <v>39</v>
      </c>
      <c r="G32" s="34"/>
      <c r="H32" s="34"/>
      <c r="I32" s="121" t="s">
        <v>38</v>
      </c>
      <c r="J32" s="121" t="s">
        <v>40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customHeight="1">
      <c r="A33" s="34"/>
      <c r="B33" s="39"/>
      <c r="C33" s="34"/>
      <c r="D33" s="122" t="s">
        <v>41</v>
      </c>
      <c r="E33" s="112" t="s">
        <v>42</v>
      </c>
      <c r="F33" s="123">
        <f>ROUND((SUM(BE120:BE131)),  2)</f>
        <v>0</v>
      </c>
      <c r="G33" s="34"/>
      <c r="H33" s="34"/>
      <c r="I33" s="124">
        <v>0.21</v>
      </c>
      <c r="J33" s="123">
        <f>ROUND(((SUM(BE120:BE131))*I33),  2)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customHeight="1">
      <c r="A34" s="34"/>
      <c r="B34" s="39"/>
      <c r="C34" s="34"/>
      <c r="D34" s="34"/>
      <c r="E34" s="112" t="s">
        <v>43</v>
      </c>
      <c r="F34" s="123">
        <f>ROUND((SUM(BF120:BF131)),  2)</f>
        <v>0</v>
      </c>
      <c r="G34" s="34"/>
      <c r="H34" s="34"/>
      <c r="I34" s="124">
        <v>0.15</v>
      </c>
      <c r="J34" s="123">
        <f>ROUND(((SUM(BF120:BF131))*I34),  2)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12" t="s">
        <v>44</v>
      </c>
      <c r="F35" s="123">
        <f>ROUND((SUM(BG120:BG131)),  2)</f>
        <v>0</v>
      </c>
      <c r="G35" s="34"/>
      <c r="H35" s="34"/>
      <c r="I35" s="124">
        <v>0.21</v>
      </c>
      <c r="J35" s="123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14.45" hidden="1" customHeight="1">
      <c r="A36" s="34"/>
      <c r="B36" s="39"/>
      <c r="C36" s="34"/>
      <c r="D36" s="34"/>
      <c r="E36" s="112" t="s">
        <v>45</v>
      </c>
      <c r="F36" s="123">
        <f>ROUND((SUM(BH120:BH131)),  2)</f>
        <v>0</v>
      </c>
      <c r="G36" s="34"/>
      <c r="H36" s="34"/>
      <c r="I36" s="124">
        <v>0.15</v>
      </c>
      <c r="J36" s="123">
        <f>0</f>
        <v>0</v>
      </c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14.45" hidden="1" customHeight="1">
      <c r="A37" s="34"/>
      <c r="B37" s="39"/>
      <c r="C37" s="34"/>
      <c r="D37" s="34"/>
      <c r="E37" s="112" t="s">
        <v>46</v>
      </c>
      <c r="F37" s="123">
        <f>ROUND((SUM(BI120:BI131)),  2)</f>
        <v>0</v>
      </c>
      <c r="G37" s="34"/>
      <c r="H37" s="34"/>
      <c r="I37" s="124">
        <v>0</v>
      </c>
      <c r="J37" s="123">
        <f>0</f>
        <v>0</v>
      </c>
      <c r="K37" s="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6.95" customHeight="1">
      <c r="A38" s="34"/>
      <c r="B38" s="39"/>
      <c r="C38" s="34"/>
      <c r="D38" s="34"/>
      <c r="E38" s="34"/>
      <c r="F38" s="34"/>
      <c r="G38" s="34"/>
      <c r="H38" s="34"/>
      <c r="I38" s="34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2" customFormat="1" ht="25.35" customHeight="1">
      <c r="A39" s="34"/>
      <c r="B39" s="39"/>
      <c r="C39" s="125"/>
      <c r="D39" s="126" t="s">
        <v>47</v>
      </c>
      <c r="E39" s="127"/>
      <c r="F39" s="127"/>
      <c r="G39" s="128" t="s">
        <v>48</v>
      </c>
      <c r="H39" s="129" t="s">
        <v>49</v>
      </c>
      <c r="I39" s="127"/>
      <c r="J39" s="130">
        <f>SUM(J30:J37)</f>
        <v>0</v>
      </c>
      <c r="K39" s="131"/>
      <c r="L39" s="51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</row>
    <row r="40" spans="1:31" s="2" customFormat="1" ht="14.45" customHeight="1">
      <c r="A40" s="34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51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</row>
    <row r="41" spans="1:31" s="1" customFormat="1" ht="14.45" customHeight="1">
      <c r="B41" s="20"/>
      <c r="L41" s="20"/>
    </row>
    <row r="42" spans="1:31" s="1" customFormat="1" ht="14.45" customHeight="1">
      <c r="B42" s="20"/>
      <c r="L42" s="20"/>
    </row>
    <row r="43" spans="1:31" s="1" customFormat="1" ht="14.45" customHeight="1">
      <c r="B43" s="20"/>
      <c r="L43" s="20"/>
    </row>
    <row r="44" spans="1:31" s="1" customFormat="1" ht="14.45" customHeight="1">
      <c r="B44" s="20"/>
      <c r="L44" s="20"/>
    </row>
    <row r="45" spans="1:31" s="1" customFormat="1" ht="14.45" customHeight="1">
      <c r="B45" s="20"/>
      <c r="L45" s="20"/>
    </row>
    <row r="46" spans="1:31" s="1" customFormat="1" ht="14.45" customHeight="1">
      <c r="B46" s="20"/>
      <c r="L46" s="20"/>
    </row>
    <row r="47" spans="1:31" s="1" customFormat="1" ht="14.45" customHeight="1">
      <c r="B47" s="20"/>
      <c r="L47" s="20"/>
    </row>
    <row r="48" spans="1:31" s="1" customFormat="1" ht="14.45" customHeight="1">
      <c r="B48" s="20"/>
      <c r="L48" s="20"/>
    </row>
    <row r="49" spans="1:31" s="1" customFormat="1" ht="14.45" customHeight="1">
      <c r="B49" s="20"/>
      <c r="L49" s="20"/>
    </row>
    <row r="50" spans="1:31" s="2" customFormat="1" ht="14.45" customHeight="1">
      <c r="B50" s="51"/>
      <c r="D50" s="132" t="s">
        <v>50</v>
      </c>
      <c r="E50" s="133"/>
      <c r="F50" s="133"/>
      <c r="G50" s="132" t="s">
        <v>51</v>
      </c>
      <c r="H50" s="133"/>
      <c r="I50" s="133"/>
      <c r="J50" s="133"/>
      <c r="K50" s="133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34" t="s">
        <v>52</v>
      </c>
      <c r="E61" s="135"/>
      <c r="F61" s="136" t="s">
        <v>53</v>
      </c>
      <c r="G61" s="134" t="s">
        <v>52</v>
      </c>
      <c r="H61" s="135"/>
      <c r="I61" s="135"/>
      <c r="J61" s="137" t="s">
        <v>53</v>
      </c>
      <c r="K61" s="135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32" t="s">
        <v>54</v>
      </c>
      <c r="E65" s="138"/>
      <c r="F65" s="138"/>
      <c r="G65" s="132" t="s">
        <v>55</v>
      </c>
      <c r="H65" s="138"/>
      <c r="I65" s="138"/>
      <c r="J65" s="138"/>
      <c r="K65" s="138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34" t="s">
        <v>52</v>
      </c>
      <c r="E76" s="135"/>
      <c r="F76" s="136" t="s">
        <v>53</v>
      </c>
      <c r="G76" s="134" t="s">
        <v>52</v>
      </c>
      <c r="H76" s="135"/>
      <c r="I76" s="135"/>
      <c r="J76" s="137" t="s">
        <v>53</v>
      </c>
      <c r="K76" s="135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39"/>
      <c r="C77" s="140"/>
      <c r="D77" s="140"/>
      <c r="E77" s="140"/>
      <c r="F77" s="140"/>
      <c r="G77" s="140"/>
      <c r="H77" s="140"/>
      <c r="I77" s="140"/>
      <c r="J77" s="140"/>
      <c r="K77" s="140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hidden="1" customHeight="1">
      <c r="A81" s="34"/>
      <c r="B81" s="141"/>
      <c r="C81" s="142"/>
      <c r="D81" s="142"/>
      <c r="E81" s="142"/>
      <c r="F81" s="142"/>
      <c r="G81" s="142"/>
      <c r="H81" s="142"/>
      <c r="I81" s="142"/>
      <c r="J81" s="142"/>
      <c r="K81" s="142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hidden="1" customHeight="1">
      <c r="A82" s="34"/>
      <c r="B82" s="35"/>
      <c r="C82" s="23" t="s">
        <v>96</v>
      </c>
      <c r="D82" s="36"/>
      <c r="E82" s="36"/>
      <c r="F82" s="36"/>
      <c r="G82" s="36"/>
      <c r="H82" s="36"/>
      <c r="I82" s="36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hidden="1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hidden="1" customHeight="1">
      <c r="A84" s="34"/>
      <c r="B84" s="35"/>
      <c r="C84" s="29" t="s">
        <v>17</v>
      </c>
      <c r="D84" s="36"/>
      <c r="E84" s="36"/>
      <c r="F84" s="36"/>
      <c r="G84" s="36"/>
      <c r="H84" s="36"/>
      <c r="I84" s="36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hidden="1" customHeight="1">
      <c r="A85" s="34"/>
      <c r="B85" s="35"/>
      <c r="C85" s="36"/>
      <c r="D85" s="36"/>
      <c r="E85" s="300" t="str">
        <f>E7</f>
        <v>ZŠ A MŠ ŠTEFCOVA - OPRAVA OPLOCENÍ AREÁLU</v>
      </c>
      <c r="F85" s="301"/>
      <c r="G85" s="301"/>
      <c r="H85" s="301"/>
      <c r="I85" s="36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12" hidden="1" customHeight="1">
      <c r="A86" s="34"/>
      <c r="B86" s="35"/>
      <c r="C86" s="29" t="s">
        <v>94</v>
      </c>
      <c r="D86" s="36"/>
      <c r="E86" s="36"/>
      <c r="F86" s="36"/>
      <c r="G86" s="36"/>
      <c r="H86" s="36"/>
      <c r="I86" s="36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6.5" hidden="1" customHeight="1">
      <c r="A87" s="34"/>
      <c r="B87" s="35"/>
      <c r="C87" s="36"/>
      <c r="D87" s="36"/>
      <c r="E87" s="271" t="str">
        <f>E9</f>
        <v>OST - Vedlejší rozpočtové náklady</v>
      </c>
      <c r="F87" s="302"/>
      <c r="G87" s="302"/>
      <c r="H87" s="302"/>
      <c r="I87" s="36"/>
      <c r="J87" s="36"/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hidden="1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2" hidden="1" customHeight="1">
      <c r="A89" s="34"/>
      <c r="B89" s="35"/>
      <c r="C89" s="29" t="s">
        <v>21</v>
      </c>
      <c r="D89" s="36"/>
      <c r="E89" s="36"/>
      <c r="F89" s="27" t="str">
        <f>F12</f>
        <v xml:space="preserve"> </v>
      </c>
      <c r="G89" s="36"/>
      <c r="H89" s="36"/>
      <c r="I89" s="29" t="s">
        <v>23</v>
      </c>
      <c r="J89" s="66" t="str">
        <f>IF(J12="","",J12)</f>
        <v>1. 10. 2020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6.95" hidden="1" customHeight="1">
      <c r="A90" s="34"/>
      <c r="B90" s="35"/>
      <c r="C90" s="36"/>
      <c r="D90" s="36"/>
      <c r="E90" s="36"/>
      <c r="F90" s="36"/>
      <c r="G90" s="36"/>
      <c r="H90" s="36"/>
      <c r="I90" s="36"/>
      <c r="J90" s="36"/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5.2" hidden="1" customHeight="1">
      <c r="A91" s="34"/>
      <c r="B91" s="35"/>
      <c r="C91" s="29" t="s">
        <v>25</v>
      </c>
      <c r="D91" s="36"/>
      <c r="E91" s="36"/>
      <c r="F91" s="27" t="str">
        <f>E15</f>
        <v>TSHK</v>
      </c>
      <c r="G91" s="36"/>
      <c r="H91" s="36"/>
      <c r="I91" s="29" t="s">
        <v>31</v>
      </c>
      <c r="J91" s="32" t="str">
        <f>E21</f>
        <v xml:space="preserve"> </v>
      </c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15.2" hidden="1" customHeight="1">
      <c r="A92" s="34"/>
      <c r="B92" s="35"/>
      <c r="C92" s="29" t="s">
        <v>29</v>
      </c>
      <c r="D92" s="36"/>
      <c r="E92" s="36"/>
      <c r="F92" s="27" t="str">
        <f>IF(E18="","",E18)</f>
        <v>Vyplň údaj</v>
      </c>
      <c r="G92" s="36"/>
      <c r="H92" s="36"/>
      <c r="I92" s="29" t="s">
        <v>33</v>
      </c>
      <c r="J92" s="32" t="str">
        <f>E24</f>
        <v>Lédl</v>
      </c>
      <c r="K92" s="36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hidden="1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9.25" hidden="1" customHeight="1">
      <c r="A94" s="34"/>
      <c r="B94" s="35"/>
      <c r="C94" s="143" t="s">
        <v>97</v>
      </c>
      <c r="D94" s="144"/>
      <c r="E94" s="144"/>
      <c r="F94" s="144"/>
      <c r="G94" s="144"/>
      <c r="H94" s="144"/>
      <c r="I94" s="144"/>
      <c r="J94" s="145" t="s">
        <v>98</v>
      </c>
      <c r="K94" s="144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</row>
    <row r="95" spans="1:47" s="2" customFormat="1" ht="10.35" hidden="1" customHeight="1">
      <c r="A95" s="34"/>
      <c r="B95" s="35"/>
      <c r="C95" s="36"/>
      <c r="D95" s="36"/>
      <c r="E95" s="36"/>
      <c r="F95" s="36"/>
      <c r="G95" s="36"/>
      <c r="H95" s="36"/>
      <c r="I95" s="36"/>
      <c r="J95" s="36"/>
      <c r="K95" s="36"/>
      <c r="L95" s="51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</row>
    <row r="96" spans="1:47" s="2" customFormat="1" ht="22.9" hidden="1" customHeight="1">
      <c r="A96" s="34"/>
      <c r="B96" s="35"/>
      <c r="C96" s="146" t="s">
        <v>99</v>
      </c>
      <c r="D96" s="36"/>
      <c r="E96" s="36"/>
      <c r="F96" s="36"/>
      <c r="G96" s="36"/>
      <c r="H96" s="36"/>
      <c r="I96" s="36"/>
      <c r="J96" s="84">
        <f>J120</f>
        <v>0</v>
      </c>
      <c r="K96" s="36"/>
      <c r="L96" s="51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U96" s="17" t="s">
        <v>100</v>
      </c>
    </row>
    <row r="97" spans="1:31" s="9" customFormat="1" ht="24.95" hidden="1" customHeight="1">
      <c r="B97" s="147"/>
      <c r="C97" s="148"/>
      <c r="D97" s="149" t="s">
        <v>593</v>
      </c>
      <c r="E97" s="150"/>
      <c r="F97" s="150"/>
      <c r="G97" s="150"/>
      <c r="H97" s="150"/>
      <c r="I97" s="150"/>
      <c r="J97" s="151">
        <f>J121</f>
        <v>0</v>
      </c>
      <c r="K97" s="148"/>
      <c r="L97" s="152"/>
    </row>
    <row r="98" spans="1:31" s="10" customFormat="1" ht="19.899999999999999" hidden="1" customHeight="1">
      <c r="B98" s="153"/>
      <c r="C98" s="154"/>
      <c r="D98" s="155" t="s">
        <v>594</v>
      </c>
      <c r="E98" s="156"/>
      <c r="F98" s="156"/>
      <c r="G98" s="156"/>
      <c r="H98" s="156"/>
      <c r="I98" s="156"/>
      <c r="J98" s="157">
        <f>J122</f>
        <v>0</v>
      </c>
      <c r="K98" s="154"/>
      <c r="L98" s="158"/>
    </row>
    <row r="99" spans="1:31" s="10" customFormat="1" ht="19.899999999999999" hidden="1" customHeight="1">
      <c r="B99" s="153"/>
      <c r="C99" s="154"/>
      <c r="D99" s="155" t="s">
        <v>595</v>
      </c>
      <c r="E99" s="156"/>
      <c r="F99" s="156"/>
      <c r="G99" s="156"/>
      <c r="H99" s="156"/>
      <c r="I99" s="156"/>
      <c r="J99" s="157">
        <f>J127</f>
        <v>0</v>
      </c>
      <c r="K99" s="154"/>
      <c r="L99" s="158"/>
    </row>
    <row r="100" spans="1:31" s="10" customFormat="1" ht="19.899999999999999" hidden="1" customHeight="1">
      <c r="B100" s="153"/>
      <c r="C100" s="154"/>
      <c r="D100" s="155" t="s">
        <v>596</v>
      </c>
      <c r="E100" s="156"/>
      <c r="F100" s="156"/>
      <c r="G100" s="156"/>
      <c r="H100" s="156"/>
      <c r="I100" s="156"/>
      <c r="J100" s="157">
        <f>J130</f>
        <v>0</v>
      </c>
      <c r="K100" s="154"/>
      <c r="L100" s="158"/>
    </row>
    <row r="101" spans="1:31" s="2" customFormat="1" ht="21.75" hidden="1" customHeight="1">
      <c r="A101" s="34"/>
      <c r="B101" s="35"/>
      <c r="C101" s="36"/>
      <c r="D101" s="36"/>
      <c r="E101" s="36"/>
      <c r="F101" s="36"/>
      <c r="G101" s="36"/>
      <c r="H101" s="36"/>
      <c r="I101" s="36"/>
      <c r="J101" s="36"/>
      <c r="K101" s="36"/>
      <c r="L101" s="51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</row>
    <row r="102" spans="1:31" s="2" customFormat="1" ht="6.95" hidden="1" customHeight="1">
      <c r="A102" s="34"/>
      <c r="B102" s="54"/>
      <c r="C102" s="55"/>
      <c r="D102" s="55"/>
      <c r="E102" s="55"/>
      <c r="F102" s="55"/>
      <c r="G102" s="55"/>
      <c r="H102" s="55"/>
      <c r="I102" s="55"/>
      <c r="J102" s="55"/>
      <c r="K102" s="55"/>
      <c r="L102" s="51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</row>
    <row r="103" spans="1:31" ht="11.25" hidden="1"/>
    <row r="104" spans="1:31" ht="11.25" hidden="1"/>
    <row r="105" spans="1:31" ht="11.25" hidden="1"/>
    <row r="106" spans="1:31" s="2" customFormat="1" ht="6.95" customHeight="1">
      <c r="A106" s="34"/>
      <c r="B106" s="56"/>
      <c r="C106" s="57"/>
      <c r="D106" s="57"/>
      <c r="E106" s="57"/>
      <c r="F106" s="57"/>
      <c r="G106" s="57"/>
      <c r="H106" s="57"/>
      <c r="I106" s="57"/>
      <c r="J106" s="57"/>
      <c r="K106" s="57"/>
      <c r="L106" s="51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</row>
    <row r="107" spans="1:31" s="2" customFormat="1" ht="24.95" customHeight="1">
      <c r="A107" s="34"/>
      <c r="B107" s="35"/>
      <c r="C107" s="23" t="s">
        <v>111</v>
      </c>
      <c r="D107" s="36"/>
      <c r="E107" s="36"/>
      <c r="F107" s="36"/>
      <c r="G107" s="36"/>
      <c r="H107" s="36"/>
      <c r="I107" s="36"/>
      <c r="J107" s="36"/>
      <c r="K107" s="36"/>
      <c r="L107" s="51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</row>
    <row r="108" spans="1:31" s="2" customFormat="1" ht="6.95" customHeight="1">
      <c r="A108" s="34"/>
      <c r="B108" s="35"/>
      <c r="C108" s="36"/>
      <c r="D108" s="36"/>
      <c r="E108" s="36"/>
      <c r="F108" s="36"/>
      <c r="G108" s="36"/>
      <c r="H108" s="36"/>
      <c r="I108" s="36"/>
      <c r="J108" s="36"/>
      <c r="K108" s="36"/>
      <c r="L108" s="51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</row>
    <row r="109" spans="1:31" s="2" customFormat="1" ht="12" customHeight="1">
      <c r="A109" s="34"/>
      <c r="B109" s="35"/>
      <c r="C109" s="29" t="s">
        <v>17</v>
      </c>
      <c r="D109" s="36"/>
      <c r="E109" s="36"/>
      <c r="F109" s="36"/>
      <c r="G109" s="36"/>
      <c r="H109" s="36"/>
      <c r="I109" s="36"/>
      <c r="J109" s="36"/>
      <c r="K109" s="36"/>
      <c r="L109" s="51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</row>
    <row r="110" spans="1:31" s="2" customFormat="1" ht="16.5" customHeight="1">
      <c r="A110" s="34"/>
      <c r="B110" s="35"/>
      <c r="C110" s="36"/>
      <c r="D110" s="36"/>
      <c r="E110" s="300" t="str">
        <f>E7</f>
        <v>ZŠ A MŠ ŠTEFCOVA - OPRAVA OPLOCENÍ AREÁLU</v>
      </c>
      <c r="F110" s="301"/>
      <c r="G110" s="301"/>
      <c r="H110" s="301"/>
      <c r="I110" s="36"/>
      <c r="J110" s="36"/>
      <c r="K110" s="36"/>
      <c r="L110" s="51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</row>
    <row r="111" spans="1:31" s="2" customFormat="1" ht="12" customHeight="1">
      <c r="A111" s="34"/>
      <c r="B111" s="35"/>
      <c r="C111" s="29" t="s">
        <v>94</v>
      </c>
      <c r="D111" s="36"/>
      <c r="E111" s="36"/>
      <c r="F111" s="36"/>
      <c r="G111" s="36"/>
      <c r="H111" s="36"/>
      <c r="I111" s="36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16.5" customHeight="1">
      <c r="A112" s="34"/>
      <c r="B112" s="35"/>
      <c r="C112" s="36"/>
      <c r="D112" s="36"/>
      <c r="E112" s="271" t="str">
        <f>E9</f>
        <v>OST - Vedlejší rozpočtové náklady</v>
      </c>
      <c r="F112" s="302"/>
      <c r="G112" s="302"/>
      <c r="H112" s="302"/>
      <c r="I112" s="36"/>
      <c r="J112" s="36"/>
      <c r="K112" s="36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3" spans="1:65" s="2" customFormat="1" ht="6.95" customHeight="1">
      <c r="A113" s="34"/>
      <c r="B113" s="35"/>
      <c r="C113" s="36"/>
      <c r="D113" s="36"/>
      <c r="E113" s="36"/>
      <c r="F113" s="36"/>
      <c r="G113" s="36"/>
      <c r="H113" s="36"/>
      <c r="I113" s="36"/>
      <c r="J113" s="36"/>
      <c r="K113" s="36"/>
      <c r="L113" s="51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</row>
    <row r="114" spans="1:65" s="2" customFormat="1" ht="12" customHeight="1">
      <c r="A114" s="34"/>
      <c r="B114" s="35"/>
      <c r="C114" s="29" t="s">
        <v>21</v>
      </c>
      <c r="D114" s="36"/>
      <c r="E114" s="36"/>
      <c r="F114" s="27" t="str">
        <f>F12</f>
        <v xml:space="preserve"> </v>
      </c>
      <c r="G114" s="36"/>
      <c r="H114" s="36"/>
      <c r="I114" s="29" t="s">
        <v>23</v>
      </c>
      <c r="J114" s="66" t="str">
        <f>IF(J12="","",J12)</f>
        <v>1. 10. 2020</v>
      </c>
      <c r="K114" s="36"/>
      <c r="L114" s="51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</row>
    <row r="115" spans="1:65" s="2" customFormat="1" ht="6.95" customHeight="1">
      <c r="A115" s="34"/>
      <c r="B115" s="35"/>
      <c r="C115" s="36"/>
      <c r="D115" s="36"/>
      <c r="E115" s="36"/>
      <c r="F115" s="36"/>
      <c r="G115" s="36"/>
      <c r="H115" s="36"/>
      <c r="I115" s="36"/>
      <c r="J115" s="36"/>
      <c r="K115" s="36"/>
      <c r="L115" s="51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</row>
    <row r="116" spans="1:65" s="2" customFormat="1" ht="15.2" customHeight="1">
      <c r="A116" s="34"/>
      <c r="B116" s="35"/>
      <c r="C116" s="29" t="s">
        <v>25</v>
      </c>
      <c r="D116" s="36"/>
      <c r="E116" s="36"/>
      <c r="F116" s="27" t="str">
        <f>E15</f>
        <v>TSHK</v>
      </c>
      <c r="G116" s="36"/>
      <c r="H116" s="36"/>
      <c r="I116" s="29" t="s">
        <v>31</v>
      </c>
      <c r="J116" s="32" t="str">
        <f>E21</f>
        <v xml:space="preserve"> </v>
      </c>
      <c r="K116" s="36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5" s="2" customFormat="1" ht="15.2" customHeight="1">
      <c r="A117" s="34"/>
      <c r="B117" s="35"/>
      <c r="C117" s="29" t="s">
        <v>29</v>
      </c>
      <c r="D117" s="36"/>
      <c r="E117" s="36"/>
      <c r="F117" s="27" t="str">
        <f>IF(E18="","",E18)</f>
        <v>Vyplň údaj</v>
      </c>
      <c r="G117" s="36"/>
      <c r="H117" s="36"/>
      <c r="I117" s="29" t="s">
        <v>33</v>
      </c>
      <c r="J117" s="32" t="str">
        <f>E24</f>
        <v>Lédl</v>
      </c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5" s="2" customFormat="1" ht="10.35" customHeight="1">
      <c r="A118" s="34"/>
      <c r="B118" s="35"/>
      <c r="C118" s="36"/>
      <c r="D118" s="36"/>
      <c r="E118" s="36"/>
      <c r="F118" s="36"/>
      <c r="G118" s="36"/>
      <c r="H118" s="36"/>
      <c r="I118" s="36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5" s="11" customFormat="1" ht="29.25" customHeight="1">
      <c r="A119" s="159"/>
      <c r="B119" s="160"/>
      <c r="C119" s="161" t="s">
        <v>112</v>
      </c>
      <c r="D119" s="162" t="s">
        <v>62</v>
      </c>
      <c r="E119" s="162" t="s">
        <v>58</v>
      </c>
      <c r="F119" s="162" t="s">
        <v>59</v>
      </c>
      <c r="G119" s="162" t="s">
        <v>113</v>
      </c>
      <c r="H119" s="162" t="s">
        <v>114</v>
      </c>
      <c r="I119" s="162" t="s">
        <v>115</v>
      </c>
      <c r="J119" s="162" t="s">
        <v>98</v>
      </c>
      <c r="K119" s="163" t="s">
        <v>116</v>
      </c>
      <c r="L119" s="164"/>
      <c r="M119" s="75" t="s">
        <v>1</v>
      </c>
      <c r="N119" s="76" t="s">
        <v>41</v>
      </c>
      <c r="O119" s="76" t="s">
        <v>117</v>
      </c>
      <c r="P119" s="76" t="s">
        <v>118</v>
      </c>
      <c r="Q119" s="76" t="s">
        <v>119</v>
      </c>
      <c r="R119" s="76" t="s">
        <v>120</v>
      </c>
      <c r="S119" s="76" t="s">
        <v>121</v>
      </c>
      <c r="T119" s="77" t="s">
        <v>122</v>
      </c>
      <c r="U119" s="159"/>
      <c r="V119" s="159"/>
      <c r="W119" s="159"/>
      <c r="X119" s="159"/>
      <c r="Y119" s="159"/>
      <c r="Z119" s="159"/>
      <c r="AA119" s="159"/>
      <c r="AB119" s="159"/>
      <c r="AC119" s="159"/>
      <c r="AD119" s="159"/>
      <c r="AE119" s="159"/>
    </row>
    <row r="120" spans="1:65" s="2" customFormat="1" ht="22.9" customHeight="1">
      <c r="A120" s="34"/>
      <c r="B120" s="35"/>
      <c r="C120" s="82" t="s">
        <v>123</v>
      </c>
      <c r="D120" s="36"/>
      <c r="E120" s="36"/>
      <c r="F120" s="36"/>
      <c r="G120" s="36"/>
      <c r="H120" s="36"/>
      <c r="I120" s="36"/>
      <c r="J120" s="165">
        <f>BK120</f>
        <v>0</v>
      </c>
      <c r="K120" s="36"/>
      <c r="L120" s="39"/>
      <c r="M120" s="78"/>
      <c r="N120" s="166"/>
      <c r="O120" s="79"/>
      <c r="P120" s="167">
        <f>P121</f>
        <v>0</v>
      </c>
      <c r="Q120" s="79"/>
      <c r="R120" s="167">
        <f>R121</f>
        <v>0</v>
      </c>
      <c r="S120" s="79"/>
      <c r="T120" s="168">
        <f>T121</f>
        <v>0</v>
      </c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T120" s="17" t="s">
        <v>76</v>
      </c>
      <c r="AU120" s="17" t="s">
        <v>100</v>
      </c>
      <c r="BK120" s="169">
        <f>BK121</f>
        <v>0</v>
      </c>
    </row>
    <row r="121" spans="1:65" s="12" customFormat="1" ht="25.9" customHeight="1">
      <c r="B121" s="170"/>
      <c r="C121" s="171"/>
      <c r="D121" s="172" t="s">
        <v>76</v>
      </c>
      <c r="E121" s="173" t="s">
        <v>597</v>
      </c>
      <c r="F121" s="173" t="s">
        <v>91</v>
      </c>
      <c r="G121" s="171"/>
      <c r="H121" s="171"/>
      <c r="I121" s="174"/>
      <c r="J121" s="175">
        <f>BK121</f>
        <v>0</v>
      </c>
      <c r="K121" s="171"/>
      <c r="L121" s="176"/>
      <c r="M121" s="177"/>
      <c r="N121" s="178"/>
      <c r="O121" s="178"/>
      <c r="P121" s="179">
        <f>P122+P127+P130</f>
        <v>0</v>
      </c>
      <c r="Q121" s="178"/>
      <c r="R121" s="179">
        <f>R122+R127+R130</f>
        <v>0</v>
      </c>
      <c r="S121" s="178"/>
      <c r="T121" s="180">
        <f>T122+T127+T130</f>
        <v>0</v>
      </c>
      <c r="AR121" s="181" t="s">
        <v>154</v>
      </c>
      <c r="AT121" s="182" t="s">
        <v>76</v>
      </c>
      <c r="AU121" s="182" t="s">
        <v>77</v>
      </c>
      <c r="AY121" s="181" t="s">
        <v>126</v>
      </c>
      <c r="BK121" s="183">
        <f>BK122+BK127+BK130</f>
        <v>0</v>
      </c>
    </row>
    <row r="122" spans="1:65" s="12" customFormat="1" ht="22.9" customHeight="1">
      <c r="B122" s="170"/>
      <c r="C122" s="171"/>
      <c r="D122" s="172" t="s">
        <v>76</v>
      </c>
      <c r="E122" s="184" t="s">
        <v>598</v>
      </c>
      <c r="F122" s="184" t="s">
        <v>599</v>
      </c>
      <c r="G122" s="171"/>
      <c r="H122" s="171"/>
      <c r="I122" s="174"/>
      <c r="J122" s="185">
        <f>BK122</f>
        <v>0</v>
      </c>
      <c r="K122" s="171"/>
      <c r="L122" s="176"/>
      <c r="M122" s="177"/>
      <c r="N122" s="178"/>
      <c r="O122" s="178"/>
      <c r="P122" s="179">
        <f>SUM(P123:P126)</f>
        <v>0</v>
      </c>
      <c r="Q122" s="178"/>
      <c r="R122" s="179">
        <f>SUM(R123:R126)</f>
        <v>0</v>
      </c>
      <c r="S122" s="178"/>
      <c r="T122" s="180">
        <f>SUM(T123:T126)</f>
        <v>0</v>
      </c>
      <c r="AR122" s="181" t="s">
        <v>154</v>
      </c>
      <c r="AT122" s="182" t="s">
        <v>76</v>
      </c>
      <c r="AU122" s="182" t="s">
        <v>8</v>
      </c>
      <c r="AY122" s="181" t="s">
        <v>126</v>
      </c>
      <c r="BK122" s="183">
        <f>SUM(BK123:BK126)</f>
        <v>0</v>
      </c>
    </row>
    <row r="123" spans="1:65" s="2" customFormat="1" ht="14.45" customHeight="1">
      <c r="A123" s="34"/>
      <c r="B123" s="35"/>
      <c r="C123" s="186" t="s">
        <v>8</v>
      </c>
      <c r="D123" s="186" t="s">
        <v>128</v>
      </c>
      <c r="E123" s="187" t="s">
        <v>600</v>
      </c>
      <c r="F123" s="188" t="s">
        <v>601</v>
      </c>
      <c r="G123" s="189" t="s">
        <v>602</v>
      </c>
      <c r="H123" s="190">
        <v>1</v>
      </c>
      <c r="I123" s="191"/>
      <c r="J123" s="192">
        <f>ROUND(I123*H123,0)</f>
        <v>0</v>
      </c>
      <c r="K123" s="188" t="s">
        <v>132</v>
      </c>
      <c r="L123" s="39"/>
      <c r="M123" s="193" t="s">
        <v>1</v>
      </c>
      <c r="N123" s="194" t="s">
        <v>42</v>
      </c>
      <c r="O123" s="71"/>
      <c r="P123" s="195">
        <f>O123*H123</f>
        <v>0</v>
      </c>
      <c r="Q123" s="195">
        <v>0</v>
      </c>
      <c r="R123" s="195">
        <f>Q123*H123</f>
        <v>0</v>
      </c>
      <c r="S123" s="195">
        <v>0</v>
      </c>
      <c r="T123" s="196">
        <f>S123*H123</f>
        <v>0</v>
      </c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R123" s="197" t="s">
        <v>603</v>
      </c>
      <c r="AT123" s="197" t="s">
        <v>128</v>
      </c>
      <c r="AU123" s="197" t="s">
        <v>86</v>
      </c>
      <c r="AY123" s="17" t="s">
        <v>126</v>
      </c>
      <c r="BE123" s="198">
        <f>IF(N123="základní",J123,0)</f>
        <v>0</v>
      </c>
      <c r="BF123" s="198">
        <f>IF(N123="snížená",J123,0)</f>
        <v>0</v>
      </c>
      <c r="BG123" s="198">
        <f>IF(N123="zákl. přenesená",J123,0)</f>
        <v>0</v>
      </c>
      <c r="BH123" s="198">
        <f>IF(N123="sníž. přenesená",J123,0)</f>
        <v>0</v>
      </c>
      <c r="BI123" s="198">
        <f>IF(N123="nulová",J123,0)</f>
        <v>0</v>
      </c>
      <c r="BJ123" s="17" t="s">
        <v>8</v>
      </c>
      <c r="BK123" s="198">
        <f>ROUND(I123*H123,0)</f>
        <v>0</v>
      </c>
      <c r="BL123" s="17" t="s">
        <v>603</v>
      </c>
      <c r="BM123" s="197" t="s">
        <v>604</v>
      </c>
    </row>
    <row r="124" spans="1:65" s="2" customFormat="1" ht="14.45" customHeight="1">
      <c r="A124" s="34"/>
      <c r="B124" s="35"/>
      <c r="C124" s="186" t="s">
        <v>86</v>
      </c>
      <c r="D124" s="186" t="s">
        <v>128</v>
      </c>
      <c r="E124" s="187" t="s">
        <v>605</v>
      </c>
      <c r="F124" s="188" t="s">
        <v>606</v>
      </c>
      <c r="G124" s="189" t="s">
        <v>602</v>
      </c>
      <c r="H124" s="190">
        <v>1</v>
      </c>
      <c r="I124" s="191"/>
      <c r="J124" s="192">
        <f>ROUND(I124*H124,0)</f>
        <v>0</v>
      </c>
      <c r="K124" s="188" t="s">
        <v>211</v>
      </c>
      <c r="L124" s="39"/>
      <c r="M124" s="193" t="s">
        <v>1</v>
      </c>
      <c r="N124" s="194" t="s">
        <v>42</v>
      </c>
      <c r="O124" s="71"/>
      <c r="P124" s="195">
        <f>O124*H124</f>
        <v>0</v>
      </c>
      <c r="Q124" s="195">
        <v>0</v>
      </c>
      <c r="R124" s="195">
        <f>Q124*H124</f>
        <v>0</v>
      </c>
      <c r="S124" s="195">
        <v>0</v>
      </c>
      <c r="T124" s="196">
        <f>S124*H124</f>
        <v>0</v>
      </c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R124" s="197" t="s">
        <v>603</v>
      </c>
      <c r="AT124" s="197" t="s">
        <v>128</v>
      </c>
      <c r="AU124" s="197" t="s">
        <v>86</v>
      </c>
      <c r="AY124" s="17" t="s">
        <v>126</v>
      </c>
      <c r="BE124" s="198">
        <f>IF(N124="základní",J124,0)</f>
        <v>0</v>
      </c>
      <c r="BF124" s="198">
        <f>IF(N124="snížená",J124,0)</f>
        <v>0</v>
      </c>
      <c r="BG124" s="198">
        <f>IF(N124="zákl. přenesená",J124,0)</f>
        <v>0</v>
      </c>
      <c r="BH124" s="198">
        <f>IF(N124="sníž. přenesená",J124,0)</f>
        <v>0</v>
      </c>
      <c r="BI124" s="198">
        <f>IF(N124="nulová",J124,0)</f>
        <v>0</v>
      </c>
      <c r="BJ124" s="17" t="s">
        <v>8</v>
      </c>
      <c r="BK124" s="198">
        <f>ROUND(I124*H124,0)</f>
        <v>0</v>
      </c>
      <c r="BL124" s="17" t="s">
        <v>603</v>
      </c>
      <c r="BM124" s="197" t="s">
        <v>607</v>
      </c>
    </row>
    <row r="125" spans="1:65" s="2" customFormat="1" ht="48.75">
      <c r="A125" s="34"/>
      <c r="B125" s="35"/>
      <c r="C125" s="36"/>
      <c r="D125" s="199" t="s">
        <v>135</v>
      </c>
      <c r="E125" s="36"/>
      <c r="F125" s="200" t="s">
        <v>608</v>
      </c>
      <c r="G125" s="36"/>
      <c r="H125" s="36"/>
      <c r="I125" s="201"/>
      <c r="J125" s="36"/>
      <c r="K125" s="36"/>
      <c r="L125" s="39"/>
      <c r="M125" s="202"/>
      <c r="N125" s="203"/>
      <c r="O125" s="71"/>
      <c r="P125" s="71"/>
      <c r="Q125" s="71"/>
      <c r="R125" s="71"/>
      <c r="S125" s="71"/>
      <c r="T125" s="72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T125" s="17" t="s">
        <v>135</v>
      </c>
      <c r="AU125" s="17" t="s">
        <v>86</v>
      </c>
    </row>
    <row r="126" spans="1:65" s="2" customFormat="1" ht="14.45" customHeight="1">
      <c r="A126" s="34"/>
      <c r="B126" s="35"/>
      <c r="C126" s="186" t="s">
        <v>145</v>
      </c>
      <c r="D126" s="186" t="s">
        <v>128</v>
      </c>
      <c r="E126" s="187" t="s">
        <v>609</v>
      </c>
      <c r="F126" s="188" t="s">
        <v>610</v>
      </c>
      <c r="G126" s="189" t="s">
        <v>602</v>
      </c>
      <c r="H126" s="190">
        <v>1</v>
      </c>
      <c r="I126" s="191"/>
      <c r="J126" s="192">
        <f>ROUND(I126*H126,0)</f>
        <v>0</v>
      </c>
      <c r="K126" s="188" t="s">
        <v>211</v>
      </c>
      <c r="L126" s="39"/>
      <c r="M126" s="193" t="s">
        <v>1</v>
      </c>
      <c r="N126" s="194" t="s">
        <v>42</v>
      </c>
      <c r="O126" s="71"/>
      <c r="P126" s="195">
        <f>O126*H126</f>
        <v>0</v>
      </c>
      <c r="Q126" s="195">
        <v>0</v>
      </c>
      <c r="R126" s="195">
        <f>Q126*H126</f>
        <v>0</v>
      </c>
      <c r="S126" s="195">
        <v>0</v>
      </c>
      <c r="T126" s="196">
        <f>S126*H126</f>
        <v>0</v>
      </c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R126" s="197" t="s">
        <v>603</v>
      </c>
      <c r="AT126" s="197" t="s">
        <v>128</v>
      </c>
      <c r="AU126" s="197" t="s">
        <v>86</v>
      </c>
      <c r="AY126" s="17" t="s">
        <v>126</v>
      </c>
      <c r="BE126" s="198">
        <f>IF(N126="základní",J126,0)</f>
        <v>0</v>
      </c>
      <c r="BF126" s="198">
        <f>IF(N126="snížená",J126,0)</f>
        <v>0</v>
      </c>
      <c r="BG126" s="198">
        <f>IF(N126="zákl. přenesená",J126,0)</f>
        <v>0</v>
      </c>
      <c r="BH126" s="198">
        <f>IF(N126="sníž. přenesená",J126,0)</f>
        <v>0</v>
      </c>
      <c r="BI126" s="198">
        <f>IF(N126="nulová",J126,0)</f>
        <v>0</v>
      </c>
      <c r="BJ126" s="17" t="s">
        <v>8</v>
      </c>
      <c r="BK126" s="198">
        <f>ROUND(I126*H126,0)</f>
        <v>0</v>
      </c>
      <c r="BL126" s="17" t="s">
        <v>603</v>
      </c>
      <c r="BM126" s="197" t="s">
        <v>611</v>
      </c>
    </row>
    <row r="127" spans="1:65" s="12" customFormat="1" ht="22.9" customHeight="1">
      <c r="B127" s="170"/>
      <c r="C127" s="171"/>
      <c r="D127" s="172" t="s">
        <v>76</v>
      </c>
      <c r="E127" s="184" t="s">
        <v>612</v>
      </c>
      <c r="F127" s="184" t="s">
        <v>613</v>
      </c>
      <c r="G127" s="171"/>
      <c r="H127" s="171"/>
      <c r="I127" s="174"/>
      <c r="J127" s="185">
        <f>BK127</f>
        <v>0</v>
      </c>
      <c r="K127" s="171"/>
      <c r="L127" s="176"/>
      <c r="M127" s="177"/>
      <c r="N127" s="178"/>
      <c r="O127" s="178"/>
      <c r="P127" s="179">
        <f>SUM(P128:P129)</f>
        <v>0</v>
      </c>
      <c r="Q127" s="178"/>
      <c r="R127" s="179">
        <f>SUM(R128:R129)</f>
        <v>0</v>
      </c>
      <c r="S127" s="178"/>
      <c r="T127" s="180">
        <f>SUM(T128:T129)</f>
        <v>0</v>
      </c>
      <c r="AR127" s="181" t="s">
        <v>154</v>
      </c>
      <c r="AT127" s="182" t="s">
        <v>76</v>
      </c>
      <c r="AU127" s="182" t="s">
        <v>8</v>
      </c>
      <c r="AY127" s="181" t="s">
        <v>126</v>
      </c>
      <c r="BK127" s="183">
        <f>SUM(BK128:BK129)</f>
        <v>0</v>
      </c>
    </row>
    <row r="128" spans="1:65" s="2" customFormat="1" ht="49.15" customHeight="1">
      <c r="A128" s="34"/>
      <c r="B128" s="35"/>
      <c r="C128" s="186" t="s">
        <v>142</v>
      </c>
      <c r="D128" s="186" t="s">
        <v>128</v>
      </c>
      <c r="E128" s="187" t="s">
        <v>614</v>
      </c>
      <c r="F128" s="188" t="s">
        <v>615</v>
      </c>
      <c r="G128" s="189" t="s">
        <v>602</v>
      </c>
      <c r="H128" s="190">
        <v>1</v>
      </c>
      <c r="I128" s="191"/>
      <c r="J128" s="192">
        <f>ROUND(I128*H128,0)</f>
        <v>0</v>
      </c>
      <c r="K128" s="188" t="s">
        <v>1</v>
      </c>
      <c r="L128" s="39"/>
      <c r="M128" s="193" t="s">
        <v>1</v>
      </c>
      <c r="N128" s="194" t="s">
        <v>42</v>
      </c>
      <c r="O128" s="71"/>
      <c r="P128" s="195">
        <f>O128*H128</f>
        <v>0</v>
      </c>
      <c r="Q128" s="195">
        <v>0</v>
      </c>
      <c r="R128" s="195">
        <f>Q128*H128</f>
        <v>0</v>
      </c>
      <c r="S128" s="195">
        <v>0</v>
      </c>
      <c r="T128" s="196">
        <f>S128*H128</f>
        <v>0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R128" s="197" t="s">
        <v>603</v>
      </c>
      <c r="AT128" s="197" t="s">
        <v>128</v>
      </c>
      <c r="AU128" s="197" t="s">
        <v>86</v>
      </c>
      <c r="AY128" s="17" t="s">
        <v>126</v>
      </c>
      <c r="BE128" s="198">
        <f>IF(N128="základní",J128,0)</f>
        <v>0</v>
      </c>
      <c r="BF128" s="198">
        <f>IF(N128="snížená",J128,0)</f>
        <v>0</v>
      </c>
      <c r="BG128" s="198">
        <f>IF(N128="zákl. přenesená",J128,0)</f>
        <v>0</v>
      </c>
      <c r="BH128" s="198">
        <f>IF(N128="sníž. přenesená",J128,0)</f>
        <v>0</v>
      </c>
      <c r="BI128" s="198">
        <f>IF(N128="nulová",J128,0)</f>
        <v>0</v>
      </c>
      <c r="BJ128" s="17" t="s">
        <v>8</v>
      </c>
      <c r="BK128" s="198">
        <f>ROUND(I128*H128,0)</f>
        <v>0</v>
      </c>
      <c r="BL128" s="17" t="s">
        <v>603</v>
      </c>
      <c r="BM128" s="197" t="s">
        <v>616</v>
      </c>
    </row>
    <row r="129" spans="1:65" s="2" customFormat="1" ht="29.25">
      <c r="A129" s="34"/>
      <c r="B129" s="35"/>
      <c r="C129" s="36"/>
      <c r="D129" s="199" t="s">
        <v>135</v>
      </c>
      <c r="E129" s="36"/>
      <c r="F129" s="200" t="s">
        <v>617</v>
      </c>
      <c r="G129" s="36"/>
      <c r="H129" s="36"/>
      <c r="I129" s="201"/>
      <c r="J129" s="36"/>
      <c r="K129" s="36"/>
      <c r="L129" s="39"/>
      <c r="M129" s="202"/>
      <c r="N129" s="203"/>
      <c r="O129" s="71"/>
      <c r="P129" s="71"/>
      <c r="Q129" s="71"/>
      <c r="R129" s="71"/>
      <c r="S129" s="71"/>
      <c r="T129" s="72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T129" s="17" t="s">
        <v>135</v>
      </c>
      <c r="AU129" s="17" t="s">
        <v>86</v>
      </c>
    </row>
    <row r="130" spans="1:65" s="12" customFormat="1" ht="22.9" customHeight="1">
      <c r="B130" s="170"/>
      <c r="C130" s="171"/>
      <c r="D130" s="172" t="s">
        <v>76</v>
      </c>
      <c r="E130" s="184" t="s">
        <v>618</v>
      </c>
      <c r="F130" s="184" t="s">
        <v>619</v>
      </c>
      <c r="G130" s="171"/>
      <c r="H130" s="171"/>
      <c r="I130" s="174"/>
      <c r="J130" s="185">
        <f>BK130</f>
        <v>0</v>
      </c>
      <c r="K130" s="171"/>
      <c r="L130" s="176"/>
      <c r="M130" s="177"/>
      <c r="N130" s="178"/>
      <c r="O130" s="178"/>
      <c r="P130" s="179">
        <f>P131</f>
        <v>0</v>
      </c>
      <c r="Q130" s="178"/>
      <c r="R130" s="179">
        <f>R131</f>
        <v>0</v>
      </c>
      <c r="S130" s="178"/>
      <c r="T130" s="180">
        <f>T131</f>
        <v>0</v>
      </c>
      <c r="AR130" s="181" t="s">
        <v>154</v>
      </c>
      <c r="AT130" s="182" t="s">
        <v>76</v>
      </c>
      <c r="AU130" s="182" t="s">
        <v>8</v>
      </c>
      <c r="AY130" s="181" t="s">
        <v>126</v>
      </c>
      <c r="BK130" s="183">
        <f>BK131</f>
        <v>0</v>
      </c>
    </row>
    <row r="131" spans="1:65" s="2" customFormat="1" ht="24.2" customHeight="1">
      <c r="A131" s="34"/>
      <c r="B131" s="35"/>
      <c r="C131" s="186" t="s">
        <v>154</v>
      </c>
      <c r="D131" s="186" t="s">
        <v>128</v>
      </c>
      <c r="E131" s="187" t="s">
        <v>620</v>
      </c>
      <c r="F131" s="188" t="s">
        <v>621</v>
      </c>
      <c r="G131" s="189" t="s">
        <v>602</v>
      </c>
      <c r="H131" s="190">
        <v>1</v>
      </c>
      <c r="I131" s="191"/>
      <c r="J131" s="192">
        <f>ROUND(I131*H131,0)</f>
        <v>0</v>
      </c>
      <c r="K131" s="188" t="s">
        <v>1</v>
      </c>
      <c r="L131" s="39"/>
      <c r="M131" s="236" t="s">
        <v>1</v>
      </c>
      <c r="N131" s="237" t="s">
        <v>42</v>
      </c>
      <c r="O131" s="238"/>
      <c r="P131" s="239">
        <f>O131*H131</f>
        <v>0</v>
      </c>
      <c r="Q131" s="239">
        <v>0</v>
      </c>
      <c r="R131" s="239">
        <f>Q131*H131</f>
        <v>0</v>
      </c>
      <c r="S131" s="239">
        <v>0</v>
      </c>
      <c r="T131" s="240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197" t="s">
        <v>603</v>
      </c>
      <c r="AT131" s="197" t="s">
        <v>128</v>
      </c>
      <c r="AU131" s="197" t="s">
        <v>86</v>
      </c>
      <c r="AY131" s="17" t="s">
        <v>126</v>
      </c>
      <c r="BE131" s="198">
        <f>IF(N131="základní",J131,0)</f>
        <v>0</v>
      </c>
      <c r="BF131" s="198">
        <f>IF(N131="snížená",J131,0)</f>
        <v>0</v>
      </c>
      <c r="BG131" s="198">
        <f>IF(N131="zákl. přenesená",J131,0)</f>
        <v>0</v>
      </c>
      <c r="BH131" s="198">
        <f>IF(N131="sníž. přenesená",J131,0)</f>
        <v>0</v>
      </c>
      <c r="BI131" s="198">
        <f>IF(N131="nulová",J131,0)</f>
        <v>0</v>
      </c>
      <c r="BJ131" s="17" t="s">
        <v>8</v>
      </c>
      <c r="BK131" s="198">
        <f>ROUND(I131*H131,0)</f>
        <v>0</v>
      </c>
      <c r="BL131" s="17" t="s">
        <v>603</v>
      </c>
      <c r="BM131" s="197" t="s">
        <v>622</v>
      </c>
    </row>
    <row r="132" spans="1:65" s="2" customFormat="1" ht="6.95" customHeight="1">
      <c r="A132" s="34"/>
      <c r="B132" s="54"/>
      <c r="C132" s="55"/>
      <c r="D132" s="55"/>
      <c r="E132" s="55"/>
      <c r="F132" s="55"/>
      <c r="G132" s="55"/>
      <c r="H132" s="55"/>
      <c r="I132" s="55"/>
      <c r="J132" s="55"/>
      <c r="K132" s="55"/>
      <c r="L132" s="39"/>
      <c r="M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</row>
  </sheetData>
  <sheetProtection algorithmName="SHA-512" hashValue="c2QGMs/81pu7AudlwaxS3vYNwCCiquq2D1KhSG0ntaEKoRcWHTbF1WmEIXpzxLLcgc/DF2XMZYYoBXSQm/wafw==" saltValue="W4iZRbf8BOX6rLLXfPLVexJ4fVGpfch43QK4oWuPEn4XEcWu/+wj5uIZHt9aboJZLMzVqJu88uJSbO/ju16fBQ==" spinCount="100000" sheet="1" objects="1" scenarios="1" formatColumns="0" formatRows="0" autoFilter="0"/>
  <autoFilter ref="C119:K131" xr:uid="{00000000-0009-0000-0000-000003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stavby</vt:lpstr>
      <vt:lpstr>SO 01 - Školní hřiště ZŠ ...</vt:lpstr>
      <vt:lpstr>SO 02 - MŠ Štefcova</vt:lpstr>
      <vt:lpstr>OST - Vedlejší rozpočtové...</vt:lpstr>
      <vt:lpstr>'OST - Vedlejší rozpočtové...'!Názvy_tisku</vt:lpstr>
      <vt:lpstr>'Rekapitulace stavby'!Názvy_tisku</vt:lpstr>
      <vt:lpstr>'SO 01 - Školní hřiště ZŠ ...'!Názvy_tisku</vt:lpstr>
      <vt:lpstr>'SO 02 - MŠ Štefcova'!Názvy_tisku</vt:lpstr>
      <vt:lpstr>'OST - Vedlejší rozpočtové...'!Oblast_tisku</vt:lpstr>
      <vt:lpstr>'Rekapitulace stavby'!Oblast_tisku</vt:lpstr>
      <vt:lpstr>'SO 01 - Školní hřiště ZŠ ...'!Oblast_tisku</vt:lpstr>
      <vt:lpstr>'SO 02 - MŠ Štefcova'!Oblast_tisku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Lédl</dc:creator>
  <cp:lastModifiedBy>Václav Lédl</cp:lastModifiedBy>
  <dcterms:created xsi:type="dcterms:W3CDTF">2021-05-12T04:36:29Z</dcterms:created>
  <dcterms:modified xsi:type="dcterms:W3CDTF">2021-05-12T04:37:50Z</dcterms:modified>
</cp:coreProperties>
</file>