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Křeslice_Štychova\DVZ_Křeslice_oprava_Štychovy_ulice\rozpočet\"/>
    </mc:Choice>
  </mc:AlternateContent>
  <bookViews>
    <workbookView xWindow="0" yWindow="0" windowWidth="28800" windowHeight="12420" activeTab="2"/>
  </bookViews>
  <sheets>
    <sheet name="Rekapitulace stavby" sheetId="1" r:id="rId1"/>
    <sheet name="VRN-DRN - Vedlejší a dopl..." sheetId="2" r:id="rId2"/>
    <sheet name="SO 01 - SO 01   Komunikace" sheetId="3" r:id="rId3"/>
    <sheet name="SO 02 - SO 02   Dešťová k..." sheetId="4" r:id="rId4"/>
    <sheet name="Pokyny pro vyplnění" sheetId="5" r:id="rId5"/>
  </sheets>
  <definedNames>
    <definedName name="_xlnm._FilterDatabase" localSheetId="2" hidden="1">'SO 01 - SO 01   Komunikace'!$C$82:$K$328</definedName>
    <definedName name="_xlnm._FilterDatabase" localSheetId="3" hidden="1">'SO 02 - SO 02   Dešťová k...'!$C$80:$K$204</definedName>
    <definedName name="_xlnm._FilterDatabase" localSheetId="1" hidden="1">'VRN-DRN - Vedlejší a dopl...'!$C$76:$K$84</definedName>
    <definedName name="_xlnm.Print_Titles" localSheetId="0">'Rekapitulace stavby'!$49:$49</definedName>
    <definedName name="_xlnm.Print_Titles" localSheetId="2">'SO 01 - SO 01   Komunikace'!$82:$82</definedName>
    <definedName name="_xlnm.Print_Titles" localSheetId="3">'SO 02 - SO 02   Dešťová k...'!$80:$80</definedName>
    <definedName name="_xlnm.Print_Titles" localSheetId="1">'VRN-DRN - Vedlejší a dopl...'!$76:$76</definedName>
    <definedName name="_xlnm.Print_Area" localSheetId="4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stavby'!$C$39:$AQ$55</definedName>
    <definedName name="_xlnm.Print_Area" localSheetId="2">'SO 01 - SO 01   Komunikace'!$C$4:$J$36,'SO 01 - SO 01   Komunikace'!$C$42:$J$64,'SO 01 - SO 01   Komunikace'!$C$70:$K$328</definedName>
    <definedName name="_xlnm.Print_Area" localSheetId="3">'SO 02 - SO 02   Dešťová k...'!$C$4:$J$36,'SO 02 - SO 02   Dešťová k...'!$C$42:$J$62,'SO 02 - SO 02   Dešťová k...'!$C$68:$K$204</definedName>
    <definedName name="_xlnm.Print_Area" localSheetId="1">'VRN-DRN - Vedlejší a dopl...'!$C$4:$J$36,'VRN-DRN - Vedlejší a dopl...'!$C$42:$J$58,'VRN-DRN - Vedlejší a dopl...'!$C$64:$K$84</definedName>
  </definedNames>
  <calcPr calcId="152511"/>
</workbook>
</file>

<file path=xl/calcChain.xml><?xml version="1.0" encoding="utf-8"?>
<calcChain xmlns="http://schemas.openxmlformats.org/spreadsheetml/2006/main">
  <c r="AY54" i="1" l="1"/>
  <c r="AX54" i="1"/>
  <c r="BI204" i="4"/>
  <c r="BH204" i="4"/>
  <c r="BG204" i="4"/>
  <c r="BF204" i="4"/>
  <c r="T204" i="4"/>
  <c r="T201" i="4" s="1"/>
  <c r="R204" i="4"/>
  <c r="R201" i="4" s="1"/>
  <c r="P204" i="4"/>
  <c r="BK204" i="4"/>
  <c r="J204" i="4"/>
  <c r="BE204" i="4"/>
  <c r="BI202" i="4"/>
  <c r="BH202" i="4"/>
  <c r="BG202" i="4"/>
  <c r="BF202" i="4"/>
  <c r="T202" i="4"/>
  <c r="R202" i="4"/>
  <c r="P202" i="4"/>
  <c r="P201" i="4" s="1"/>
  <c r="BK202" i="4"/>
  <c r="BK201" i="4"/>
  <c r="J201" i="4" s="1"/>
  <c r="J61" i="4" s="1"/>
  <c r="J202" i="4"/>
  <c r="BE202" i="4"/>
  <c r="BI200" i="4"/>
  <c r="BH200" i="4"/>
  <c r="BG200" i="4"/>
  <c r="BF200" i="4"/>
  <c r="T200" i="4"/>
  <c r="R200" i="4"/>
  <c r="P200" i="4"/>
  <c r="BK200" i="4"/>
  <c r="J200" i="4"/>
  <c r="BE200" i="4"/>
  <c r="BI187" i="4"/>
  <c r="BH187" i="4"/>
  <c r="BG187" i="4"/>
  <c r="BF187" i="4"/>
  <c r="T187" i="4"/>
  <c r="R187" i="4"/>
  <c r="P187" i="4"/>
  <c r="BK187" i="4"/>
  <c r="J187" i="4"/>
  <c r="BE187" i="4"/>
  <c r="BI185" i="4"/>
  <c r="BH185" i="4"/>
  <c r="BG185" i="4"/>
  <c r="BF185" i="4"/>
  <c r="T185" i="4"/>
  <c r="R185" i="4"/>
  <c r="P185" i="4"/>
  <c r="BK185" i="4"/>
  <c r="J185" i="4"/>
  <c r="BE185" i="4"/>
  <c r="BI175" i="4"/>
  <c r="BH175" i="4"/>
  <c r="BG175" i="4"/>
  <c r="BF175" i="4"/>
  <c r="T175" i="4"/>
  <c r="R175" i="4"/>
  <c r="P175" i="4"/>
  <c r="BK175" i="4"/>
  <c r="J175" i="4"/>
  <c r="BE175" i="4" s="1"/>
  <c r="BI173" i="4"/>
  <c r="BH173" i="4"/>
  <c r="BG173" i="4"/>
  <c r="BF173" i="4"/>
  <c r="T173" i="4"/>
  <c r="R173" i="4"/>
  <c r="P173" i="4"/>
  <c r="BK173" i="4"/>
  <c r="J173" i="4"/>
  <c r="BE173" i="4"/>
  <c r="BI171" i="4"/>
  <c r="BH171" i="4"/>
  <c r="BG171" i="4"/>
  <c r="BF171" i="4"/>
  <c r="T171" i="4"/>
  <c r="R171" i="4"/>
  <c r="P171" i="4"/>
  <c r="BK171" i="4"/>
  <c r="J171" i="4"/>
  <c r="BE171" i="4"/>
  <c r="BI169" i="4"/>
  <c r="BH169" i="4"/>
  <c r="BG169" i="4"/>
  <c r="BF169" i="4"/>
  <c r="T169" i="4"/>
  <c r="R169" i="4"/>
  <c r="P169" i="4"/>
  <c r="BK169" i="4"/>
  <c r="J169" i="4"/>
  <c r="BE169" i="4"/>
  <c r="BI156" i="4"/>
  <c r="BH156" i="4"/>
  <c r="BG156" i="4"/>
  <c r="BF156" i="4"/>
  <c r="T156" i="4"/>
  <c r="R156" i="4"/>
  <c r="R140" i="4" s="1"/>
  <c r="P156" i="4"/>
  <c r="BK156" i="4"/>
  <c r="J156" i="4"/>
  <c r="BE156" i="4"/>
  <c r="BI154" i="4"/>
  <c r="BH154" i="4"/>
  <c r="BG154" i="4"/>
  <c r="BF154" i="4"/>
  <c r="T154" i="4"/>
  <c r="R154" i="4"/>
  <c r="P154" i="4"/>
  <c r="BK154" i="4"/>
  <c r="J154" i="4"/>
  <c r="BE154" i="4"/>
  <c r="BI144" i="4"/>
  <c r="BH144" i="4"/>
  <c r="BG144" i="4"/>
  <c r="BF144" i="4"/>
  <c r="T144" i="4"/>
  <c r="R144" i="4"/>
  <c r="P144" i="4"/>
  <c r="BK144" i="4"/>
  <c r="J144" i="4"/>
  <c r="BE144" i="4"/>
  <c r="BI143" i="4"/>
  <c r="BH143" i="4"/>
  <c r="BG143" i="4"/>
  <c r="BF143" i="4"/>
  <c r="T143" i="4"/>
  <c r="R143" i="4"/>
  <c r="P143" i="4"/>
  <c r="BK143" i="4"/>
  <c r="BK140" i="4" s="1"/>
  <c r="J140" i="4" s="1"/>
  <c r="J60" i="4" s="1"/>
  <c r="J143" i="4"/>
  <c r="BE143" i="4"/>
  <c r="BI141" i="4"/>
  <c r="BH141" i="4"/>
  <c r="BG141" i="4"/>
  <c r="BF141" i="4"/>
  <c r="T141" i="4"/>
  <c r="T140" i="4"/>
  <c r="R141" i="4"/>
  <c r="P141" i="4"/>
  <c r="P140" i="4" s="1"/>
  <c r="BK141" i="4"/>
  <c r="J141" i="4"/>
  <c r="BE141" i="4" s="1"/>
  <c r="BI130" i="4"/>
  <c r="BH130" i="4"/>
  <c r="BG130" i="4"/>
  <c r="BF130" i="4"/>
  <c r="T130" i="4"/>
  <c r="T129" i="4"/>
  <c r="R130" i="4"/>
  <c r="R129" i="4"/>
  <c r="P130" i="4"/>
  <c r="P129" i="4" s="1"/>
  <c r="BK130" i="4"/>
  <c r="BK129" i="4" s="1"/>
  <c r="J129" i="4" s="1"/>
  <c r="J59" i="4" s="1"/>
  <c r="J130" i="4"/>
  <c r="BE130" i="4" s="1"/>
  <c r="BI127" i="4"/>
  <c r="BH127" i="4"/>
  <c r="BG127" i="4"/>
  <c r="BF127" i="4"/>
  <c r="T127" i="4"/>
  <c r="R127" i="4"/>
  <c r="P127" i="4"/>
  <c r="BK127" i="4"/>
  <c r="J127" i="4"/>
  <c r="BE127" i="4"/>
  <c r="BI116" i="4"/>
  <c r="BH116" i="4"/>
  <c r="BG116" i="4"/>
  <c r="BF116" i="4"/>
  <c r="T116" i="4"/>
  <c r="R116" i="4"/>
  <c r="P116" i="4"/>
  <c r="BK116" i="4"/>
  <c r="J116" i="4"/>
  <c r="BE116" i="4"/>
  <c r="BI114" i="4"/>
  <c r="BH114" i="4"/>
  <c r="BG114" i="4"/>
  <c r="BF114" i="4"/>
  <c r="T114" i="4"/>
  <c r="R114" i="4"/>
  <c r="P114" i="4"/>
  <c r="BK114" i="4"/>
  <c r="J114" i="4"/>
  <c r="BE114" i="4"/>
  <c r="BI112" i="4"/>
  <c r="BH112" i="4"/>
  <c r="BG112" i="4"/>
  <c r="BF112" i="4"/>
  <c r="T112" i="4"/>
  <c r="R112" i="4"/>
  <c r="P112" i="4"/>
  <c r="BK112" i="4"/>
  <c r="BK83" i="4" s="1"/>
  <c r="J112" i="4"/>
  <c r="BE112" i="4"/>
  <c r="BI110" i="4"/>
  <c r="BH110" i="4"/>
  <c r="BG110" i="4"/>
  <c r="BF110" i="4"/>
  <c r="T110" i="4"/>
  <c r="R110" i="4"/>
  <c r="P110" i="4"/>
  <c r="BK110" i="4"/>
  <c r="J110" i="4"/>
  <c r="BE110" i="4"/>
  <c r="BI100" i="4"/>
  <c r="BH100" i="4"/>
  <c r="BG100" i="4"/>
  <c r="BF100" i="4"/>
  <c r="J31" i="4" s="1"/>
  <c r="AW54" i="1" s="1"/>
  <c r="T100" i="4"/>
  <c r="R100" i="4"/>
  <c r="P100" i="4"/>
  <c r="BK100" i="4"/>
  <c r="J100" i="4"/>
  <c r="BE100" i="4"/>
  <c r="BI98" i="4"/>
  <c r="F34" i="4" s="1"/>
  <c r="BD54" i="1" s="1"/>
  <c r="BH98" i="4"/>
  <c r="F33" i="4" s="1"/>
  <c r="BC54" i="1" s="1"/>
  <c r="BG98" i="4"/>
  <c r="BF98" i="4"/>
  <c r="T98" i="4"/>
  <c r="R98" i="4"/>
  <c r="P98" i="4"/>
  <c r="BK98" i="4"/>
  <c r="J98" i="4"/>
  <c r="BE98" i="4"/>
  <c r="BI84" i="4"/>
  <c r="BH84" i="4"/>
  <c r="BG84" i="4"/>
  <c r="F32" i="4"/>
  <c r="BB54" i="1" s="1"/>
  <c r="BF84" i="4"/>
  <c r="T84" i="4"/>
  <c r="T83" i="4"/>
  <c r="T82" i="4" s="1"/>
  <c r="T81" i="4" s="1"/>
  <c r="R84" i="4"/>
  <c r="R83" i="4" s="1"/>
  <c r="P84" i="4"/>
  <c r="P83" i="4"/>
  <c r="BK84" i="4"/>
  <c r="J84" i="4"/>
  <c r="BE84" i="4"/>
  <c r="F77" i="4"/>
  <c r="F75" i="4"/>
  <c r="E73" i="4"/>
  <c r="F51" i="4"/>
  <c r="F49" i="4"/>
  <c r="E47" i="4"/>
  <c r="J21" i="4"/>
  <c r="E21" i="4"/>
  <c r="J77" i="4"/>
  <c r="J51" i="4"/>
  <c r="J20" i="4"/>
  <c r="J18" i="4"/>
  <c r="E18" i="4"/>
  <c r="F78" i="4" s="1"/>
  <c r="J17" i="4"/>
  <c r="J12" i="4"/>
  <c r="J49" i="4" s="1"/>
  <c r="J75" i="4"/>
  <c r="E7" i="4"/>
  <c r="E45" i="4" s="1"/>
  <c r="E71" i="4"/>
  <c r="AY53" i="1"/>
  <c r="AX53" i="1"/>
  <c r="BI328" i="3"/>
  <c r="BH328" i="3"/>
  <c r="BG328" i="3"/>
  <c r="BF328" i="3"/>
  <c r="T328" i="3"/>
  <c r="R328" i="3"/>
  <c r="P328" i="3"/>
  <c r="BK328" i="3"/>
  <c r="J328" i="3"/>
  <c r="BE328" i="3"/>
  <c r="BI326" i="3"/>
  <c r="BH326" i="3"/>
  <c r="BG326" i="3"/>
  <c r="BF326" i="3"/>
  <c r="T326" i="3"/>
  <c r="R326" i="3"/>
  <c r="P326" i="3"/>
  <c r="BK326" i="3"/>
  <c r="J326" i="3"/>
  <c r="BE326" i="3"/>
  <c r="BI324" i="3"/>
  <c r="BH324" i="3"/>
  <c r="BG324" i="3"/>
  <c r="BF324" i="3"/>
  <c r="T324" i="3"/>
  <c r="R324" i="3"/>
  <c r="P324" i="3"/>
  <c r="BK324" i="3"/>
  <c r="J324" i="3"/>
  <c r="BE324" i="3" s="1"/>
  <c r="BI322" i="3"/>
  <c r="BH322" i="3"/>
  <c r="BG322" i="3"/>
  <c r="BF322" i="3"/>
  <c r="T322" i="3"/>
  <c r="R322" i="3"/>
  <c r="P322" i="3"/>
  <c r="BK322" i="3"/>
  <c r="J322" i="3"/>
  <c r="BE322" i="3"/>
  <c r="BI320" i="3"/>
  <c r="BH320" i="3"/>
  <c r="BG320" i="3"/>
  <c r="BF320" i="3"/>
  <c r="T320" i="3"/>
  <c r="R320" i="3"/>
  <c r="P320" i="3"/>
  <c r="BK320" i="3"/>
  <c r="J320" i="3"/>
  <c r="BE320" i="3"/>
  <c r="BI318" i="3"/>
  <c r="BH318" i="3"/>
  <c r="BG318" i="3"/>
  <c r="BF318" i="3"/>
  <c r="T318" i="3"/>
  <c r="R318" i="3"/>
  <c r="P318" i="3"/>
  <c r="BK318" i="3"/>
  <c r="J318" i="3"/>
  <c r="BE318" i="3"/>
  <c r="BI315" i="3"/>
  <c r="BH315" i="3"/>
  <c r="BG315" i="3"/>
  <c r="BF315" i="3"/>
  <c r="T315" i="3"/>
  <c r="R315" i="3"/>
  <c r="P315" i="3"/>
  <c r="BK315" i="3"/>
  <c r="J315" i="3"/>
  <c r="BE315" i="3" s="1"/>
  <c r="BI313" i="3"/>
  <c r="BH313" i="3"/>
  <c r="BG313" i="3"/>
  <c r="BF313" i="3"/>
  <c r="T313" i="3"/>
  <c r="R313" i="3"/>
  <c r="P313" i="3"/>
  <c r="BK313" i="3"/>
  <c r="J313" i="3"/>
  <c r="BE313" i="3"/>
  <c r="BI305" i="3"/>
  <c r="BH305" i="3"/>
  <c r="BG305" i="3"/>
  <c r="BF305" i="3"/>
  <c r="T305" i="3"/>
  <c r="R305" i="3"/>
  <c r="P305" i="3"/>
  <c r="BK305" i="3"/>
  <c r="J305" i="3"/>
  <c r="BE305" i="3"/>
  <c r="BI303" i="3"/>
  <c r="BH303" i="3"/>
  <c r="BG303" i="3"/>
  <c r="BF303" i="3"/>
  <c r="T303" i="3"/>
  <c r="R303" i="3"/>
  <c r="P303" i="3"/>
  <c r="BK303" i="3"/>
  <c r="J303" i="3"/>
  <c r="BE303" i="3"/>
  <c r="BI301" i="3"/>
  <c r="BH301" i="3"/>
  <c r="BG301" i="3"/>
  <c r="BF301" i="3"/>
  <c r="T301" i="3"/>
  <c r="R301" i="3"/>
  <c r="P301" i="3"/>
  <c r="BK301" i="3"/>
  <c r="J301" i="3"/>
  <c r="BE301" i="3" s="1"/>
  <c r="BI299" i="3"/>
  <c r="BH299" i="3"/>
  <c r="BG299" i="3"/>
  <c r="BF299" i="3"/>
  <c r="T299" i="3"/>
  <c r="R299" i="3"/>
  <c r="P299" i="3"/>
  <c r="BK299" i="3"/>
  <c r="J299" i="3"/>
  <c r="BE299" i="3"/>
  <c r="BI297" i="3"/>
  <c r="BH297" i="3"/>
  <c r="BG297" i="3"/>
  <c r="BF297" i="3"/>
  <c r="T297" i="3"/>
  <c r="R297" i="3"/>
  <c r="P297" i="3"/>
  <c r="BK297" i="3"/>
  <c r="J297" i="3"/>
  <c r="BE297" i="3"/>
  <c r="BI295" i="3"/>
  <c r="BH295" i="3"/>
  <c r="BG295" i="3"/>
  <c r="BF295" i="3"/>
  <c r="T295" i="3"/>
  <c r="R295" i="3"/>
  <c r="P295" i="3"/>
  <c r="BK295" i="3"/>
  <c r="J295" i="3"/>
  <c r="BE295" i="3"/>
  <c r="BI293" i="3"/>
  <c r="BH293" i="3"/>
  <c r="BG293" i="3"/>
  <c r="BF293" i="3"/>
  <c r="T293" i="3"/>
  <c r="R293" i="3"/>
  <c r="P293" i="3"/>
  <c r="BK293" i="3"/>
  <c r="J293" i="3"/>
  <c r="BE293" i="3" s="1"/>
  <c r="BI288" i="3"/>
  <c r="BH288" i="3"/>
  <c r="BG288" i="3"/>
  <c r="BF288" i="3"/>
  <c r="T288" i="3"/>
  <c r="R288" i="3"/>
  <c r="P288" i="3"/>
  <c r="BK288" i="3"/>
  <c r="J288" i="3"/>
  <c r="BE288" i="3"/>
  <c r="BI287" i="3"/>
  <c r="BH287" i="3"/>
  <c r="BG287" i="3"/>
  <c r="BF287" i="3"/>
  <c r="T287" i="3"/>
  <c r="R287" i="3"/>
  <c r="P287" i="3"/>
  <c r="BK287" i="3"/>
  <c r="J287" i="3"/>
  <c r="BE287" i="3"/>
  <c r="BI286" i="3"/>
  <c r="BH286" i="3"/>
  <c r="BG286" i="3"/>
  <c r="BF286" i="3"/>
  <c r="T286" i="3"/>
  <c r="R286" i="3"/>
  <c r="P286" i="3"/>
  <c r="BK286" i="3"/>
  <c r="J286" i="3"/>
  <c r="BE286" i="3"/>
  <c r="BI284" i="3"/>
  <c r="BH284" i="3"/>
  <c r="BG284" i="3"/>
  <c r="BF284" i="3"/>
  <c r="T284" i="3"/>
  <c r="R284" i="3"/>
  <c r="P284" i="3"/>
  <c r="BK284" i="3"/>
  <c r="J284" i="3"/>
  <c r="BE284" i="3" s="1"/>
  <c r="BI280" i="3"/>
  <c r="BH280" i="3"/>
  <c r="BG280" i="3"/>
  <c r="BF280" i="3"/>
  <c r="T280" i="3"/>
  <c r="R280" i="3"/>
  <c r="P280" i="3"/>
  <c r="BK280" i="3"/>
  <c r="J280" i="3"/>
  <c r="BE280" i="3"/>
  <c r="BI278" i="3"/>
  <c r="BH278" i="3"/>
  <c r="BG278" i="3"/>
  <c r="BF278" i="3"/>
  <c r="T278" i="3"/>
  <c r="R278" i="3"/>
  <c r="P278" i="3"/>
  <c r="BK278" i="3"/>
  <c r="J278" i="3"/>
  <c r="BE278" i="3"/>
  <c r="BI274" i="3"/>
  <c r="BH274" i="3"/>
  <c r="BG274" i="3"/>
  <c r="BF274" i="3"/>
  <c r="T274" i="3"/>
  <c r="R274" i="3"/>
  <c r="P274" i="3"/>
  <c r="P248" i="3" s="1"/>
  <c r="BK274" i="3"/>
  <c r="J274" i="3"/>
  <c r="BE274" i="3"/>
  <c r="BI267" i="3"/>
  <c r="BH267" i="3"/>
  <c r="BG267" i="3"/>
  <c r="BF267" i="3"/>
  <c r="T267" i="3"/>
  <c r="T248" i="3" s="1"/>
  <c r="R267" i="3"/>
  <c r="P267" i="3"/>
  <c r="BK267" i="3"/>
  <c r="J267" i="3"/>
  <c r="BE267" i="3" s="1"/>
  <c r="BI256" i="3"/>
  <c r="BH256" i="3"/>
  <c r="BG256" i="3"/>
  <c r="BF256" i="3"/>
  <c r="T256" i="3"/>
  <c r="R256" i="3"/>
  <c r="P256" i="3"/>
  <c r="BK256" i="3"/>
  <c r="J256" i="3"/>
  <c r="BE256" i="3"/>
  <c r="BI251" i="3"/>
  <c r="BH251" i="3"/>
  <c r="BG251" i="3"/>
  <c r="BF251" i="3"/>
  <c r="T251" i="3"/>
  <c r="R251" i="3"/>
  <c r="P251" i="3"/>
  <c r="BK251" i="3"/>
  <c r="J251" i="3"/>
  <c r="BE251" i="3"/>
  <c r="BI249" i="3"/>
  <c r="BH249" i="3"/>
  <c r="BG249" i="3"/>
  <c r="BF249" i="3"/>
  <c r="T249" i="3"/>
  <c r="R249" i="3"/>
  <c r="R248" i="3"/>
  <c r="P249" i="3"/>
  <c r="BK249" i="3"/>
  <c r="BK248" i="3" s="1"/>
  <c r="J248" i="3" s="1"/>
  <c r="J63" i="3" s="1"/>
  <c r="J249" i="3"/>
  <c r="BE249" i="3"/>
  <c r="BI246" i="3"/>
  <c r="BH246" i="3"/>
  <c r="BG246" i="3"/>
  <c r="BF246" i="3"/>
  <c r="T246" i="3"/>
  <c r="R246" i="3"/>
  <c r="P246" i="3"/>
  <c r="BK246" i="3"/>
  <c r="J246" i="3"/>
  <c r="BE246" i="3"/>
  <c r="BI242" i="3"/>
  <c r="BH242" i="3"/>
  <c r="BG242" i="3"/>
  <c r="BF242" i="3"/>
  <c r="T242" i="3"/>
  <c r="R242" i="3"/>
  <c r="P242" i="3"/>
  <c r="BK242" i="3"/>
  <c r="J242" i="3"/>
  <c r="BE242" i="3" s="1"/>
  <c r="BI236" i="3"/>
  <c r="BH236" i="3"/>
  <c r="BG236" i="3"/>
  <c r="BF236" i="3"/>
  <c r="T236" i="3"/>
  <c r="R236" i="3"/>
  <c r="P236" i="3"/>
  <c r="BK236" i="3"/>
  <c r="J236" i="3"/>
  <c r="BE236" i="3"/>
  <c r="BI235" i="3"/>
  <c r="BH235" i="3"/>
  <c r="BG235" i="3"/>
  <c r="BF235" i="3"/>
  <c r="T235" i="3"/>
  <c r="R235" i="3"/>
  <c r="P235" i="3"/>
  <c r="BK235" i="3"/>
  <c r="J235" i="3"/>
  <c r="BE235" i="3"/>
  <c r="BI233" i="3"/>
  <c r="BH233" i="3"/>
  <c r="BG233" i="3"/>
  <c r="BF233" i="3"/>
  <c r="T233" i="3"/>
  <c r="R233" i="3"/>
  <c r="P233" i="3"/>
  <c r="P228" i="3" s="1"/>
  <c r="BK233" i="3"/>
  <c r="J233" i="3"/>
  <c r="BE233" i="3"/>
  <c r="BI232" i="3"/>
  <c r="BH232" i="3"/>
  <c r="BG232" i="3"/>
  <c r="BF232" i="3"/>
  <c r="T232" i="3"/>
  <c r="T228" i="3" s="1"/>
  <c r="R232" i="3"/>
  <c r="P232" i="3"/>
  <c r="BK232" i="3"/>
  <c r="J232" i="3"/>
  <c r="BE232" i="3"/>
  <c r="BI231" i="3"/>
  <c r="BH231" i="3"/>
  <c r="BG231" i="3"/>
  <c r="BF231" i="3"/>
  <c r="T231" i="3"/>
  <c r="R231" i="3"/>
  <c r="P231" i="3"/>
  <c r="BK231" i="3"/>
  <c r="J231" i="3"/>
  <c r="BE231" i="3"/>
  <c r="BI230" i="3"/>
  <c r="BH230" i="3"/>
  <c r="BG230" i="3"/>
  <c r="BF230" i="3"/>
  <c r="T230" i="3"/>
  <c r="R230" i="3"/>
  <c r="P230" i="3"/>
  <c r="BK230" i="3"/>
  <c r="BK228" i="3" s="1"/>
  <c r="J228" i="3" s="1"/>
  <c r="J62" i="3" s="1"/>
  <c r="J230" i="3"/>
  <c r="BE230" i="3"/>
  <c r="BI229" i="3"/>
  <c r="BH229" i="3"/>
  <c r="BG229" i="3"/>
  <c r="BF229" i="3"/>
  <c r="T229" i="3"/>
  <c r="R229" i="3"/>
  <c r="R228" i="3"/>
  <c r="P229" i="3"/>
  <c r="BK229" i="3"/>
  <c r="J229" i="3"/>
  <c r="BE229" i="3"/>
  <c r="BI226" i="3"/>
  <c r="BH226" i="3"/>
  <c r="BG226" i="3"/>
  <c r="BF226" i="3"/>
  <c r="T226" i="3"/>
  <c r="R226" i="3"/>
  <c r="P226" i="3"/>
  <c r="BK226" i="3"/>
  <c r="J226" i="3"/>
  <c r="BE226" i="3"/>
  <c r="BI224" i="3"/>
  <c r="BH224" i="3"/>
  <c r="BG224" i="3"/>
  <c r="BF224" i="3"/>
  <c r="T224" i="3"/>
  <c r="R224" i="3"/>
  <c r="P224" i="3"/>
  <c r="BK224" i="3"/>
  <c r="J224" i="3"/>
  <c r="BE224" i="3"/>
  <c r="BI222" i="3"/>
  <c r="BH222" i="3"/>
  <c r="BG222" i="3"/>
  <c r="BF222" i="3"/>
  <c r="T222" i="3"/>
  <c r="R222" i="3"/>
  <c r="P222" i="3"/>
  <c r="BK222" i="3"/>
  <c r="J222" i="3"/>
  <c r="BE222" i="3"/>
  <c r="BI220" i="3"/>
  <c r="BH220" i="3"/>
  <c r="BG220" i="3"/>
  <c r="BF220" i="3"/>
  <c r="T220" i="3"/>
  <c r="R220" i="3"/>
  <c r="P220" i="3"/>
  <c r="BK220" i="3"/>
  <c r="J220" i="3"/>
  <c r="BE220" i="3"/>
  <c r="BI216" i="3"/>
  <c r="BH216" i="3"/>
  <c r="BG216" i="3"/>
  <c r="BF216" i="3"/>
  <c r="T216" i="3"/>
  <c r="R216" i="3"/>
  <c r="P216" i="3"/>
  <c r="BK216" i="3"/>
  <c r="J216" i="3"/>
  <c r="BE216" i="3"/>
  <c r="BI212" i="3"/>
  <c r="BH212" i="3"/>
  <c r="BG212" i="3"/>
  <c r="BF212" i="3"/>
  <c r="T212" i="3"/>
  <c r="R212" i="3"/>
  <c r="P212" i="3"/>
  <c r="BK212" i="3"/>
  <c r="J212" i="3"/>
  <c r="BE212" i="3"/>
  <c r="BI208" i="3"/>
  <c r="BH208" i="3"/>
  <c r="BG208" i="3"/>
  <c r="BF208" i="3"/>
  <c r="T208" i="3"/>
  <c r="R208" i="3"/>
  <c r="P208" i="3"/>
  <c r="BK208" i="3"/>
  <c r="J208" i="3"/>
  <c r="BE208" i="3"/>
  <c r="BI206" i="3"/>
  <c r="BH206" i="3"/>
  <c r="BG206" i="3"/>
  <c r="BF206" i="3"/>
  <c r="T206" i="3"/>
  <c r="R206" i="3"/>
  <c r="P206" i="3"/>
  <c r="BK206" i="3"/>
  <c r="J206" i="3"/>
  <c r="BE206" i="3"/>
  <c r="BI203" i="3"/>
  <c r="BH203" i="3"/>
  <c r="BG203" i="3"/>
  <c r="BF203" i="3"/>
  <c r="T203" i="3"/>
  <c r="R203" i="3"/>
  <c r="P203" i="3"/>
  <c r="BK203" i="3"/>
  <c r="J203" i="3"/>
  <c r="BE203" i="3"/>
  <c r="BI201" i="3"/>
  <c r="BH201" i="3"/>
  <c r="BG201" i="3"/>
  <c r="BF201" i="3"/>
  <c r="T201" i="3"/>
  <c r="R201" i="3"/>
  <c r="P201" i="3"/>
  <c r="BK201" i="3"/>
  <c r="J201" i="3"/>
  <c r="BE201" i="3"/>
  <c r="BI199" i="3"/>
  <c r="BH199" i="3"/>
  <c r="BG199" i="3"/>
  <c r="BF199" i="3"/>
  <c r="T199" i="3"/>
  <c r="R199" i="3"/>
  <c r="P199" i="3"/>
  <c r="BK199" i="3"/>
  <c r="J199" i="3"/>
  <c r="BE199" i="3"/>
  <c r="BI197" i="3"/>
  <c r="BH197" i="3"/>
  <c r="BG197" i="3"/>
  <c r="BF197" i="3"/>
  <c r="T197" i="3"/>
  <c r="R197" i="3"/>
  <c r="P197" i="3"/>
  <c r="BK197" i="3"/>
  <c r="J197" i="3"/>
  <c r="BE197" i="3"/>
  <c r="BI195" i="3"/>
  <c r="BH195" i="3"/>
  <c r="BG195" i="3"/>
  <c r="BF195" i="3"/>
  <c r="T195" i="3"/>
  <c r="R195" i="3"/>
  <c r="P195" i="3"/>
  <c r="P186" i="3" s="1"/>
  <c r="BK195" i="3"/>
  <c r="J195" i="3"/>
  <c r="BE195" i="3"/>
  <c r="BI193" i="3"/>
  <c r="BH193" i="3"/>
  <c r="BG193" i="3"/>
  <c r="BF193" i="3"/>
  <c r="T193" i="3"/>
  <c r="T186" i="3" s="1"/>
  <c r="R193" i="3"/>
  <c r="R186" i="3" s="1"/>
  <c r="P193" i="3"/>
  <c r="BK193" i="3"/>
  <c r="J193" i="3"/>
  <c r="BE193" i="3"/>
  <c r="BI187" i="3"/>
  <c r="BH187" i="3"/>
  <c r="BG187" i="3"/>
  <c r="BF187" i="3"/>
  <c r="T187" i="3"/>
  <c r="R187" i="3"/>
  <c r="P187" i="3"/>
  <c r="BK187" i="3"/>
  <c r="BK186" i="3"/>
  <c r="J186" i="3" s="1"/>
  <c r="J61" i="3" s="1"/>
  <c r="J187" i="3"/>
  <c r="BE187" i="3" s="1"/>
  <c r="BI184" i="3"/>
  <c r="BH184" i="3"/>
  <c r="BG184" i="3"/>
  <c r="BF184" i="3"/>
  <c r="T184" i="3"/>
  <c r="T183" i="3"/>
  <c r="R184" i="3"/>
  <c r="R183" i="3" s="1"/>
  <c r="P184" i="3"/>
  <c r="P183" i="3"/>
  <c r="BK184" i="3"/>
  <c r="BK183" i="3"/>
  <c r="J183" i="3" s="1"/>
  <c r="J60" i="3" s="1"/>
  <c r="J184" i="3"/>
  <c r="BE184" i="3"/>
  <c r="BI181" i="3"/>
  <c r="BH181" i="3"/>
  <c r="BG181" i="3"/>
  <c r="BF181" i="3"/>
  <c r="T181" i="3"/>
  <c r="R181" i="3"/>
  <c r="P181" i="3"/>
  <c r="BK181" i="3"/>
  <c r="J181" i="3"/>
  <c r="BE181" i="3"/>
  <c r="BI179" i="3"/>
  <c r="BH179" i="3"/>
  <c r="BG179" i="3"/>
  <c r="BF179" i="3"/>
  <c r="T179" i="3"/>
  <c r="R179" i="3"/>
  <c r="P179" i="3"/>
  <c r="BK179" i="3"/>
  <c r="J179" i="3"/>
  <c r="BE179" i="3"/>
  <c r="BI177" i="3"/>
  <c r="BH177" i="3"/>
  <c r="BG177" i="3"/>
  <c r="BF177" i="3"/>
  <c r="T177" i="3"/>
  <c r="T176" i="3"/>
  <c r="R177" i="3"/>
  <c r="R176" i="3"/>
  <c r="P177" i="3"/>
  <c r="P176" i="3"/>
  <c r="BK177" i="3"/>
  <c r="BK176" i="3" s="1"/>
  <c r="J176" i="3" s="1"/>
  <c r="J59" i="3" s="1"/>
  <c r="J177" i="3"/>
  <c r="BE177" i="3"/>
  <c r="BI175" i="3"/>
  <c r="BH175" i="3"/>
  <c r="BG175" i="3"/>
  <c r="BF175" i="3"/>
  <c r="T175" i="3"/>
  <c r="R175" i="3"/>
  <c r="P175" i="3"/>
  <c r="BK175" i="3"/>
  <c r="J175" i="3"/>
  <c r="BE175" i="3"/>
  <c r="BI173" i="3"/>
  <c r="BH173" i="3"/>
  <c r="BG173" i="3"/>
  <c r="BF173" i="3"/>
  <c r="T173" i="3"/>
  <c r="R173" i="3"/>
  <c r="P173" i="3"/>
  <c r="BK173" i="3"/>
  <c r="J173" i="3"/>
  <c r="BE173" i="3" s="1"/>
  <c r="BI165" i="3"/>
  <c r="BH165" i="3"/>
  <c r="BG165" i="3"/>
  <c r="BF165" i="3"/>
  <c r="T165" i="3"/>
  <c r="R165" i="3"/>
  <c r="P165" i="3"/>
  <c r="BK165" i="3"/>
  <c r="J165" i="3"/>
  <c r="BE165" i="3"/>
  <c r="BI163" i="3"/>
  <c r="BH163" i="3"/>
  <c r="BG163" i="3"/>
  <c r="BF163" i="3"/>
  <c r="T163" i="3"/>
  <c r="R163" i="3"/>
  <c r="P163" i="3"/>
  <c r="BK163" i="3"/>
  <c r="J163" i="3"/>
  <c r="BE163" i="3"/>
  <c r="BI161" i="3"/>
  <c r="BH161" i="3"/>
  <c r="BG161" i="3"/>
  <c r="BF161" i="3"/>
  <c r="T161" i="3"/>
  <c r="R161" i="3"/>
  <c r="P161" i="3"/>
  <c r="BK161" i="3"/>
  <c r="J161" i="3"/>
  <c r="BE161" i="3"/>
  <c r="BI158" i="3"/>
  <c r="BH158" i="3"/>
  <c r="BG158" i="3"/>
  <c r="BF158" i="3"/>
  <c r="T158" i="3"/>
  <c r="R158" i="3"/>
  <c r="P158" i="3"/>
  <c r="BK158" i="3"/>
  <c r="J158" i="3"/>
  <c r="BE158" i="3" s="1"/>
  <c r="BI156" i="3"/>
  <c r="BH156" i="3"/>
  <c r="BG156" i="3"/>
  <c r="BF156" i="3"/>
  <c r="T156" i="3"/>
  <c r="R156" i="3"/>
  <c r="P156" i="3"/>
  <c r="BK156" i="3"/>
  <c r="J156" i="3"/>
  <c r="BE156" i="3"/>
  <c r="BI154" i="3"/>
  <c r="BH154" i="3"/>
  <c r="BG154" i="3"/>
  <c r="BF154" i="3"/>
  <c r="T154" i="3"/>
  <c r="R154" i="3"/>
  <c r="P154" i="3"/>
  <c r="BK154" i="3"/>
  <c r="J154" i="3"/>
  <c r="BE154" i="3"/>
  <c r="BI152" i="3"/>
  <c r="BH152" i="3"/>
  <c r="BG152" i="3"/>
  <c r="BF152" i="3"/>
  <c r="T152" i="3"/>
  <c r="R152" i="3"/>
  <c r="P152" i="3"/>
  <c r="BK152" i="3"/>
  <c r="J152" i="3"/>
  <c r="BE152" i="3"/>
  <c r="BI150" i="3"/>
  <c r="BH150" i="3"/>
  <c r="BG150" i="3"/>
  <c r="BF150" i="3"/>
  <c r="T150" i="3"/>
  <c r="R150" i="3"/>
  <c r="P150" i="3"/>
  <c r="BK150" i="3"/>
  <c r="J150" i="3"/>
  <c r="BE150" i="3" s="1"/>
  <c r="BI148" i="3"/>
  <c r="BH148" i="3"/>
  <c r="BG148" i="3"/>
  <c r="BF148" i="3"/>
  <c r="T148" i="3"/>
  <c r="R148" i="3"/>
  <c r="P148" i="3"/>
  <c r="BK148" i="3"/>
  <c r="J148" i="3"/>
  <c r="BE148" i="3"/>
  <c r="BI146" i="3"/>
  <c r="BH146" i="3"/>
  <c r="BG146" i="3"/>
  <c r="BF146" i="3"/>
  <c r="T146" i="3"/>
  <c r="R146" i="3"/>
  <c r="P146" i="3"/>
  <c r="BK146" i="3"/>
  <c r="J146" i="3"/>
  <c r="BE146" i="3"/>
  <c r="BI142" i="3"/>
  <c r="BH142" i="3"/>
  <c r="BG142" i="3"/>
  <c r="BF142" i="3"/>
  <c r="T142" i="3"/>
  <c r="R142" i="3"/>
  <c r="P142" i="3"/>
  <c r="BK142" i="3"/>
  <c r="J142" i="3"/>
  <c r="BE142" i="3"/>
  <c r="BI138" i="3"/>
  <c r="BH138" i="3"/>
  <c r="BG138" i="3"/>
  <c r="BF138" i="3"/>
  <c r="T138" i="3"/>
  <c r="R138" i="3"/>
  <c r="P138" i="3"/>
  <c r="BK138" i="3"/>
  <c r="J138" i="3"/>
  <c r="BE138" i="3" s="1"/>
  <c r="BI136" i="3"/>
  <c r="BH136" i="3"/>
  <c r="BG136" i="3"/>
  <c r="BF136" i="3"/>
  <c r="T136" i="3"/>
  <c r="R136" i="3"/>
  <c r="P136" i="3"/>
  <c r="BK136" i="3"/>
  <c r="J136" i="3"/>
  <c r="BE136" i="3"/>
  <c r="BI134" i="3"/>
  <c r="BH134" i="3"/>
  <c r="BG134" i="3"/>
  <c r="BF134" i="3"/>
  <c r="T134" i="3"/>
  <c r="R134" i="3"/>
  <c r="P134" i="3"/>
  <c r="BK134" i="3"/>
  <c r="J134" i="3"/>
  <c r="BE134" i="3"/>
  <c r="BI132" i="3"/>
  <c r="BH132" i="3"/>
  <c r="BG132" i="3"/>
  <c r="BF132" i="3"/>
  <c r="T132" i="3"/>
  <c r="R132" i="3"/>
  <c r="P132" i="3"/>
  <c r="BK132" i="3"/>
  <c r="J132" i="3"/>
  <c r="BE132" i="3"/>
  <c r="BI130" i="3"/>
  <c r="BH130" i="3"/>
  <c r="BG130" i="3"/>
  <c r="BF130" i="3"/>
  <c r="T130" i="3"/>
  <c r="R130" i="3"/>
  <c r="P130" i="3"/>
  <c r="BK130" i="3"/>
  <c r="J130" i="3"/>
  <c r="BE130" i="3"/>
  <c r="BI128" i="3"/>
  <c r="BH128" i="3"/>
  <c r="BG128" i="3"/>
  <c r="BF128" i="3"/>
  <c r="T128" i="3"/>
  <c r="R128" i="3"/>
  <c r="P128" i="3"/>
  <c r="BK128" i="3"/>
  <c r="J128" i="3"/>
  <c r="BE128" i="3"/>
  <c r="BI114" i="3"/>
  <c r="BH114" i="3"/>
  <c r="BG114" i="3"/>
  <c r="BF114" i="3"/>
  <c r="T114" i="3"/>
  <c r="R114" i="3"/>
  <c r="P114" i="3"/>
  <c r="BK114" i="3"/>
  <c r="J114" i="3"/>
  <c r="BE114" i="3"/>
  <c r="BI112" i="3"/>
  <c r="BH112" i="3"/>
  <c r="BG112" i="3"/>
  <c r="BF112" i="3"/>
  <c r="T112" i="3"/>
  <c r="R112" i="3"/>
  <c r="P112" i="3"/>
  <c r="BK112" i="3"/>
  <c r="J112" i="3"/>
  <c r="BE112" i="3"/>
  <c r="BI109" i="3"/>
  <c r="BH109" i="3"/>
  <c r="BG109" i="3"/>
  <c r="BF109" i="3"/>
  <c r="T109" i="3"/>
  <c r="R109" i="3"/>
  <c r="P109" i="3"/>
  <c r="BK109" i="3"/>
  <c r="J109" i="3"/>
  <c r="BE109" i="3"/>
  <c r="BI107" i="3"/>
  <c r="BH107" i="3"/>
  <c r="BG107" i="3"/>
  <c r="BF107" i="3"/>
  <c r="T107" i="3"/>
  <c r="R107" i="3"/>
  <c r="P107" i="3"/>
  <c r="BK107" i="3"/>
  <c r="J107" i="3"/>
  <c r="BE107" i="3"/>
  <c r="BI103" i="3"/>
  <c r="BH103" i="3"/>
  <c r="BG103" i="3"/>
  <c r="BF103" i="3"/>
  <c r="T103" i="3"/>
  <c r="R103" i="3"/>
  <c r="P103" i="3"/>
  <c r="BK103" i="3"/>
  <c r="J103" i="3"/>
  <c r="BE103" i="3"/>
  <c r="BI99" i="3"/>
  <c r="BH99" i="3"/>
  <c r="BG99" i="3"/>
  <c r="BF99" i="3"/>
  <c r="T99" i="3"/>
  <c r="R99" i="3"/>
  <c r="P99" i="3"/>
  <c r="P85" i="3" s="1"/>
  <c r="P84" i="3" s="1"/>
  <c r="P83" i="3" s="1"/>
  <c r="AU53" i="1" s="1"/>
  <c r="BK99" i="3"/>
  <c r="J99" i="3"/>
  <c r="BE99" i="3"/>
  <c r="BI95" i="3"/>
  <c r="BH95" i="3"/>
  <c r="BG95" i="3"/>
  <c r="BF95" i="3"/>
  <c r="T95" i="3"/>
  <c r="T85" i="3" s="1"/>
  <c r="T84" i="3" s="1"/>
  <c r="T83" i="3" s="1"/>
  <c r="R95" i="3"/>
  <c r="R85" i="3" s="1"/>
  <c r="P95" i="3"/>
  <c r="BK95" i="3"/>
  <c r="J95" i="3"/>
  <c r="BE95" i="3"/>
  <c r="BI91" i="3"/>
  <c r="BH91" i="3"/>
  <c r="BG91" i="3"/>
  <c r="F32" i="3" s="1"/>
  <c r="BB53" i="1" s="1"/>
  <c r="BF91" i="3"/>
  <c r="T91" i="3"/>
  <c r="R91" i="3"/>
  <c r="P91" i="3"/>
  <c r="BK91" i="3"/>
  <c r="J91" i="3"/>
  <c r="BE91" i="3"/>
  <c r="BI86" i="3"/>
  <c r="F34" i="3" s="1"/>
  <c r="BD53" i="1" s="1"/>
  <c r="BH86" i="3"/>
  <c r="F33" i="3" s="1"/>
  <c r="BC53" i="1" s="1"/>
  <c r="BG86" i="3"/>
  <c r="BF86" i="3"/>
  <c r="J31" i="3" s="1"/>
  <c r="AW53" i="1" s="1"/>
  <c r="T86" i="3"/>
  <c r="R86" i="3"/>
  <c r="P86" i="3"/>
  <c r="BK86" i="3"/>
  <c r="BK85" i="3" s="1"/>
  <c r="J86" i="3"/>
  <c r="BE86" i="3" s="1"/>
  <c r="F79" i="3"/>
  <c r="F77" i="3"/>
  <c r="E75" i="3"/>
  <c r="F51" i="3"/>
  <c r="F49" i="3"/>
  <c r="E47" i="3"/>
  <c r="J21" i="3"/>
  <c r="E21" i="3"/>
  <c r="J79" i="3" s="1"/>
  <c r="J51" i="3"/>
  <c r="J20" i="3"/>
  <c r="J18" i="3"/>
  <c r="E18" i="3"/>
  <c r="F80" i="3" s="1"/>
  <c r="F52" i="3"/>
  <c r="J17" i="3"/>
  <c r="J12" i="3"/>
  <c r="J77" i="3"/>
  <c r="J49" i="3"/>
  <c r="E7" i="3"/>
  <c r="E73" i="3" s="1"/>
  <c r="AY52" i="1"/>
  <c r="AX52" i="1"/>
  <c r="BI84" i="2"/>
  <c r="BH84" i="2"/>
  <c r="BG84" i="2"/>
  <c r="BF84" i="2"/>
  <c r="T84" i="2"/>
  <c r="R84" i="2"/>
  <c r="P84" i="2"/>
  <c r="BK84" i="2"/>
  <c r="J84" i="2"/>
  <c r="BE84" i="2"/>
  <c r="BI83" i="2"/>
  <c r="BH83" i="2"/>
  <c r="BG83" i="2"/>
  <c r="BF83" i="2"/>
  <c r="T83" i="2"/>
  <c r="R83" i="2"/>
  <c r="P83" i="2"/>
  <c r="BK83" i="2"/>
  <c r="J83" i="2"/>
  <c r="BE83" i="2"/>
  <c r="BI82" i="2"/>
  <c r="BH82" i="2"/>
  <c r="BG82" i="2"/>
  <c r="BF82" i="2"/>
  <c r="T82" i="2"/>
  <c r="R82" i="2"/>
  <c r="P82" i="2"/>
  <c r="BK82" i="2"/>
  <c r="J82" i="2"/>
  <c r="BE82" i="2"/>
  <c r="BI81" i="2"/>
  <c r="BH81" i="2"/>
  <c r="BG81" i="2"/>
  <c r="BF81" i="2"/>
  <c r="T81" i="2"/>
  <c r="T78" i="2" s="1"/>
  <c r="T77" i="2" s="1"/>
  <c r="R81" i="2"/>
  <c r="P81" i="2"/>
  <c r="BK81" i="2"/>
  <c r="J81" i="2"/>
  <c r="BE81" i="2"/>
  <c r="BI80" i="2"/>
  <c r="BH80" i="2"/>
  <c r="F33" i="2" s="1"/>
  <c r="BC52" i="1" s="1"/>
  <c r="BG80" i="2"/>
  <c r="F32" i="2" s="1"/>
  <c r="BB52" i="1" s="1"/>
  <c r="BF80" i="2"/>
  <c r="T80" i="2"/>
  <c r="R80" i="2"/>
  <c r="P80" i="2"/>
  <c r="BK80" i="2"/>
  <c r="J80" i="2"/>
  <c r="BE80" i="2"/>
  <c r="BI79" i="2"/>
  <c r="F34" i="2"/>
  <c r="BD52" i="1" s="1"/>
  <c r="BH79" i="2"/>
  <c r="BG79" i="2"/>
  <c r="BF79" i="2"/>
  <c r="J31" i="2" s="1"/>
  <c r="AW52" i="1" s="1"/>
  <c r="T79" i="2"/>
  <c r="R79" i="2"/>
  <c r="R78" i="2" s="1"/>
  <c r="R77" i="2" s="1"/>
  <c r="P79" i="2"/>
  <c r="P78" i="2" s="1"/>
  <c r="P77" i="2" s="1"/>
  <c r="AU52" i="1" s="1"/>
  <c r="BK79" i="2"/>
  <c r="BK78" i="2"/>
  <c r="J78" i="2" s="1"/>
  <c r="J57" i="2" s="1"/>
  <c r="J79" i="2"/>
  <c r="BE79" i="2"/>
  <c r="J30" i="2" s="1"/>
  <c r="AV52" i="1" s="1"/>
  <c r="AT52" i="1" s="1"/>
  <c r="F73" i="2"/>
  <c r="F71" i="2"/>
  <c r="E69" i="2"/>
  <c r="F51" i="2"/>
  <c r="F49" i="2"/>
  <c r="E47" i="2"/>
  <c r="J21" i="2"/>
  <c r="E21" i="2"/>
  <c r="J73" i="2"/>
  <c r="J51" i="2"/>
  <c r="J20" i="2"/>
  <c r="J18" i="2"/>
  <c r="E18" i="2"/>
  <c r="F74" i="2" s="1"/>
  <c r="F52" i="2"/>
  <c r="J17" i="2"/>
  <c r="J12" i="2"/>
  <c r="J49" i="2" s="1"/>
  <c r="J71" i="2"/>
  <c r="E7" i="2"/>
  <c r="E45" i="2" s="1"/>
  <c r="E67" i="2"/>
  <c r="AS51" i="1"/>
  <c r="L47" i="1"/>
  <c r="AM46" i="1"/>
  <c r="L46" i="1"/>
  <c r="AM44" i="1"/>
  <c r="L44" i="1"/>
  <c r="L42" i="1"/>
  <c r="L41" i="1"/>
  <c r="BC51" i="1" l="1"/>
  <c r="AY51" i="1" s="1"/>
  <c r="W29" i="1"/>
  <c r="J85" i="3"/>
  <c r="J58" i="3" s="1"/>
  <c r="BK84" i="3"/>
  <c r="R82" i="4"/>
  <c r="R81" i="4" s="1"/>
  <c r="BK82" i="4"/>
  <c r="J83" i="4"/>
  <c r="J58" i="4" s="1"/>
  <c r="F30" i="3"/>
  <c r="AZ53" i="1" s="1"/>
  <c r="F30" i="4"/>
  <c r="AZ54" i="1" s="1"/>
  <c r="BD51" i="1"/>
  <c r="W30" i="1" s="1"/>
  <c r="BB51" i="1"/>
  <c r="R84" i="3"/>
  <c r="R83" i="3" s="1"/>
  <c r="J30" i="3"/>
  <c r="AV53" i="1" s="1"/>
  <c r="AT53" i="1" s="1"/>
  <c r="P82" i="4"/>
  <c r="P81" i="4" s="1"/>
  <c r="AU54" i="1" s="1"/>
  <c r="AU51" i="1" s="1"/>
  <c r="J30" i="4"/>
  <c r="AV54" i="1" s="1"/>
  <c r="AT54" i="1" s="1"/>
  <c r="F52" i="4"/>
  <c r="F31" i="4"/>
  <c r="BA54" i="1" s="1"/>
  <c r="F30" i="2"/>
  <c r="AZ52" i="1" s="1"/>
  <c r="F31" i="2"/>
  <c r="BA52" i="1" s="1"/>
  <c r="F31" i="3"/>
  <c r="BA53" i="1" s="1"/>
  <c r="BK77" i="2"/>
  <c r="J77" i="2" s="1"/>
  <c r="E45" i="3"/>
  <c r="AZ51" i="1" l="1"/>
  <c r="AV51" i="1" s="1"/>
  <c r="BK81" i="4"/>
  <c r="J81" i="4" s="1"/>
  <c r="J82" i="4"/>
  <c r="J57" i="4" s="1"/>
  <c r="J84" i="3"/>
  <c r="J57" i="3" s="1"/>
  <c r="BK83" i="3"/>
  <c r="J83" i="3" s="1"/>
  <c r="BA51" i="1"/>
  <c r="W28" i="1"/>
  <c r="AX51" i="1"/>
  <c r="J56" i="2"/>
  <c r="J27" i="2"/>
  <c r="W26" i="1" l="1"/>
  <c r="J36" i="2"/>
  <c r="AG52" i="1"/>
  <c r="J56" i="3"/>
  <c r="J27" i="3"/>
  <c r="AK26" i="1"/>
  <c r="AW51" i="1"/>
  <c r="AK27" i="1" s="1"/>
  <c r="W27" i="1"/>
  <c r="J56" i="4"/>
  <c r="J27" i="4"/>
  <c r="AT51" i="1" l="1"/>
  <c r="J36" i="3"/>
  <c r="AG53" i="1"/>
  <c r="AN53" i="1" s="1"/>
  <c r="AN52" i="1"/>
  <c r="J36" i="4"/>
  <c r="AG54" i="1"/>
  <c r="AN54" i="1" s="1"/>
  <c r="AG51" i="1" l="1"/>
  <c r="AK23" i="1" l="1"/>
  <c r="AK32" i="1" s="1"/>
  <c r="AN51" i="1"/>
</calcChain>
</file>

<file path=xl/sharedStrings.xml><?xml version="1.0" encoding="utf-8"?>
<sst xmlns="http://schemas.openxmlformats.org/spreadsheetml/2006/main" count="5176" uniqueCount="991">
  <si>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</si>
  <si>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</si>
  <si>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</si>
  <si>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</si>
  <si>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</si>
  <si>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</si>
  <si>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</si>
  <si>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{2bd68711-2b4d-4b5a-8b86-5793ec966dab}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</si>
  <si>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</si>
  <si>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</si>
  <si>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</si>
  <si>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</si>
  <si>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</si>
  <si>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</si>
  <si>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</si>
  <si>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</si>
  <si>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0107_DVO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</si>
  <si>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</si>
  <si>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</si>
  <si>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Křeslice - rekonstrukce ulice Štychova v useku Ke Štítu - Dolnokřeslická</t>
  </si>
  <si>
    <t>KSO:</t>
  </si>
  <si>
    <t>822 27</t>
  </si>
  <si>
    <t>CC-CZ:</t>
  </si>
  <si>
    <t>2112</t>
  </si>
  <si>
    <t>Místo:</t>
  </si>
  <si>
    <t>Křeslice - Praha 10</t>
  </si>
  <si>
    <t>Datum:</t>
  </si>
  <si>
    <t>20. 4. 2018</t>
  </si>
  <si>
    <t>CZ-CPV:</t>
  </si>
  <si>
    <t>45233223-8</t>
  </si>
  <si>
    <t>CZ-CPA:</t>
  </si>
  <si>
    <t>42.11.10</t>
  </si>
  <si>
    <t>Zadavatel:</t>
  </si>
  <si>
    <t>IČ:</t>
  </si>
  <si>
    <t/>
  </si>
  <si>
    <t>MHMP-OTV, Vyšehradská 32, 120 00 Praha 2</t>
  </si>
  <si>
    <t>DIČ:</t>
  </si>
  <si>
    <t>Uchazeč:</t>
  </si>
  <si>
    <t>Vyplň údaj</t>
  </si>
  <si>
    <t>Projektant:</t>
  </si>
  <si>
    <t xml:space="preserve"> 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</si>
  <si>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</si>
  <si>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</si>
  <si>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</si>
  <si>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</si>
  <si>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</si>
  <si>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</si>
  <si>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</si>
  <si>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</si>
  <si>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</si>
  <si>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</si>
  <si>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</si>
  <si>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</si>
  <si>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</si>
  <si>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</si>
  <si>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</si>
  <si>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</si>
  <si>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</si>
  <si>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</si>
  <si>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</si>
  <si>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</si>
  <si>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</si>
  <si>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</si>
  <si>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</si>
  <si>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</si>
  <si>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</si>
  <si>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</si>
  <si>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</si>
  <si>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</si>
  <si>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</si>
  <si>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</si>
  <si>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</si>
  <si>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</si>
  <si>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</si>
  <si>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</si>
  <si>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</si>
  <si>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</si>
  <si>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</si>
  <si>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</si>
  <si>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</si>
  <si>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</si>
  <si>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</si>
  <si>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VRN/DRN</t>
  </si>
  <si>
    <t>Vedlejší a doplňkové rozpočtové náklady</t>
  </si>
  <si>
    <t>STA</t>
  </si>
  <si>
    <t>1</t>
  </si>
  <si>
    <t>{b9d94f8d-0e40-4dcd-b8af-5ce33050e772}</t>
  </si>
  <si>
    <t>2</t>
  </si>
  <si>
    <t>SO 01</t>
  </si>
  <si>
    <t>SO 01   Komunikace</t>
  </si>
  <si>
    <t>{25a86e33-595e-4240-8dbf-848b428c75fc}</t>
  </si>
  <si>
    <t>SO 02</t>
  </si>
  <si>
    <t>SO 02   Dešťová kanalizace (přípojky k uličním vpustím)</t>
  </si>
  <si>
    <t>{d45d7a22-cd66-4dbc-907a-8cbf7776ba3a}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</si>
  <si>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</si>
  <si>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</si>
  <si>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</si>
  <si>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</si>
  <si>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</si>
  <si>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</si>
  <si>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</si>
  <si>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VRN/DRN - Vedlejší a doplňkové rozpočtové náklady</t>
  </si>
  <si>
    <t>REKAPITULACE ČLENĚNÍ SOUPISU PRACÍ</t>
  </si>
  <si>
    <t>Kód dílu - Popis</t>
  </si>
  <si>
    <t>Cena celkem [CZK]</t>
  </si>
  <si>
    <t>Náklady soupisu celkem</t>
  </si>
  <si>
    <t>-1</t>
  </si>
  <si>
    <t>DRN/VRN - Doplňkové a vedlejší rozpočtové náklady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</si>
  <si>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</si>
  <si>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</si>
  <si>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</si>
  <si>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</si>
  <si>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</si>
  <si>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</si>
  <si>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</si>
  <si>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</si>
  <si>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</si>
  <si>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</si>
  <si>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</si>
  <si>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</si>
  <si>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</si>
  <si>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</si>
  <si>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DRN/VRN</t>
  </si>
  <si>
    <t>Doplňkové a vedlejší rozpočtové náklady</t>
  </si>
  <si>
    <t>5</t>
  </si>
  <si>
    <t>ROZPOCET</t>
  </si>
  <si>
    <t>K</t>
  </si>
  <si>
    <t>012103000</t>
  </si>
  <si>
    <t>Geodetické práce před výstavbou, vytýčení stavby, vytýčení inženýrských sítí</t>
  </si>
  <si>
    <t>kus</t>
  </si>
  <si>
    <t>CS ÚRS 2017 01</t>
  </si>
  <si>
    <t>1024</t>
  </si>
  <si>
    <t>467197190</t>
  </si>
  <si>
    <t>012303000</t>
  </si>
  <si>
    <t>Geodetické práce po výstavbě zaměření skutečného stavu, protokol</t>
  </si>
  <si>
    <t>CS ÚRS 2016 01</t>
  </si>
  <si>
    <t>663080738</t>
  </si>
  <si>
    <t>3</t>
  </si>
  <si>
    <t>013254000.2</t>
  </si>
  <si>
    <t>Dokumentace skutečného provedení stavby</t>
  </si>
  <si>
    <t>-1553921078</t>
  </si>
  <si>
    <t>4</t>
  </si>
  <si>
    <t>030001000</t>
  </si>
  <si>
    <t>Zařízení staveniště vč. oplocení stavebních jam a rýh</t>
  </si>
  <si>
    <t>1069591380</t>
  </si>
  <si>
    <t>040001000.2</t>
  </si>
  <si>
    <t>Inženýrská činnost - dozory,projednání</t>
  </si>
  <si>
    <t>-793337274</t>
  </si>
  <si>
    <t>6</t>
  </si>
  <si>
    <t>042503000</t>
  </si>
  <si>
    <t>Plán BOZP na staveništi</t>
  </si>
  <si>
    <t>-1491990000</t>
  </si>
  <si>
    <t>odstr_červ_dlažby</t>
  </si>
  <si>
    <t>39</t>
  </si>
  <si>
    <t>odstr_šedé_dlažby</t>
  </si>
  <si>
    <t>215,9</t>
  </si>
  <si>
    <t>odstr_bet_dlažeb</t>
  </si>
  <si>
    <t>254,9</t>
  </si>
  <si>
    <t>frézování100mm</t>
  </si>
  <si>
    <t>1909,1</t>
  </si>
  <si>
    <t>odstr_obrub</t>
  </si>
  <si>
    <t>163,4</t>
  </si>
  <si>
    <t>odstr_obrub_park</t>
  </si>
  <si>
    <t>94,2</t>
  </si>
  <si>
    <t>odhumusování</t>
  </si>
  <si>
    <t>177,68</t>
  </si>
  <si>
    <t>SO 01 - SO 01   Komunikace</t>
  </si>
  <si>
    <t>rýha60</t>
  </si>
  <si>
    <t>7,096</t>
  </si>
  <si>
    <t>odvoz_výkopku</t>
  </si>
  <si>
    <t>513,133</t>
  </si>
  <si>
    <t>plocha_tráva</t>
  </si>
  <si>
    <t>817</t>
  </si>
  <si>
    <t>plocha_vozovka</t>
  </si>
  <si>
    <t>295</t>
  </si>
  <si>
    <t>plocha_chodník</t>
  </si>
  <si>
    <t>40</t>
  </si>
  <si>
    <t>plocha_vjezdy</t>
  </si>
  <si>
    <t>222,6</t>
  </si>
  <si>
    <t>plocha_rigol</t>
  </si>
  <si>
    <t>52</t>
  </si>
  <si>
    <t>výzisk_ornice</t>
  </si>
  <si>
    <t>122,55</t>
  </si>
  <si>
    <t>odvoz_celkem</t>
  </si>
  <si>
    <t>568,263</t>
  </si>
  <si>
    <t>plocha_po_fréze</t>
  </si>
  <si>
    <t>1416</t>
  </si>
  <si>
    <t>obruba_přímá</t>
  </si>
  <si>
    <t>458,4</t>
  </si>
  <si>
    <t>obruba_stojatá</t>
  </si>
  <si>
    <t>505,4</t>
  </si>
  <si>
    <t>odstr_vpusti</t>
  </si>
  <si>
    <t>odstr_svodidla</t>
  </si>
  <si>
    <t>23</t>
  </si>
  <si>
    <t>odstr_značek</t>
  </si>
  <si>
    <t>odstr_zrcadla</t>
  </si>
  <si>
    <t>odvoz_ZD1</t>
  </si>
  <si>
    <t>31,09</t>
  </si>
  <si>
    <t>odvoz_ZD2</t>
  </si>
  <si>
    <t>2,808</t>
  </si>
  <si>
    <t>odvoz_ZD_tam_a_zpět</t>
  </si>
  <si>
    <t>odvoz_asfaltu</t>
  </si>
  <si>
    <t>467,73</t>
  </si>
  <si>
    <t>odvoz_obrub</t>
  </si>
  <si>
    <t>33,497</t>
  </si>
  <si>
    <t>odvoz_obrub_park</t>
  </si>
  <si>
    <t>3,768</t>
  </si>
  <si>
    <t>odvoz_vpusti</t>
  </si>
  <si>
    <t>odvoz_suti_kusové</t>
  </si>
  <si>
    <t>76,971</t>
  </si>
  <si>
    <t>odvoz_hmot</t>
  </si>
  <si>
    <t>1,937</t>
  </si>
  <si>
    <t>šachta</t>
  </si>
  <si>
    <t>7,949</t>
  </si>
  <si>
    <t>pažení</t>
  </si>
  <si>
    <t>46,464</t>
  </si>
  <si>
    <t>zásyp</t>
  </si>
  <si>
    <t>6,615</t>
  </si>
  <si>
    <t>vodovodní_šoupátko</t>
  </si>
  <si>
    <t>plynovodní_ventil</t>
  </si>
  <si>
    <t>hydrant</t>
  </si>
  <si>
    <t>plocha_poklop</t>
  </si>
  <si>
    <t>plocha_rozšíření</t>
  </si>
  <si>
    <t>151,62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</si>
  <si>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</si>
  <si>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</si>
  <si>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</si>
  <si>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</si>
  <si>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</si>
  <si>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</si>
  <si>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</si>
  <si>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>HSV</t>
  </si>
  <si>
    <t>Práce a dodávky HSV</t>
  </si>
  <si>
    <t>Zemní práce</t>
  </si>
  <si>
    <t>111101101</t>
  </si>
  <si>
    <t>Odstranění travin z celkové plochy do 0,1 ha</t>
  </si>
  <si>
    <t>ha</t>
  </si>
  <si>
    <t>CS ÚRS 2018 01</t>
  </si>
  <si>
    <t>2098008251</t>
  </si>
  <si>
    <t>VV</t>
  </si>
  <si>
    <t>"Všechny výměry odečteny z příloh Situace a Vzorový příčný řez - platí pro všecchny položky Soupisu prací"</t>
  </si>
  <si>
    <t>"Odvozy výkopku, suti a hmot uvažovány pro potřebu kontrolního rozpočtu do 20 km"</t>
  </si>
  <si>
    <t>"Skutečné odvozné vzdálenosti jsou věcí zhotovitele a budou oceněny podle jeho potřeb beze změn Soupisu prací"</t>
  </si>
  <si>
    <t>(18,5+69,5+60,4+77+74+62,2+186+5,5+33+49+43+7,6+41,5+44+23+60+12,2+22)/10000</t>
  </si>
  <si>
    <t>113106134</t>
  </si>
  <si>
    <t>Rozebrání dlažeb ze zámkových dlaždic komunikací pro pěší strojně pl do 50 m2</t>
  </si>
  <si>
    <t>m2</t>
  </si>
  <si>
    <t>226015089</t>
  </si>
  <si>
    <t>"Rozebrání zámk. Dlažby červená cihla" 39</t>
  </si>
  <si>
    <t>"Rozebrání zámk. Dlažby šedá íčko ve vjezdech" 26+9,3+8,3+24+13,6+36+9,7+22+9,5+34+6,5+7,5+9,5</t>
  </si>
  <si>
    <t>Součet</t>
  </si>
  <si>
    <t>113154364</t>
  </si>
  <si>
    <t>Frézování živičného krytu tl 100 mm pruh š 2 m pl do 10000 m2 s překážkami v trase</t>
  </si>
  <si>
    <t>1953566421</t>
  </si>
  <si>
    <t>"uvažováno odfrézování celého půdorysu asfaltové komunikace"</t>
  </si>
  <si>
    <t>"do položky započítat i dobourání asfaltu v místechneostupných pro frézu"</t>
  </si>
  <si>
    <t>1416+340,6+30+2+0,5+5+16+38+61</t>
  </si>
  <si>
    <t>113202111</t>
  </si>
  <si>
    <t>Vytrhání obrub krajníků obrubníků stojatých</t>
  </si>
  <si>
    <t>m</t>
  </si>
  <si>
    <t>-173251166</t>
  </si>
  <si>
    <t>"Bourání obruby bet. Stojaté" 5,6+2,4+6+5+7+8+6,2+5+6+6,5+5,8+6,2+6+15+19+20+5,6+10,1+8,5+9,5</t>
  </si>
  <si>
    <t>vyrovnání_obrub</t>
  </si>
  <si>
    <t>"Výšková úprava stávající obruby na křižovatce dolnokřeslická " 10</t>
  </si>
  <si>
    <t>113204111</t>
  </si>
  <si>
    <t>Vytrhání obrub záhonových</t>
  </si>
  <si>
    <t>-900801789</t>
  </si>
  <si>
    <t>5,6+5,9+2,1+2,3+2+2+6+6+6+6,5+2,4+2,1+6,2+6,3+2,3+2,3+6,2+6,2+2,2</t>
  </si>
  <si>
    <t>2,3+1,5+1,7+1,7+1,8+2,3+2,3</t>
  </si>
  <si>
    <t>121101101</t>
  </si>
  <si>
    <t>Sejmutí ornice s přemístěním na vzdálenost do 50 m</t>
  </si>
  <si>
    <t>m3</t>
  </si>
  <si>
    <t>-1292909909</t>
  </si>
  <si>
    <t>(18,5+69,5+60,4+77+74+62,2+186+5,5+33+49+43+7,6+41,5+44+23+60+12,2+22)*0,2</t>
  </si>
  <si>
    <t>7</t>
  </si>
  <si>
    <t>132201101</t>
  </si>
  <si>
    <t>Hloubení rýh š do 600 mm v hornině tř. 3 objemu do 100 m3</t>
  </si>
  <si>
    <t>-1248484700</t>
  </si>
  <si>
    <t xml:space="preserve">"pro  drenáž" </t>
  </si>
  <si>
    <t>(61,4+27,3)*0,08</t>
  </si>
  <si>
    <t>8</t>
  </si>
  <si>
    <t>132201109</t>
  </si>
  <si>
    <t>Příplatek za lepivost k hloubení rýh š do 600 mm v hornině tř. 3</t>
  </si>
  <si>
    <t>-1867370647</t>
  </si>
  <si>
    <t>9</t>
  </si>
  <si>
    <t>132201202</t>
  </si>
  <si>
    <t>Hloubení rýh š do 2000 mm v hornině tř. 3 objemu do 1000 m3</t>
  </si>
  <si>
    <t>496444440</t>
  </si>
  <si>
    <t>"Pozor! Položka obsahuje též vybourání jakýchkoliiv podkladních vrstev stávající vozovky mimo asfaltu do tl. 100 mm"</t>
  </si>
  <si>
    <t>"pro rozšíření vozovky a výkopy sítí mimo přípojek vpustí" 295*0,62</t>
  </si>
  <si>
    <t>"pro rigol" 52*0,69</t>
  </si>
  <si>
    <t>"pro trávníky" 817*0,15</t>
  </si>
  <si>
    <t>"pro chodník" 40*0,24</t>
  </si>
  <si>
    <t>"pro vjezdy" 222,6*0,37</t>
  </si>
  <si>
    <t>"pro rozšíření k-ce pod obrubou" plocha_rozšíření*0,3*0,69</t>
  </si>
  <si>
    <t>"pro výměnu zeminy - sanaci pláně" (plocha_vozovka+plocha_rozšíření)*0,3</t>
  </si>
  <si>
    <t>"odpočet vybouraných konstrukcí"</t>
  </si>
  <si>
    <t>"fréza" -(295+52)*0,1</t>
  </si>
  <si>
    <t>-odhumusování*0,2</t>
  </si>
  <si>
    <t>-odstr_bet_dlažeb*0,06</t>
  </si>
  <si>
    <t>10</t>
  </si>
  <si>
    <t>132201209</t>
  </si>
  <si>
    <t>Příplatek za lepivost k hloubení rýh š do 2000 mm v hornině tř. 3</t>
  </si>
  <si>
    <t>-1393813417</t>
  </si>
  <si>
    <t>11</t>
  </si>
  <si>
    <t>133201101</t>
  </si>
  <si>
    <t>Hloubení šachet v hornině tř. 3 objemu do 100 m3</t>
  </si>
  <si>
    <t>342731719</t>
  </si>
  <si>
    <t>8*1,2*1,2*(1,31-0,62)</t>
  </si>
  <si>
    <t>12</t>
  </si>
  <si>
    <t>133201109</t>
  </si>
  <si>
    <t>Příplatek za lepivost u hloubení šachet v hornině tř. 3</t>
  </si>
  <si>
    <t>-1397421260</t>
  </si>
  <si>
    <t>13</t>
  </si>
  <si>
    <t>151101101</t>
  </si>
  <si>
    <t>Zřízení příložného pažení a rozepření stěn rýh hl do 2 m</t>
  </si>
  <si>
    <t>-1112509788</t>
  </si>
  <si>
    <t>8*1,21*1,2*4</t>
  </si>
  <si>
    <t>14</t>
  </si>
  <si>
    <t>151101111</t>
  </si>
  <si>
    <t>Odstranění příložného pažení a rozepření stěn rýh hl do 2 m</t>
  </si>
  <si>
    <t>517882462</t>
  </si>
  <si>
    <t>162301102</t>
  </si>
  <si>
    <t>Vodorovné přemístění do 1000 m výkopku/sypaniny z horniny tř. 1 až 4</t>
  </si>
  <si>
    <t>1187806569</t>
  </si>
  <si>
    <t>"výzisk ornice pro rozprostření na deponii zhotovitele" plocha_tráva*0,15</t>
  </si>
  <si>
    <t>"zpět k rozprostření" 122,55</t>
  </si>
  <si>
    <t>16</t>
  </si>
  <si>
    <t>162701105</t>
  </si>
  <si>
    <t>Vodorovné přemístění do 10000 m výkopku/sypaniny z horniny tř. 1 až 4</t>
  </si>
  <si>
    <t>1153142460</t>
  </si>
  <si>
    <t>přebytek_ornice</t>
  </si>
  <si>
    <t>"přebytek ornice" odhumusování-výzisk_ornice</t>
  </si>
  <si>
    <t>17</t>
  </si>
  <si>
    <t>162701109</t>
  </si>
  <si>
    <t>Příplatek k vodorovnému přemístění výkopku/sypaniny z horniny tř. 1 až 4 ZKD 1000 m přes 10000 m</t>
  </si>
  <si>
    <t>-672391362</t>
  </si>
  <si>
    <t>odvoz_celkem*10</t>
  </si>
  <si>
    <t>18</t>
  </si>
  <si>
    <t>167101102</t>
  </si>
  <si>
    <t>Nakládání výkopku z hornin tř. 1 až 4 přes 100 m3</t>
  </si>
  <si>
    <t>-976322058</t>
  </si>
  <si>
    <t>"na deponii zhotovitele k odvozu a rozprostření" výzisk_ornice</t>
  </si>
  <si>
    <t>19</t>
  </si>
  <si>
    <t>171201201</t>
  </si>
  <si>
    <t>Uložení sypaniny na skládky</t>
  </si>
  <si>
    <t>-1290681017</t>
  </si>
  <si>
    <t>"uložení na deponii zhotovitele v místě" výzisk_ornice</t>
  </si>
  <si>
    <t>20</t>
  </si>
  <si>
    <t>174101101</t>
  </si>
  <si>
    <t>Zásyp jam, šachet rýh nebo kolem objektů sypaninou se zhutněním</t>
  </si>
  <si>
    <t>512449108</t>
  </si>
  <si>
    <t>šachta-(3,14*0,6^2)/4*(1,21-0,62)*8</t>
  </si>
  <si>
    <t>M</t>
  </si>
  <si>
    <t>58343959</t>
  </si>
  <si>
    <t>kamenivo drcené hrubé frakce 32-63</t>
  </si>
  <si>
    <t>t</t>
  </si>
  <si>
    <t>-1886700399</t>
  </si>
  <si>
    <t>zásyp*1,9*1,2</t>
  </si>
  <si>
    <t>22</t>
  </si>
  <si>
    <t>181411131</t>
  </si>
  <si>
    <t>Založení parkového trávníku výsevem plochy do 1000 m2 v rovině a ve svahu do 1:5</t>
  </si>
  <si>
    <t>574334396</t>
  </si>
  <si>
    <t>00572410</t>
  </si>
  <si>
    <t>osivo směs travní parková</t>
  </si>
  <si>
    <t>kg</t>
  </si>
  <si>
    <t>-419596692</t>
  </si>
  <si>
    <t>plocha_tráva*0,005</t>
  </si>
  <si>
    <t>4,085*0,015 'Přepočtené koeficientem množství</t>
  </si>
  <si>
    <t>24</t>
  </si>
  <si>
    <t>181301102</t>
  </si>
  <si>
    <t>Rozprostření ornice tl vrstvy do 150 mm pl do 500 m2 v rovině nebo ve svahu do 1:5</t>
  </si>
  <si>
    <t>-1912315563</t>
  </si>
  <si>
    <t>192+52+54+61+60+59+17+21+14+46+32+37+40+10+48+46+28</t>
  </si>
  <si>
    <t>25</t>
  </si>
  <si>
    <t>181951101</t>
  </si>
  <si>
    <t>Úprava pláně v hornině tř. 1 až 4 bez zhutnění</t>
  </si>
  <si>
    <t>-1116871877</t>
  </si>
  <si>
    <t>26</t>
  </si>
  <si>
    <t>181951102</t>
  </si>
  <si>
    <t>Úprava pláně v hornině tř. 1 až 4 se zhutněním</t>
  </si>
  <si>
    <t>23214117</t>
  </si>
  <si>
    <t>"Plocha na plnou hloubku" 35+10+11+10+11+10+8+5+53+21+111+10</t>
  </si>
  <si>
    <t>"Plocha chodník" 40</t>
  </si>
  <si>
    <t>"Plocha vjezdy" 25,5+10,5+10,5+24+34,5+10+11+22,5+8+32+11+12,6+10,5</t>
  </si>
  <si>
    <t>"Rigol m2" 52</t>
  </si>
  <si>
    <t>"plocha odláždění poklopu v trávě" 6</t>
  </si>
  <si>
    <t>"plocha rozšíření pod obrubou" obruba_stojatá*0,3</t>
  </si>
  <si>
    <t>27</t>
  </si>
  <si>
    <t>18200R001</t>
  </si>
  <si>
    <t>Ostatní náklady na pořízení trávníku, odplevelení, zalévání, zemědělská příprava půdy vč. hnojení, údržba do 1. sečení</t>
  </si>
  <si>
    <t>-428308332</t>
  </si>
  <si>
    <t>28</t>
  </si>
  <si>
    <t>184818232</t>
  </si>
  <si>
    <t>Ochrana kmene průměru přes 300 do 500 mm bedněním výšky do 2 m</t>
  </si>
  <si>
    <t>230748516</t>
  </si>
  <si>
    <t>Zakládání</t>
  </si>
  <si>
    <t>29</t>
  </si>
  <si>
    <t>211971110</t>
  </si>
  <si>
    <t>Zřízení opláštění žeber nebo trativodů geotextilií v rýze nebo zářezu sklonu do 1:2</t>
  </si>
  <si>
    <t>-1769116608</t>
  </si>
  <si>
    <t>88,7*1,3</t>
  </si>
  <si>
    <t>30</t>
  </si>
  <si>
    <t>69311199</t>
  </si>
  <si>
    <t>geotextilie netkaná filtrační a separační</t>
  </si>
  <si>
    <t>-121465687</t>
  </si>
  <si>
    <t>115,31*1,15</t>
  </si>
  <si>
    <t>31</t>
  </si>
  <si>
    <t>212752212</t>
  </si>
  <si>
    <t>Trativod z drenážních trubek plastových flexibilních D do 100 mm včetně lože otevřený výkop</t>
  </si>
  <si>
    <t>563587960</t>
  </si>
  <si>
    <t>61,4+27,3</t>
  </si>
  <si>
    <t>Vodorovné konstrukce</t>
  </si>
  <si>
    <t>32</t>
  </si>
  <si>
    <t>451541111</t>
  </si>
  <si>
    <t>Lože pod potrubí otevřený výkop ze štěrkodrtě</t>
  </si>
  <si>
    <t>1297730529</t>
  </si>
  <si>
    <t>"polštář pod vpust" 8*1,2*1,2*0,1</t>
  </si>
  <si>
    <t>Komunikace pozemní</t>
  </si>
  <si>
    <t>33</t>
  </si>
  <si>
    <t>564851111</t>
  </si>
  <si>
    <t>Podklad ze štěrkodrtě ŠD tl 150 mm</t>
  </si>
  <si>
    <t>1342938907</t>
  </si>
  <si>
    <t>"pod rigol průměrně 300 mm" plocha_rigol*2</t>
  </si>
  <si>
    <t>"pod vjezdy" plocha_vjezdy</t>
  </si>
  <si>
    <t>34</t>
  </si>
  <si>
    <t>564871111</t>
  </si>
  <si>
    <t>Podklad ze štěrkodrtě ŠD tl 250 mm</t>
  </si>
  <si>
    <t>-1992645730</t>
  </si>
  <si>
    <t>"průměrně 250 mm" plocha_vozovka+plocha_rozšíření</t>
  </si>
  <si>
    <t>35</t>
  </si>
  <si>
    <t>564871116</t>
  </si>
  <si>
    <t>Podklad ze štěrkodrtě ŠD tl. 300 mm</t>
  </si>
  <si>
    <t>-52309300</t>
  </si>
  <si>
    <t>"výměna zeminy - sanace" plocha_vozovka+plocha_rozšíření</t>
  </si>
  <si>
    <t>36</t>
  </si>
  <si>
    <t>56712R111</t>
  </si>
  <si>
    <t>Podklad ze směsi stmelené cementem SC C 5/6 (KSC II) tl 100 mm</t>
  </si>
  <si>
    <t>-1298875547</t>
  </si>
  <si>
    <t>37</t>
  </si>
  <si>
    <t>567114121</t>
  </si>
  <si>
    <t>Podklad ze směsi stmelené cementem SC C 20/25 (PB I) tl 110 mm</t>
  </si>
  <si>
    <t>2098771021</t>
  </si>
  <si>
    <t>"v rozšíření pod obrubami" 138,1*0,3</t>
  </si>
  <si>
    <t>38</t>
  </si>
  <si>
    <t>567124111</t>
  </si>
  <si>
    <t>Podklad ze směsi stmelené cementem SC C 20/25 (PB I) tl 150 mm</t>
  </si>
  <si>
    <t>-1716346480</t>
  </si>
  <si>
    <t>"celkem 300 mm" plocha_vozovka*2+"zazubení podkladní vrstvy" 579,6*0,07</t>
  </si>
  <si>
    <t>573111111</t>
  </si>
  <si>
    <t>Postřik živičný infiltrační s posypem z asfaltu množství 0,60 kg/m2</t>
  </si>
  <si>
    <t>-1814000321</t>
  </si>
  <si>
    <t xml:space="preserve">"na stávající podkla frézované vozovky" </t>
  </si>
  <si>
    <t>225+167+43+130+874-23</t>
  </si>
  <si>
    <t>573231106</t>
  </si>
  <si>
    <t>Postřik živičný spojovací ze silniční emulze v množství 0,30 kg/m2</t>
  </si>
  <si>
    <t>1197087265</t>
  </si>
  <si>
    <t>41</t>
  </si>
  <si>
    <t>577134121</t>
  </si>
  <si>
    <t>Asfaltový beton vrstva obrusná ACO 11 (ABS) tř. I tl 40 mm š přes 3 m z nemodifikovaného asfaltu</t>
  </si>
  <si>
    <t>1356577135</t>
  </si>
  <si>
    <t>plocha_po_fréze+plocha_vozovka</t>
  </si>
  <si>
    <t>plocha_zazubení</t>
  </si>
  <si>
    <t>"Plocha zazubení" 77+12+23-8,5+2,1+21+27-5,9+4,5-1,2+5,6+27+7,4+28+39-1-1-1+35+13+11+35-1</t>
  </si>
  <si>
    <t>42</t>
  </si>
  <si>
    <t>577156121</t>
  </si>
  <si>
    <t>Asfaltový beton vrstva ložní ACL 22 (ABVH) tl 60 mm š přes 3 m z nemodifikovaného asfaltu</t>
  </si>
  <si>
    <t>780211197</t>
  </si>
  <si>
    <t>43</t>
  </si>
  <si>
    <t>596211110</t>
  </si>
  <si>
    <t>Kladení zámkové dlažby komunikací pro pěší tl 60 mm skupiny A pl do 50 m2</t>
  </si>
  <si>
    <t>-248595513</t>
  </si>
  <si>
    <t>44</t>
  </si>
  <si>
    <t>59245202</t>
  </si>
  <si>
    <t>dlažba zámková profilová základní 19,6x16,1x6 cm barevná</t>
  </si>
  <si>
    <t>402230002</t>
  </si>
  <si>
    <t>"využití vyzískané dlažby uvažováno 50%" (plocha_chodník/2+plocha_poklop)*1,05</t>
  </si>
  <si>
    <t>45</t>
  </si>
  <si>
    <t>596212210</t>
  </si>
  <si>
    <t>Kladení zámkové dlažby pozemních komunikací tl 80 mm skupiny A pl do 50 m2</t>
  </si>
  <si>
    <t>-35528619</t>
  </si>
  <si>
    <t>46</t>
  </si>
  <si>
    <t>59245213</t>
  </si>
  <si>
    <t>dlažba zámková profilová základní 19,6x16,1x8 cm přírodní</t>
  </si>
  <si>
    <t>-1472634522</t>
  </si>
  <si>
    <t>"uvažováno 100% nové dlažby" plocha_vjezdy*1,05</t>
  </si>
  <si>
    <t>47</t>
  </si>
  <si>
    <t>597661111</t>
  </si>
  <si>
    <t>Rigol dlážděný do lože z betonu tl 100 mm z dlažebních kostek drobných</t>
  </si>
  <si>
    <t>912598176</t>
  </si>
  <si>
    <t>"pozor místo betonu C-/7,5 započteným v položce ÚRS bude beton C20/25; beton navíc uveden v položce 916991121 " plocha_rigol</t>
  </si>
  <si>
    <t>Trubní vedení</t>
  </si>
  <si>
    <t>48</t>
  </si>
  <si>
    <t>895941111</t>
  </si>
  <si>
    <t>Zřízení vpusti kanalizační uliční z betonových dílců pražský typ</t>
  </si>
  <si>
    <t>970068627</t>
  </si>
  <si>
    <t>49</t>
  </si>
  <si>
    <t>592VP00001</t>
  </si>
  <si>
    <t xml:space="preserve">Souprava dílců vpusti </t>
  </si>
  <si>
    <t>945876971</t>
  </si>
  <si>
    <t>50</t>
  </si>
  <si>
    <t>899204112</t>
  </si>
  <si>
    <t>Osazení mříží litinových včetně rámů a košů na bahno pro třídu zatížení D400, E600</t>
  </si>
  <si>
    <t>-403138585</t>
  </si>
  <si>
    <t>51</t>
  </si>
  <si>
    <t>28661938</t>
  </si>
  <si>
    <t>mříž litinová vč. koše na bláto a kaly</t>
  </si>
  <si>
    <t>425258212</t>
  </si>
  <si>
    <t>899331111</t>
  </si>
  <si>
    <t>Výšková úprava uličního vstupu zvýšením poklopu</t>
  </si>
  <si>
    <t>-367577357</t>
  </si>
  <si>
    <t>"zvýšení nebo snížení položka obsahuje i případnou dodávku vyrovnávacích prstenců" 16</t>
  </si>
  <si>
    <t>53</t>
  </si>
  <si>
    <t>28614202</t>
  </si>
  <si>
    <t>poklop litinový s větráním se znakem města zatížení D400</t>
  </si>
  <si>
    <t>1407328474</t>
  </si>
  <si>
    <t>54</t>
  </si>
  <si>
    <t>899431111</t>
  </si>
  <si>
    <t>Výšková úprava uličního vstupu nebo vpusti do 200 mm zvýšením krycího hrnce, šoupěte nebo hydrantu</t>
  </si>
  <si>
    <t>1304378567</t>
  </si>
  <si>
    <t>"zvýšením nebo snížením, vč. případné dodávky bet. kroužku pod poklop"</t>
  </si>
  <si>
    <t>55</t>
  </si>
  <si>
    <t>42291359</t>
  </si>
  <si>
    <t>poklop litinový šoupátkový pro vodovod nebo plyn</t>
  </si>
  <si>
    <t>-543553382</t>
  </si>
  <si>
    <t>56</t>
  </si>
  <si>
    <t>42291452</t>
  </si>
  <si>
    <t>poklop litinový - hydrantový DN 80</t>
  </si>
  <si>
    <t>157225650</t>
  </si>
  <si>
    <t>Ostatní konstrukce a práce, bourání</t>
  </si>
  <si>
    <t>57</t>
  </si>
  <si>
    <t>911331111</t>
  </si>
  <si>
    <t>Svodidlo ocelové jednostranné zádržnosti N2 se zaberaněním sloupků</t>
  </si>
  <si>
    <t>914753734</t>
  </si>
  <si>
    <t>"vyzískané svodidlo" 23</t>
  </si>
  <si>
    <t>58</t>
  </si>
  <si>
    <t>914511111</t>
  </si>
  <si>
    <t>Montáž sloupku dopravních značek délky do 3,5 m s betonovým základem</t>
  </si>
  <si>
    <t>1132481370</t>
  </si>
  <si>
    <t xml:space="preserve">"přemístění stávajících značek a zrcadel" </t>
  </si>
  <si>
    <t>"Montáž stávajících dopr. Značek se sloupkem" 5</t>
  </si>
  <si>
    <t>"Montáž stáv. Dopr. Zrcadla vč. Sloupku" 3</t>
  </si>
  <si>
    <t>59</t>
  </si>
  <si>
    <t>916131213</t>
  </si>
  <si>
    <t>Osazení silničního obrubníku betonového stojatého s boční opěrou do lože z betonu prostého</t>
  </si>
  <si>
    <t>1764071278</t>
  </si>
  <si>
    <t>"Obruba betonová přímá" 7,6+36+10,4-7,4-6,3+19,8-2+17,5+6,3-1+15,3+0,6+2,4+2,6+1,1+64,6-3,8-8,6-7,2</t>
  </si>
  <si>
    <t>28+1+9,4+62+2,8+26,9-7,1+101-7,5-5,7-6,3+17,4</t>
  </si>
  <si>
    <t>7,4+7,3+8,5+7,3+6,5+3,8+8,6+7,2+7,1+5,4+7,5+5,7+6,3</t>
  </si>
  <si>
    <t>Mezisoučet</t>
  </si>
  <si>
    <t>"Obruba betonová oblouková r0,5" 0,8</t>
  </si>
  <si>
    <t>"Obruba betonová oblouková r1" 0,7</t>
  </si>
  <si>
    <t>"Obruba betonová oblouková r7" 9,2+11,9+9+8,9</t>
  </si>
  <si>
    <t>"Obruba betonová oblouková r8" 9-2,5</t>
  </si>
  <si>
    <t>obruba_oblouková</t>
  </si>
  <si>
    <t>60</t>
  </si>
  <si>
    <t>59217023</t>
  </si>
  <si>
    <t>obrubník betonový chodníkový 100x15x25cm přímý</t>
  </si>
  <si>
    <t>1758436609</t>
  </si>
  <si>
    <t>obruba_přímá*1,01</t>
  </si>
  <si>
    <t>61</t>
  </si>
  <si>
    <t>916331112</t>
  </si>
  <si>
    <t>Osazení zahradního obrubníku betonového do lože z betonu s boční opěrou</t>
  </si>
  <si>
    <t>1889340156</t>
  </si>
  <si>
    <t>2*2,3+2*5,3+2*2,3+2*5,5+2*1,7+5,6+5,8+2,3+2,2+5,3+5,4+2*1,7+5,5+5,7+1,9+2,4+2,5</t>
  </si>
  <si>
    <t>2,8+2,5+2,2+20</t>
  </si>
  <si>
    <t>62</t>
  </si>
  <si>
    <t>59217001</t>
  </si>
  <si>
    <t>obrubník betonový zahradní 100 x 5 x 25 cm</t>
  </si>
  <si>
    <t>1500509273</t>
  </si>
  <si>
    <t>109,7*1,01</t>
  </si>
  <si>
    <t>63</t>
  </si>
  <si>
    <t>916991121</t>
  </si>
  <si>
    <t>Lože pod obrubníky, krajníky nebo obruby z dlažebních kostek z betonu prostého</t>
  </si>
  <si>
    <t>1833968723</t>
  </si>
  <si>
    <t>"přídavek na lože pod rigol - rozdíl mezi objemem lože projektovaným a započteným v položce ÚRS; beton C20/25" plocha_rigol*(0,227-0,101)</t>
  </si>
  <si>
    <t>"obruba silniční - rozdíl mezi objemem lože projektovaným a započteným v položce ÚRS; beton C20/25" 505,4*(0,067-0,06)</t>
  </si>
  <si>
    <t>64</t>
  </si>
  <si>
    <t>919112212</t>
  </si>
  <si>
    <t>Řezání spár pro vytvoření komůrky š 10 mm hl 20 mm pro těsnící zálivku v živičném krytu</t>
  </si>
  <si>
    <t>-2089918318</t>
  </si>
  <si>
    <t>"Odřez asfaltu pilou" 14,9+6,5+8,1+5,9+7,3</t>
  </si>
  <si>
    <t>65</t>
  </si>
  <si>
    <t>919122111</t>
  </si>
  <si>
    <t>Těsnění spár zálivkou za tepla pro komůrky š 10 mm hl 20 mm s těsnicím profilem</t>
  </si>
  <si>
    <t>1470497323</t>
  </si>
  <si>
    <t>66</t>
  </si>
  <si>
    <t>919735112</t>
  </si>
  <si>
    <t>Řezání stávajícího živičného krytu hl do 100 mm</t>
  </si>
  <si>
    <t>-320932260</t>
  </si>
  <si>
    <t>67</t>
  </si>
  <si>
    <t>919735113</t>
  </si>
  <si>
    <t>Řezání stávajícího živičného krytu hl do 150 mm</t>
  </si>
  <si>
    <t>381419385</t>
  </si>
  <si>
    <t>"Odřez podkladních vrstev v místě rozšíření vozovky" 29+24+1+42+9,5+3,9+2,1+10,5+13,4+5+5+10,3+9,2+15,6+5+10,6+7,5+12,2+5+6,4+7,6+10,5</t>
  </si>
  <si>
    <t>8,3+4,9+7,8+4,2+6,2+23,6+7+7+11+5,8+12,1+6,6+5,6+1,7+10,8+5,5+19,3+7,6+12,8+5,6+6,4</t>
  </si>
  <si>
    <t>8,2+12,1+4,9+5,8+4*2+4,8*2+2+2,8+33,4+5,9+3,6*2+3+20,3+9,7+6+3,2+12,4</t>
  </si>
  <si>
    <t>68</t>
  </si>
  <si>
    <t>96200R001</t>
  </si>
  <si>
    <t>Vybourání uliční vpusti vč. vytržení poklopu</t>
  </si>
  <si>
    <t>-1600151816</t>
  </si>
  <si>
    <t>69</t>
  </si>
  <si>
    <t>966005311</t>
  </si>
  <si>
    <t>Rozebrání a odstranění silničního svodidla s jednou pásnicí</t>
  </si>
  <si>
    <t>-1436988886</t>
  </si>
  <si>
    <t>70</t>
  </si>
  <si>
    <t>966006132</t>
  </si>
  <si>
    <t>Odstranění značek dopravních nebo orientačních se sloupky s betonovými patkami</t>
  </si>
  <si>
    <t>-1775043933</t>
  </si>
  <si>
    <t>71</t>
  </si>
  <si>
    <t>966006231</t>
  </si>
  <si>
    <t>Odstranění dopravního zrcadla a zrcadlové části včetně sloupku nebo konzoly</t>
  </si>
  <si>
    <t>-917049274</t>
  </si>
  <si>
    <t>72</t>
  </si>
  <si>
    <t>997221551</t>
  </si>
  <si>
    <t>Vodorovná doprava suti ze sypkých materiálů do 1 km</t>
  </si>
  <si>
    <t>-998922597</t>
  </si>
  <si>
    <t>frézování100mm*0,1*2,45</t>
  </si>
  <si>
    <t>73</t>
  </si>
  <si>
    <t>997221559</t>
  </si>
  <si>
    <t>Příplatek ZKD 1 km u vodorovné dopravy suti ze sypkých materiálů</t>
  </si>
  <si>
    <t>1946239898</t>
  </si>
  <si>
    <t>odvoz_asfaltu*19</t>
  </si>
  <si>
    <t>74</t>
  </si>
  <si>
    <t>997221561</t>
  </si>
  <si>
    <t>Vodorovná doprava suti z kusových materiálů do 1 km</t>
  </si>
  <si>
    <t>335373122</t>
  </si>
  <si>
    <t>odstr_šedé_dlažby*0,06*2,4</t>
  </si>
  <si>
    <t>odstr_červ_dlažby/2*0,06*2,4</t>
  </si>
  <si>
    <t>odstr_obrub*0,205</t>
  </si>
  <si>
    <t>odstr_obrub_park*0,04</t>
  </si>
  <si>
    <t>odstr_vpusti*0,75</t>
  </si>
  <si>
    <t>75</t>
  </si>
  <si>
    <t>997221569</t>
  </si>
  <si>
    <t>Příplatek ZKD 1 km u vodorovné dopravy suti z kusových materiálů</t>
  </si>
  <si>
    <t>1400424295</t>
  </si>
  <si>
    <t>(odvoz_suti_kusové-odvoz_ZD_tam_a_zpět)*19</t>
  </si>
  <si>
    <t>76</t>
  </si>
  <si>
    <t>997221571</t>
  </si>
  <si>
    <t>Vodorovná doprava vybouraných hmot do 1 km</t>
  </si>
  <si>
    <t>-1085106924</t>
  </si>
  <si>
    <t>"tam a zpět"</t>
  </si>
  <si>
    <t>odstr_svodidla*0,042+odstr_značek*0,082+odstr_zrcadla*0,187</t>
  </si>
  <si>
    <t>77</t>
  </si>
  <si>
    <t>997221612</t>
  </si>
  <si>
    <t>Nakládání vybouraných hmot na dopravní prostředky pro vodorovnou dopravu</t>
  </si>
  <si>
    <t>-374451004</t>
  </si>
  <si>
    <t>odvoz_ZD2+odvoz_hmot</t>
  </si>
  <si>
    <t>78</t>
  </si>
  <si>
    <t>997221815</t>
  </si>
  <si>
    <t>Poplatek za uložení na skládce (skládkovné) stavebního odpadu betonového kód odpadu 170 101</t>
  </si>
  <si>
    <t>-1213745988</t>
  </si>
  <si>
    <t>odvoz_obrub+odvoz_obrub_park+odvoz_ZD1+odvoz_ZD2</t>
  </si>
  <si>
    <t>79</t>
  </si>
  <si>
    <t>997221825</t>
  </si>
  <si>
    <t>Poplatek za uložení na skládce (skládkovné) stavebního odpadu železobetonového kód odpadu 170 101</t>
  </si>
  <si>
    <t>1068307103</t>
  </si>
  <si>
    <t>80</t>
  </si>
  <si>
    <t>997221845</t>
  </si>
  <si>
    <t>Poplatek za uložení na skládce (skládkovné) odpadu asfaltového bez dehtu kód odpadu 170 302</t>
  </si>
  <si>
    <t>1679747593</t>
  </si>
  <si>
    <t>81</t>
  </si>
  <si>
    <t>997221855</t>
  </si>
  <si>
    <t>Poplatek za uložení na skládce (skládkovné) zeminy a kameniva kód odpadu 170 504</t>
  </si>
  <si>
    <t>-409294311</t>
  </si>
  <si>
    <t>odvoz_výkopku*1,7</t>
  </si>
  <si>
    <t>82</t>
  </si>
  <si>
    <t>998225111</t>
  </si>
  <si>
    <t>Přesun hmot pro pozemní komunikace s krytem z kamene, monolitickým betonovým nebo živičným</t>
  </si>
  <si>
    <t>83294729</t>
  </si>
  <si>
    <t>rýha</t>
  </si>
  <si>
    <t>107,25</t>
  </si>
  <si>
    <t>223</t>
  </si>
  <si>
    <t>83,35</t>
  </si>
  <si>
    <t>KT200</t>
  </si>
  <si>
    <t>33,7</t>
  </si>
  <si>
    <t>KC300_200_90</t>
  </si>
  <si>
    <t>SO 02 - SO 02   Dešťová kanalizace (přípojky k uličním vpustím)</t>
  </si>
  <si>
    <t>2223</t>
  </si>
  <si>
    <t>45231300-8</t>
  </si>
  <si>
    <t>42.21.12</t>
  </si>
  <si>
    <t>-1482028023</t>
  </si>
  <si>
    <t>"položka obsahuje i bourání podkladních konstrukcí vozovky mimo asfaltu"</t>
  </si>
  <si>
    <t>"UV1" 3,9</t>
  </si>
  <si>
    <t>"UV2" 10,7</t>
  </si>
  <si>
    <t>"UV3" 17,6</t>
  </si>
  <si>
    <t>"UV4" 16,95</t>
  </si>
  <si>
    <t>"UV5" 14,7</t>
  </si>
  <si>
    <t>"UV6" 15,1</t>
  </si>
  <si>
    <t>"UV7" 14,45</t>
  </si>
  <si>
    <t>"UV8" 13,85</t>
  </si>
  <si>
    <t>142095305</t>
  </si>
  <si>
    <t>151101102</t>
  </si>
  <si>
    <t>Zřízení příložného pažení a rozepření stěn rýh hl do 4 m</t>
  </si>
  <si>
    <t>218807</t>
  </si>
  <si>
    <t>"UV1" 12</t>
  </si>
  <si>
    <t>"UV2" 25</t>
  </si>
  <si>
    <t>"UV3" 30</t>
  </si>
  <si>
    <t>"UV4" 28</t>
  </si>
  <si>
    <t>"UV5" 35</t>
  </si>
  <si>
    <t>"UV6" 30</t>
  </si>
  <si>
    <t>"UV7" 28</t>
  </si>
  <si>
    <t>"UV8" 35</t>
  </si>
  <si>
    <t>151101112</t>
  </si>
  <si>
    <t>Odstranění příložného pažení a rozepření stěn rýh hl do 4 m</t>
  </si>
  <si>
    <t>-973719635</t>
  </si>
  <si>
    <t>-1329986274</t>
  </si>
  <si>
    <t>-1333375726</t>
  </si>
  <si>
    <t>rýha*10</t>
  </si>
  <si>
    <t>1953827935</t>
  </si>
  <si>
    <t>"štěrkem ve specifikaci"</t>
  </si>
  <si>
    <t>"UV1" 2,75</t>
  </si>
  <si>
    <t>"UV2" 8,35</t>
  </si>
  <si>
    <t>"UV3" 14,2</t>
  </si>
  <si>
    <t>"UV4" 13,45</t>
  </si>
  <si>
    <t>"UV5" 11,45</t>
  </si>
  <si>
    <t>"UV6" 11,7</t>
  </si>
  <si>
    <t>"UV7" 11,1</t>
  </si>
  <si>
    <t>"UV8" 10,35</t>
  </si>
  <si>
    <t>921025247</t>
  </si>
  <si>
    <t>452311151</t>
  </si>
  <si>
    <t>Podkladní desky z betonu prostého tř. C 20/25 otevřený výkop</t>
  </si>
  <si>
    <t>-966770914</t>
  </si>
  <si>
    <t>"UV1" 0,15</t>
  </si>
  <si>
    <t>"UV2" 0,25</t>
  </si>
  <si>
    <t>"UV3" 0,45</t>
  </si>
  <si>
    <t>"UV4" 0,55</t>
  </si>
  <si>
    <t>"UV5" 0,5</t>
  </si>
  <si>
    <t>"UV6" 0,5</t>
  </si>
  <si>
    <t>"UV7" 0,5</t>
  </si>
  <si>
    <t>"UV8" 0,55</t>
  </si>
  <si>
    <t>831262191</t>
  </si>
  <si>
    <t>Příplatek za práce na potrubí z trub kameninových s integrovaným těsněním sklon nad 20 % DN do 300</t>
  </si>
  <si>
    <t>1831417982</t>
  </si>
  <si>
    <t>2+3,9+5,4</t>
  </si>
  <si>
    <t>831263195</t>
  </si>
  <si>
    <t>Příplatek za zřízení kanalizační přípojky DN 100 až 300</t>
  </si>
  <si>
    <t>410251732</t>
  </si>
  <si>
    <t>831352121</t>
  </si>
  <si>
    <t>Montáž potrubí z trub kameninových hrdlových s integrovaným těsněním výkop sklon do 20 % DN 200</t>
  </si>
  <si>
    <t>564256765</t>
  </si>
  <si>
    <t>"UV1" 2</t>
  </si>
  <si>
    <t>"UV2" 3,9</t>
  </si>
  <si>
    <t>"UV3" 5,4</t>
  </si>
  <si>
    <t>"UV4" 4,6</t>
  </si>
  <si>
    <t>"UV5" 4,3</t>
  </si>
  <si>
    <t>"UV6" 4,5</t>
  </si>
  <si>
    <t>"UV7" 4,4</t>
  </si>
  <si>
    <t>"UV8" 4,6</t>
  </si>
  <si>
    <t>59719734</t>
  </si>
  <si>
    <t>trouba kameninová hrdlová DN 200mm</t>
  </si>
  <si>
    <t>1171211496</t>
  </si>
  <si>
    <t>KT200*1,05</t>
  </si>
  <si>
    <t>837352221</t>
  </si>
  <si>
    <t>Montáž kameninových tvarovek jednoosých s integrovaným těsněním otevřený výkop DN 200</t>
  </si>
  <si>
    <t>308576715</t>
  </si>
  <si>
    <t>"UV4" 1</t>
  </si>
  <si>
    <t>"UV5" 1</t>
  </si>
  <si>
    <t>"UV6" 1</t>
  </si>
  <si>
    <t>"UV7" 1</t>
  </si>
  <si>
    <t>"UV8" 1</t>
  </si>
  <si>
    <t>"UV1" 1</t>
  </si>
  <si>
    <t>"UV2" 1</t>
  </si>
  <si>
    <t>"UV3" 1</t>
  </si>
  <si>
    <t>"UV2" 2</t>
  </si>
  <si>
    <t>"UV3" 2</t>
  </si>
  <si>
    <t>59719947</t>
  </si>
  <si>
    <t xml:space="preserve">koleno kameninové glazované DN 200 15° </t>
  </si>
  <si>
    <t>-387470993</t>
  </si>
  <si>
    <t>5*1,03</t>
  </si>
  <si>
    <t>59719967</t>
  </si>
  <si>
    <t>koleno kameninové glazované DN 200 30°</t>
  </si>
  <si>
    <t>128</t>
  </si>
  <si>
    <t>-195973149</t>
  </si>
  <si>
    <t>3*1,03</t>
  </si>
  <si>
    <t>59719987</t>
  </si>
  <si>
    <t>koleno kameninové glazované DN 200 60°</t>
  </si>
  <si>
    <t>-901850856</t>
  </si>
  <si>
    <t>6*1,03</t>
  </si>
  <si>
    <t>837375121</t>
  </si>
  <si>
    <t>Výsek a montáž kameninové odbočné tvarovky DN 300</t>
  </si>
  <si>
    <t>-447657712</t>
  </si>
  <si>
    <t>59711774</t>
  </si>
  <si>
    <t>odbočka kameninová glazovaná jednoduchá kolmá DN 300/200 L60cm spojovací systém C/F tř.240/160</t>
  </si>
  <si>
    <t>-1686272677</t>
  </si>
  <si>
    <t>KC300_200_90*1,03</t>
  </si>
  <si>
    <t>899623161</t>
  </si>
  <si>
    <t>Obetonování potrubí nebo zdiva stok betonem prostým tř. C 20/25 v otevřeném výkopu</t>
  </si>
  <si>
    <t>730708777</t>
  </si>
  <si>
    <t>"UV1" 0,6</t>
  </si>
  <si>
    <t>"UV2" 1,4</t>
  </si>
  <si>
    <t>"UV3" 2,25</t>
  </si>
  <si>
    <t>"UV4" 2,8</t>
  </si>
  <si>
    <t>"UV5" 2,6</t>
  </si>
  <si>
    <t>"UV6" 2,7</t>
  </si>
  <si>
    <t>"UV7" 2,65</t>
  </si>
  <si>
    <t>"UV8" 2,8</t>
  </si>
  <si>
    <t>"UV1" 0,35</t>
  </si>
  <si>
    <t>"UV2" 0,55</t>
  </si>
  <si>
    <t>"UV3" 0,55</t>
  </si>
  <si>
    <t>899643111</t>
  </si>
  <si>
    <t>Bednění pro obetonování potrubí otevřený výkop</t>
  </si>
  <si>
    <t>-979643417</t>
  </si>
  <si>
    <t>-1407412326</t>
  </si>
  <si>
    <t>rýha*1,7</t>
  </si>
  <si>
    <t>998275101</t>
  </si>
  <si>
    <t>Přesun hmot pro trubní vedení z trub kameninových otevřený výkop</t>
  </si>
  <si>
    <t>-1203712665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</si>
  <si>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</si>
  <si>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</si>
  <si>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</si>
  <si>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</si>
  <si>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family val="2"/>
        <charset val="238"/>
      </rPr>
      <t xml:space="preserve">Rekapitulace stavby </t>
    </r>
    <r>
      <rPr>
        <sz val="9"/>
        <rFont val="Trebuchet MS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</si>
  <si>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family val="2"/>
        <charset val="238"/>
      </rPr>
      <t>Rekapitulace stavby</t>
    </r>
    <r>
      <rPr>
        <sz val="9"/>
        <rFont val="Trebuchet MS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</si>
  <si>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</si>
  <si>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family val="2"/>
        <charset val="238"/>
      </rPr>
      <t>Rekapitulace objektů stavby a soupisů prací</t>
    </r>
    <r>
      <rPr>
        <sz val="9"/>
        <rFont val="Trebuchet MS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</si>
  <si>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</si>
  <si>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</si>
  <si>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</si>
  <si>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</si>
  <si>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</si>
  <si>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</si>
  <si>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</si>
  <si>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</si>
  <si>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</si>
  <si>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</si>
  <si>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</si>
  <si>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</si>
  <si>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</si>
  <si>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</si>
  <si>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</si>
  <si>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family val="2"/>
        <charset val="238"/>
      </rPr>
      <t>Krycí list soupisu</t>
    </r>
    <r>
      <rPr>
        <sz val="9"/>
        <rFont val="Trebuchet MS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</si>
  <si>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</si>
  <si>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family val="2"/>
        <charset val="238"/>
      </rPr>
      <t>Rekapitulace členění soupisu prací</t>
    </r>
    <r>
      <rPr>
        <sz val="9"/>
        <rFont val="Trebuchet MS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</si>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</sst>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7" x14ac:knownFonts="1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800080"/>
      <name val="Trebuchet MS"/>
      <family val="2"/>
      <charset val="238"/>
    </font>
    <font>
      <sz val="8"/>
      <color rgb="FF505050"/>
      <name val="Trebuchet MS"/>
      <family val="2"/>
      <charset val="238"/>
    </font>
    <font>
      <sz val="8"/>
      <color rgb="FFFF0000"/>
      <name val="Trebuchet MS"/>
      <family val="2"/>
      <charset val="238"/>
    </font>
    <font>
      <sz val="8"/>
      <color rgb="FF0000A8"/>
      <name val="Trebuchet MS"/>
      <family val="2"/>
      <charset val="238"/>
    </font>
    <font>
      <sz val="8"/>
      <color rgb="FFFAE682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b/>
      <sz val="16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2"/>
      <color rgb="FF969696"/>
      <name val="Trebuchet MS"/>
      <family val="2"/>
      <charset val="238"/>
    </font>
    <font>
      <sz val="9"/>
      <color rgb="FF969696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b/>
      <sz val="10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2"/>
      <name val="Trebuchet MS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b/>
      <sz val="11"/>
      <name val="Trebuchet MS"/>
      <family val="2"/>
      <charset val="238"/>
    </font>
    <font>
      <sz val="11"/>
      <color rgb="FF969696"/>
      <name val="Trebuchet MS"/>
      <family val="2"/>
      <charset val="238"/>
    </font>
    <font>
      <sz val="10"/>
      <color theme="10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sz val="8"/>
      <color rgb="FF000000"/>
      <name val="Trebuchet MS"/>
      <family val="2"/>
      <charset val="238"/>
    </font>
    <font>
      <sz val="7"/>
      <color rgb="FF969696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9"/>
      <name val="Trebuchet M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39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left" vertical="center"/>
    </xf>
    <xf numFmtId="0" fontId="13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left" vertical="center"/>
    </xf>
    <xf numFmtId="0" fontId="15" fillId="2" borderId="0" xfId="1" applyFont="1" applyFill="1" applyAlignment="1" applyProtection="1">
      <alignment vertical="center"/>
    </xf>
    <xf numFmtId="0" fontId="45" fillId="2" borderId="0" xfId="1" applyFill="1"/>
    <xf numFmtId="0" fontId="0" fillId="2" borderId="0" xfId="0" applyFill="1"/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6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9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top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1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center" vertical="center"/>
    </xf>
    <xf numFmtId="0" fontId="0" fillId="4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2" fillId="5" borderId="11" xfId="0" applyFont="1" applyFill="1" applyBorder="1" applyAlignment="1" applyProtection="1">
      <alignment horizontal="center" vertical="center"/>
    </xf>
    <xf numFmtId="0" fontId="19" fillId="0" borderId="20" xfId="0" applyFont="1" applyBorder="1" applyAlignment="1" applyProtection="1">
      <alignment horizontal="center" vertical="center" wrapText="1"/>
    </xf>
    <xf numFmtId="0" fontId="19" fillId="0" borderId="21" xfId="0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3" fillId="0" borderId="18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30" fillId="0" borderId="18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30" fillId="0" borderId="23" xfId="0" applyNumberFormat="1" applyFont="1" applyBorder="1" applyAlignment="1" applyProtection="1">
      <alignment vertical="center"/>
    </xf>
    <xf numFmtId="4" fontId="30" fillId="0" borderId="24" xfId="0" applyNumberFormat="1" applyFont="1" applyBorder="1" applyAlignment="1" applyProtection="1">
      <alignment vertical="center"/>
    </xf>
    <xf numFmtId="166" fontId="30" fillId="0" borderId="24" xfId="0" applyNumberFormat="1" applyFont="1" applyBorder="1" applyAlignment="1" applyProtection="1">
      <alignment vertical="center"/>
    </xf>
    <xf numFmtId="4" fontId="30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31" fillId="2" borderId="0" xfId="1" applyFont="1" applyFill="1" applyAlignment="1">
      <alignment vertical="center"/>
    </xf>
    <xf numFmtId="0" fontId="13" fillId="2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left" vertical="center"/>
    </xf>
    <xf numFmtId="4" fontId="24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3" fillId="5" borderId="10" xfId="0" applyFont="1" applyFill="1" applyBorder="1" applyAlignment="1" applyProtection="1">
      <alignment horizontal="right"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10" xfId="0" applyFont="1" applyFill="1" applyBorder="1" applyAlignment="1" applyProtection="1">
      <alignment vertical="center"/>
      <protection locked="0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6" xfId="0" applyFont="1" applyFill="1" applyBorder="1" applyAlignment="1" applyProtection="1">
      <alignment vertical="center"/>
    </xf>
    <xf numFmtId="0" fontId="32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4" fillId="0" borderId="0" xfId="0" applyNumberFormat="1" applyFont="1" applyAlignment="1" applyProtection="1"/>
    <xf numFmtId="166" fontId="33" fillId="0" borderId="16" xfId="0" applyNumberFormat="1" applyFont="1" applyBorder="1" applyAlignment="1" applyProtection="1"/>
    <xf numFmtId="166" fontId="33" fillId="0" borderId="17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6" fillId="0" borderId="5" xfId="0" applyFont="1" applyBorder="1" applyAlignment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6" fillId="0" borderId="5" xfId="0" applyFont="1" applyBorder="1" applyAlignment="1"/>
    <xf numFmtId="0" fontId="6" fillId="0" borderId="18" xfId="0" applyFont="1" applyBorder="1" applyAlignment="1" applyProtection="1"/>
    <xf numFmtId="0" fontId="6" fillId="0" borderId="0" xfId="0" applyFont="1" applyBorder="1" applyAlignment="1" applyProtection="1"/>
    <xf numFmtId="166" fontId="6" fillId="0" borderId="0" xfId="0" applyNumberFormat="1" applyFont="1" applyBorder="1" applyAlignment="1" applyProtection="1"/>
    <xf numFmtId="166" fontId="6" fillId="0" borderId="19" xfId="0" applyNumberFormat="1" applyFont="1" applyBorder="1" applyAlignment="1" applyProtection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3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3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35" fillId="0" borderId="0" xfId="0" applyFont="1" applyAlignment="1">
      <alignment horizontal="left" vertical="center"/>
    </xf>
    <xf numFmtId="0" fontId="19" fillId="0" borderId="0" xfId="0" applyFont="1" applyBorder="1" applyAlignment="1" applyProtection="1">
      <alignment horizontal="left" vertical="top"/>
      <protection locked="0"/>
    </xf>
    <xf numFmtId="0" fontId="35" fillId="0" borderId="0" xfId="0" applyFont="1" applyAlignment="1">
      <alignment horizontal="left" vertical="center" wrapText="1"/>
    </xf>
    <xf numFmtId="0" fontId="7" fillId="0" borderId="5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horizontal="left" vertical="center"/>
    </xf>
    <xf numFmtId="0" fontId="7" fillId="0" borderId="24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vertical="center"/>
      <protection locked="0"/>
    </xf>
    <xf numFmtId="4" fontId="7" fillId="0" borderId="24" xfId="0" applyNumberFormat="1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8" xfId="0" applyFont="1" applyBorder="1" applyAlignment="1" applyProtection="1">
      <alignment horizontal="center" vertical="center"/>
    </xf>
    <xf numFmtId="49" fontId="37" fillId="0" borderId="28" xfId="0" applyNumberFormat="1" applyFont="1" applyBorder="1" applyAlignment="1" applyProtection="1">
      <alignment horizontal="left" vertical="center" wrapText="1"/>
    </xf>
    <xf numFmtId="0" fontId="37" fillId="0" borderId="28" xfId="0" applyFont="1" applyBorder="1" applyAlignment="1" applyProtection="1">
      <alignment horizontal="left" vertical="center" wrapText="1"/>
    </xf>
    <xf numFmtId="0" fontId="37" fillId="0" borderId="28" xfId="0" applyFont="1" applyBorder="1" applyAlignment="1" applyProtection="1">
      <alignment horizontal="center" vertical="center" wrapText="1"/>
    </xf>
    <xf numFmtId="167" fontId="37" fillId="0" borderId="28" xfId="0" applyNumberFormat="1" applyFont="1" applyBorder="1" applyAlignment="1" applyProtection="1">
      <alignment vertical="center"/>
    </xf>
    <xf numFmtId="4" fontId="37" fillId="3" borderId="28" xfId="0" applyNumberFormat="1" applyFont="1" applyFill="1" applyBorder="1" applyAlignment="1" applyProtection="1">
      <alignment vertical="center"/>
      <protection locked="0"/>
    </xf>
    <xf numFmtId="4" fontId="37" fillId="0" borderId="28" xfId="0" applyNumberFormat="1" applyFont="1" applyBorder="1" applyAlignment="1" applyProtection="1">
      <alignment vertical="center"/>
    </xf>
    <xf numFmtId="0" fontId="37" fillId="0" borderId="5" xfId="0" applyFont="1" applyBorder="1" applyAlignment="1">
      <alignment vertical="center"/>
    </xf>
    <xf numFmtId="0" fontId="37" fillId="3" borderId="28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5" xfId="0" applyFont="1" applyBorder="1" applyAlignment="1">
      <alignment vertical="center"/>
    </xf>
    <xf numFmtId="0" fontId="11" fillId="0" borderId="18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 applyProtection="1">
      <alignment vertical="top"/>
      <protection locked="0"/>
    </xf>
    <xf numFmtId="0" fontId="38" fillId="0" borderId="29" xfId="0" applyFont="1" applyBorder="1" applyAlignment="1" applyProtection="1">
      <alignment vertical="center" wrapText="1"/>
      <protection locked="0"/>
    </xf>
    <xf numFmtId="0" fontId="38" fillId="0" borderId="30" xfId="0" applyFont="1" applyBorder="1" applyAlignment="1" applyProtection="1">
      <alignment vertical="center" wrapText="1"/>
      <protection locked="0"/>
    </xf>
    <xf numFmtId="0" fontId="38" fillId="0" borderId="31" xfId="0" applyFont="1" applyBorder="1" applyAlignment="1" applyProtection="1">
      <alignment vertical="center" wrapText="1"/>
      <protection locked="0"/>
    </xf>
    <xf numFmtId="0" fontId="38" fillId="0" borderId="32" xfId="0" applyFont="1" applyBorder="1" applyAlignment="1" applyProtection="1">
      <alignment horizontal="center" vertical="center" wrapText="1"/>
      <protection locked="0"/>
    </xf>
    <xf numFmtId="0" fontId="38" fillId="0" borderId="33" xfId="0" applyFont="1" applyBorder="1" applyAlignment="1" applyProtection="1">
      <alignment horizontal="center" vertical="center" wrapText="1"/>
      <protection locked="0"/>
    </xf>
    <xf numFmtId="0" fontId="38" fillId="0" borderId="32" xfId="0" applyFont="1" applyBorder="1" applyAlignment="1" applyProtection="1">
      <alignment vertical="center" wrapText="1"/>
      <protection locked="0"/>
    </xf>
    <xf numFmtId="0" fontId="38" fillId="0" borderId="33" xfId="0" applyFont="1" applyBorder="1" applyAlignment="1" applyProtection="1">
      <alignment vertical="center" wrapText="1"/>
      <protection locked="0"/>
    </xf>
    <xf numFmtId="0" fontId="40" fillId="0" borderId="1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49" fontId="41" fillId="0" borderId="1" xfId="0" applyNumberFormat="1" applyFont="1" applyBorder="1" applyAlignment="1" applyProtection="1">
      <alignment vertical="center" wrapText="1"/>
      <protection locked="0"/>
    </xf>
    <xf numFmtId="0" fontId="38" fillId="0" borderId="35" xfId="0" applyFont="1" applyBorder="1" applyAlignment="1" applyProtection="1">
      <alignment vertical="center" wrapText="1"/>
      <protection locked="0"/>
    </xf>
    <xf numFmtId="0" fontId="42" fillId="0" borderId="34" xfId="0" applyFont="1" applyBorder="1" applyAlignment="1" applyProtection="1">
      <alignment vertical="center" wrapText="1"/>
      <protection locked="0"/>
    </xf>
    <xf numFmtId="0" fontId="38" fillId="0" borderId="36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vertical="top"/>
      <protection locked="0"/>
    </xf>
    <xf numFmtId="0" fontId="38" fillId="0" borderId="0" xfId="0" applyFont="1" applyAlignment="1" applyProtection="1">
      <alignment vertical="top"/>
      <protection locked="0"/>
    </xf>
    <xf numFmtId="0" fontId="38" fillId="0" borderId="29" xfId="0" applyFont="1" applyBorder="1" applyAlignment="1" applyProtection="1">
      <alignment horizontal="left" vertical="center"/>
      <protection locked="0"/>
    </xf>
    <xf numFmtId="0" fontId="38" fillId="0" borderId="30" xfId="0" applyFont="1" applyBorder="1" applyAlignment="1" applyProtection="1">
      <alignment horizontal="left" vertical="center"/>
      <protection locked="0"/>
    </xf>
    <xf numFmtId="0" fontId="38" fillId="0" borderId="31" xfId="0" applyFont="1" applyBorder="1" applyAlignment="1" applyProtection="1">
      <alignment horizontal="left" vertical="center"/>
      <protection locked="0"/>
    </xf>
    <xf numFmtId="0" fontId="38" fillId="0" borderId="32" xfId="0" applyFont="1" applyBorder="1" applyAlignment="1" applyProtection="1">
      <alignment horizontal="left" vertical="center"/>
      <protection locked="0"/>
    </xf>
    <xf numFmtId="0" fontId="38" fillId="0" borderId="33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3" fillId="0" borderId="0" xfId="0" applyFont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center" vertical="center"/>
      <protection locked="0"/>
    </xf>
    <xf numFmtId="0" fontId="43" fillId="0" borderId="34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center" vertical="center"/>
      <protection locked="0"/>
    </xf>
    <xf numFmtId="0" fontId="41" fillId="0" borderId="32" xfId="0" applyFont="1" applyBorder="1" applyAlignment="1" applyProtection="1">
      <alignment horizontal="left" vertical="center"/>
      <protection locked="0"/>
    </xf>
    <xf numFmtId="0" fontId="41" fillId="0" borderId="1" xfId="0" applyFont="1" applyFill="1" applyBorder="1" applyAlignment="1" applyProtection="1">
      <alignment horizontal="left" vertical="center"/>
      <protection locked="0"/>
    </xf>
    <xf numFmtId="0" fontId="41" fillId="0" borderId="1" xfId="0" applyFont="1" applyFill="1" applyBorder="1" applyAlignment="1" applyProtection="1">
      <alignment horizontal="center" vertical="center"/>
      <protection locked="0"/>
    </xf>
    <xf numFmtId="0" fontId="38" fillId="0" borderId="35" xfId="0" applyFont="1" applyBorder="1" applyAlignment="1" applyProtection="1">
      <alignment horizontal="left" vertical="center"/>
      <protection locked="0"/>
    </xf>
    <xf numFmtId="0" fontId="42" fillId="0" borderId="34" xfId="0" applyFont="1" applyBorder="1" applyAlignment="1" applyProtection="1">
      <alignment horizontal="left" vertical="center"/>
      <protection locked="0"/>
    </xf>
    <xf numFmtId="0" fontId="38" fillId="0" borderId="36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0" fontId="38" fillId="0" borderId="29" xfId="0" applyFont="1" applyBorder="1" applyAlignment="1" applyProtection="1">
      <alignment horizontal="left" vertical="center" wrapText="1"/>
      <protection locked="0"/>
    </xf>
    <xf numFmtId="0" fontId="38" fillId="0" borderId="30" xfId="0" applyFont="1" applyBorder="1" applyAlignment="1" applyProtection="1">
      <alignment horizontal="left" vertical="center" wrapText="1"/>
      <protection locked="0"/>
    </xf>
    <xf numFmtId="0" fontId="38" fillId="0" borderId="31" xfId="0" applyFont="1" applyBorder="1" applyAlignment="1" applyProtection="1">
      <alignment horizontal="left" vertical="center" wrapText="1"/>
      <protection locked="0"/>
    </xf>
    <xf numFmtId="0" fontId="38" fillId="0" borderId="32" xfId="0" applyFont="1" applyBorder="1" applyAlignment="1" applyProtection="1">
      <alignment horizontal="left" vertical="center" wrapText="1"/>
      <protection locked="0"/>
    </xf>
    <xf numFmtId="0" fontId="38" fillId="0" borderId="33" xfId="0" applyFont="1" applyBorder="1" applyAlignment="1" applyProtection="1">
      <alignment horizontal="left" vertical="center" wrapText="1"/>
      <protection locked="0"/>
    </xf>
    <xf numFmtId="0" fontId="43" fillId="0" borderId="32" xfId="0" applyFont="1" applyBorder="1" applyAlignment="1" applyProtection="1">
      <alignment horizontal="left" vertical="center" wrapText="1"/>
      <protection locked="0"/>
    </xf>
    <xf numFmtId="0" fontId="43" fillId="0" borderId="33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/>
      <protection locked="0"/>
    </xf>
    <xf numFmtId="0" fontId="41" fillId="0" borderId="35" xfId="0" applyFont="1" applyBorder="1" applyAlignment="1" applyProtection="1">
      <alignment horizontal="left" vertical="center" wrapText="1"/>
      <protection locked="0"/>
    </xf>
    <xf numFmtId="0" fontId="41" fillId="0" borderId="34" xfId="0" applyFont="1" applyBorder="1" applyAlignment="1" applyProtection="1">
      <alignment horizontal="left" vertical="center" wrapText="1"/>
      <protection locked="0"/>
    </xf>
    <xf numFmtId="0" fontId="41" fillId="0" borderId="36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left" vertical="top"/>
      <protection locked="0"/>
    </xf>
    <xf numFmtId="0" fontId="41" fillId="0" borderId="1" xfId="0" applyFont="1" applyBorder="1" applyAlignment="1" applyProtection="1">
      <alignment horizontal="center" vertical="top"/>
      <protection locked="0"/>
    </xf>
    <xf numFmtId="0" fontId="41" fillId="0" borderId="35" xfId="0" applyFont="1" applyBorder="1" applyAlignment="1" applyProtection="1">
      <alignment horizontal="left" vertical="center"/>
      <protection locked="0"/>
    </xf>
    <xf numFmtId="0" fontId="41" fillId="0" borderId="36" xfId="0" applyFont="1" applyBorder="1" applyAlignment="1" applyProtection="1">
      <alignment horizontal="left"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0" fillId="0" borderId="1" xfId="0" applyFont="1" applyBorder="1" applyAlignment="1" applyProtection="1">
      <alignment vertical="center"/>
      <protection locked="0"/>
    </xf>
    <xf numFmtId="0" fontId="43" fillId="0" borderId="34" xfId="0" applyFont="1" applyBorder="1" applyAlignment="1" applyProtection="1">
      <alignment vertical="center"/>
      <protection locked="0"/>
    </xf>
    <xf numFmtId="0" fontId="40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1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40" fillId="0" borderId="34" xfId="0" applyFont="1" applyBorder="1" applyAlignment="1" applyProtection="1">
      <alignment horizontal="left"/>
      <protection locked="0"/>
    </xf>
    <xf numFmtId="0" fontId="43" fillId="0" borderId="34" xfId="0" applyFont="1" applyBorder="1" applyAlignment="1" applyProtection="1">
      <protection locked="0"/>
    </xf>
    <xf numFmtId="0" fontId="38" fillId="0" borderId="32" xfId="0" applyFont="1" applyBorder="1" applyAlignment="1" applyProtection="1">
      <alignment vertical="top"/>
      <protection locked="0"/>
    </xf>
    <xf numFmtId="0" fontId="38" fillId="0" borderId="33" xfId="0" applyFont="1" applyBorder="1" applyAlignment="1" applyProtection="1">
      <alignment vertical="top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38" fillId="0" borderId="1" xfId="0" applyFont="1" applyBorder="1" applyAlignment="1" applyProtection="1">
      <alignment horizontal="left" vertical="top"/>
      <protection locked="0"/>
    </xf>
    <xf numFmtId="0" fontId="38" fillId="0" borderId="35" xfId="0" applyFont="1" applyBorder="1" applyAlignment="1" applyProtection="1">
      <alignment vertical="top"/>
      <protection locked="0"/>
    </xf>
    <xf numFmtId="0" fontId="38" fillId="0" borderId="34" xfId="0" applyFont="1" applyBorder="1" applyAlignment="1" applyProtection="1">
      <alignment vertical="top"/>
      <protection locked="0"/>
    </xf>
    <xf numFmtId="0" fontId="38" fillId="0" borderId="36" xfId="0" applyFont="1" applyBorder="1" applyAlignment="1" applyProtection="1">
      <alignment vertical="top"/>
      <protection locked="0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21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4" fontId="3" fillId="4" borderId="10" xfId="0" applyNumberFormat="1" applyFont="1" applyFill="1" applyBorder="1" applyAlignment="1" applyProtection="1">
      <alignment vertical="center"/>
    </xf>
    <xf numFmtId="0" fontId="0" fillId="4" borderId="11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left"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9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 wrapText="1"/>
    </xf>
    <xf numFmtId="0" fontId="19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1" fillId="2" borderId="0" xfId="1" applyFont="1" applyFill="1" applyAlignment="1">
      <alignment vertical="center"/>
    </xf>
    <xf numFmtId="0" fontId="41" fillId="0" borderId="1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top"/>
      <protection locked="0"/>
    </xf>
    <xf numFmtId="0" fontId="40" fillId="0" borderId="34" xfId="0" applyFont="1" applyBorder="1" applyAlignment="1" applyProtection="1">
      <alignment horizontal="left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49" fontId="41" fillId="0" borderId="1" xfId="0" applyNumberFormat="1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0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6"/>
  <sheetViews>
    <sheetView showGridLines="0" workbookViewId="0">
      <pane ySplit="1" topLeftCell="A40" activePane="bottomLeft" state="frozen"/>
      <selection pane="bottomLeft" activeCell="AG52" sqref="AG52:AM52"/>
    </sheetView>
  </sheetViews>
  <sheetFormatPr defaultRowHeight="15" x14ac:dyDescent="0.3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 x14ac:dyDescent="0.3">
      <c r="A1" s="16" t="s">
        <v>0</v>
      </c>
      <c r="B1" s="17"/>
      <c r="C1" s="17"/>
      <c r="D1" s="18" t="s">
        <v>1</v>
      </c>
      <c r="E1" s="17"/>
      <c r="F1" s="17"/>
      <c r="G1" s="17"/>
      <c r="H1" s="17"/>
      <c r="I1" s="17"/>
      <c r="J1" s="17"/>
      <c r="K1" s="19" t="s">
        <v>2</v>
      </c>
      <c r="L1" s="19"/>
      <c r="M1" s="19"/>
      <c r="N1" s="19"/>
      <c r="O1" s="19"/>
      <c r="P1" s="19"/>
      <c r="Q1" s="19"/>
      <c r="R1" s="19"/>
      <c r="S1" s="19"/>
      <c r="T1" s="17"/>
      <c r="U1" s="17"/>
      <c r="V1" s="17"/>
      <c r="W1" s="19" t="s">
        <v>3</v>
      </c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20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2" t="s">
        <v>4</v>
      </c>
      <c r="BB1" s="22" t="s">
        <v>5</v>
      </c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T1" s="23" t="s">
        <v>6</v>
      </c>
      <c r="BU1" s="23" t="s">
        <v>6</v>
      </c>
      <c r="BV1" s="23" t="s">
        <v>7</v>
      </c>
    </row>
    <row r="2" spans="1:74" ht="36.950000000000003" customHeight="1" x14ac:dyDescent="0.3">
      <c r="AR2" s="381"/>
      <c r="AS2" s="381"/>
      <c r="AT2" s="381"/>
      <c r="AU2" s="381"/>
      <c r="AV2" s="381"/>
      <c r="AW2" s="381"/>
      <c r="AX2" s="381"/>
      <c r="AY2" s="381"/>
      <c r="AZ2" s="381"/>
      <c r="BA2" s="381"/>
      <c r="BB2" s="381"/>
      <c r="BC2" s="381"/>
      <c r="BD2" s="381"/>
      <c r="BE2" s="381"/>
      <c r="BS2" s="24" t="s">
        <v>8</v>
      </c>
      <c r="BT2" s="24" t="s">
        <v>9</v>
      </c>
    </row>
    <row r="3" spans="1:74" ht="6.95" customHeight="1" x14ac:dyDescent="0.3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7"/>
      <c r="BS3" s="24" t="s">
        <v>8</v>
      </c>
      <c r="BT3" s="24" t="s">
        <v>10</v>
      </c>
    </row>
    <row r="4" spans="1:74" ht="36.950000000000003" customHeight="1" x14ac:dyDescent="0.3">
      <c r="B4" s="28"/>
      <c r="C4" s="29"/>
      <c r="D4" s="30" t="s">
        <v>11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31"/>
      <c r="AS4" s="32" t="s">
        <v>12</v>
      </c>
      <c r="BE4" s="33" t="s">
        <v>13</v>
      </c>
      <c r="BS4" s="24" t="s">
        <v>14</v>
      </c>
    </row>
    <row r="5" spans="1:74" ht="14.45" customHeight="1" x14ac:dyDescent="0.3">
      <c r="B5" s="28"/>
      <c r="C5" s="29"/>
      <c r="D5" s="34" t="s">
        <v>15</v>
      </c>
      <c r="E5" s="29"/>
      <c r="F5" s="29"/>
      <c r="G5" s="29"/>
      <c r="H5" s="29"/>
      <c r="I5" s="29"/>
      <c r="J5" s="29"/>
      <c r="K5" s="346" t="s">
        <v>16</v>
      </c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29"/>
      <c r="AQ5" s="31"/>
      <c r="BE5" s="344" t="s">
        <v>17</v>
      </c>
      <c r="BS5" s="24" t="s">
        <v>8</v>
      </c>
    </row>
    <row r="6" spans="1:74" ht="36.950000000000003" customHeight="1" x14ac:dyDescent="0.3">
      <c r="B6" s="28"/>
      <c r="C6" s="29"/>
      <c r="D6" s="36" t="s">
        <v>18</v>
      </c>
      <c r="E6" s="29"/>
      <c r="F6" s="29"/>
      <c r="G6" s="29"/>
      <c r="H6" s="29"/>
      <c r="I6" s="29"/>
      <c r="J6" s="29"/>
      <c r="K6" s="348" t="s">
        <v>19</v>
      </c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  <c r="AL6" s="347"/>
      <c r="AM6" s="347"/>
      <c r="AN6" s="347"/>
      <c r="AO6" s="347"/>
      <c r="AP6" s="29"/>
      <c r="AQ6" s="31"/>
      <c r="BE6" s="345"/>
      <c r="BS6" s="24" t="s">
        <v>8</v>
      </c>
    </row>
    <row r="7" spans="1:74" ht="14.45" customHeight="1" x14ac:dyDescent="0.3">
      <c r="B7" s="28"/>
      <c r="C7" s="29"/>
      <c r="D7" s="37" t="s">
        <v>20</v>
      </c>
      <c r="E7" s="29"/>
      <c r="F7" s="29"/>
      <c r="G7" s="29"/>
      <c r="H7" s="29"/>
      <c r="I7" s="29"/>
      <c r="J7" s="29"/>
      <c r="K7" s="35" t="s">
        <v>21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7" t="s">
        <v>22</v>
      </c>
      <c r="AL7" s="29"/>
      <c r="AM7" s="29"/>
      <c r="AN7" s="35" t="s">
        <v>23</v>
      </c>
      <c r="AO7" s="29"/>
      <c r="AP7" s="29"/>
      <c r="AQ7" s="31"/>
      <c r="BE7" s="345"/>
      <c r="BS7" s="24" t="s">
        <v>8</v>
      </c>
    </row>
    <row r="8" spans="1:74" ht="14.45" customHeight="1" x14ac:dyDescent="0.3">
      <c r="B8" s="28"/>
      <c r="C8" s="29"/>
      <c r="D8" s="37" t="s">
        <v>24</v>
      </c>
      <c r="E8" s="29"/>
      <c r="F8" s="29"/>
      <c r="G8" s="29"/>
      <c r="H8" s="29"/>
      <c r="I8" s="29"/>
      <c r="J8" s="29"/>
      <c r="K8" s="35" t="s">
        <v>25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7" t="s">
        <v>26</v>
      </c>
      <c r="AL8" s="29"/>
      <c r="AM8" s="29"/>
      <c r="AN8" s="38" t="s">
        <v>27</v>
      </c>
      <c r="AO8" s="29"/>
      <c r="AP8" s="29"/>
      <c r="AQ8" s="31"/>
      <c r="BE8" s="345"/>
      <c r="BS8" s="24" t="s">
        <v>8</v>
      </c>
    </row>
    <row r="9" spans="1:74" ht="29.25" customHeight="1" x14ac:dyDescent="0.3">
      <c r="B9" s="28"/>
      <c r="C9" s="29"/>
      <c r="D9" s="34" t="s">
        <v>28</v>
      </c>
      <c r="E9" s="29"/>
      <c r="F9" s="29"/>
      <c r="G9" s="29"/>
      <c r="H9" s="29"/>
      <c r="I9" s="29"/>
      <c r="J9" s="29"/>
      <c r="K9" s="39" t="s">
        <v>29</v>
      </c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34" t="s">
        <v>30</v>
      </c>
      <c r="AL9" s="29"/>
      <c r="AM9" s="29"/>
      <c r="AN9" s="39" t="s">
        <v>31</v>
      </c>
      <c r="AO9" s="29"/>
      <c r="AP9" s="29"/>
      <c r="AQ9" s="31"/>
      <c r="BE9" s="345"/>
      <c r="BS9" s="24" t="s">
        <v>8</v>
      </c>
    </row>
    <row r="10" spans="1:74" ht="14.45" customHeight="1" x14ac:dyDescent="0.3">
      <c r="B10" s="28"/>
      <c r="C10" s="29"/>
      <c r="D10" s="37" t="s">
        <v>32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7" t="s">
        <v>33</v>
      </c>
      <c r="AL10" s="29"/>
      <c r="AM10" s="29"/>
      <c r="AN10" s="35" t="s">
        <v>34</v>
      </c>
      <c r="AO10" s="29"/>
      <c r="AP10" s="29"/>
      <c r="AQ10" s="31"/>
      <c r="BE10" s="345"/>
      <c r="BS10" s="24" t="s">
        <v>8</v>
      </c>
    </row>
    <row r="11" spans="1:74" ht="18.399999999999999" customHeight="1" x14ac:dyDescent="0.3">
      <c r="B11" s="28"/>
      <c r="C11" s="29"/>
      <c r="D11" s="29"/>
      <c r="E11" s="35" t="s">
        <v>35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7" t="s">
        <v>36</v>
      </c>
      <c r="AL11" s="29"/>
      <c r="AM11" s="29"/>
      <c r="AN11" s="35" t="s">
        <v>34</v>
      </c>
      <c r="AO11" s="29"/>
      <c r="AP11" s="29"/>
      <c r="AQ11" s="31"/>
      <c r="BE11" s="345"/>
      <c r="BS11" s="24" t="s">
        <v>8</v>
      </c>
    </row>
    <row r="12" spans="1:74" ht="6.95" customHeight="1" x14ac:dyDescent="0.3"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31"/>
      <c r="BE12" s="345"/>
      <c r="BS12" s="24" t="s">
        <v>8</v>
      </c>
    </row>
    <row r="13" spans="1:74" ht="14.45" customHeight="1" x14ac:dyDescent="0.3">
      <c r="B13" s="28"/>
      <c r="C13" s="29"/>
      <c r="D13" s="37" t="s">
        <v>37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7" t="s">
        <v>33</v>
      </c>
      <c r="AL13" s="29"/>
      <c r="AM13" s="29"/>
      <c r="AN13" s="40" t="s">
        <v>38</v>
      </c>
      <c r="AO13" s="29"/>
      <c r="AP13" s="29"/>
      <c r="AQ13" s="31"/>
      <c r="BE13" s="345"/>
      <c r="BS13" s="24" t="s">
        <v>8</v>
      </c>
    </row>
    <row r="14" spans="1:74" x14ac:dyDescent="0.3">
      <c r="B14" s="28"/>
      <c r="C14" s="29"/>
      <c r="D14" s="29"/>
      <c r="E14" s="349" t="s">
        <v>38</v>
      </c>
      <c r="F14" s="350"/>
      <c r="G14" s="350"/>
      <c r="H14" s="350"/>
      <c r="I14" s="350"/>
      <c r="J14" s="350"/>
      <c r="K14" s="350"/>
      <c r="L14" s="350"/>
      <c r="M14" s="350"/>
      <c r="N14" s="350"/>
      <c r="O14" s="350"/>
      <c r="P14" s="350"/>
      <c r="Q14" s="350"/>
      <c r="R14" s="350"/>
      <c r="S14" s="350"/>
      <c r="T14" s="350"/>
      <c r="U14" s="350"/>
      <c r="V14" s="350"/>
      <c r="W14" s="350"/>
      <c r="X14" s="350"/>
      <c r="Y14" s="350"/>
      <c r="Z14" s="350"/>
      <c r="AA14" s="350"/>
      <c r="AB14" s="350"/>
      <c r="AC14" s="350"/>
      <c r="AD14" s="350"/>
      <c r="AE14" s="350"/>
      <c r="AF14" s="350"/>
      <c r="AG14" s="350"/>
      <c r="AH14" s="350"/>
      <c r="AI14" s="350"/>
      <c r="AJ14" s="350"/>
      <c r="AK14" s="37" t="s">
        <v>36</v>
      </c>
      <c r="AL14" s="29"/>
      <c r="AM14" s="29"/>
      <c r="AN14" s="40" t="s">
        <v>38</v>
      </c>
      <c r="AO14" s="29"/>
      <c r="AP14" s="29"/>
      <c r="AQ14" s="31"/>
      <c r="BE14" s="345"/>
      <c r="BS14" s="24" t="s">
        <v>8</v>
      </c>
    </row>
    <row r="15" spans="1:74" ht="6.95" customHeight="1" x14ac:dyDescent="0.3"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31"/>
      <c r="BE15" s="345"/>
      <c r="BS15" s="24" t="s">
        <v>6</v>
      </c>
    </row>
    <row r="16" spans="1:74" ht="14.45" customHeight="1" x14ac:dyDescent="0.3">
      <c r="B16" s="28"/>
      <c r="C16" s="29"/>
      <c r="D16" s="37" t="s">
        <v>39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7" t="s">
        <v>33</v>
      </c>
      <c r="AL16" s="29"/>
      <c r="AM16" s="29"/>
      <c r="AN16" s="35" t="s">
        <v>34</v>
      </c>
      <c r="AO16" s="29"/>
      <c r="AP16" s="29"/>
      <c r="AQ16" s="31"/>
      <c r="BE16" s="345"/>
      <c r="BS16" s="24" t="s">
        <v>6</v>
      </c>
    </row>
    <row r="17" spans="2:71" ht="18.399999999999999" customHeight="1" x14ac:dyDescent="0.3">
      <c r="B17" s="28"/>
      <c r="C17" s="29"/>
      <c r="D17" s="29"/>
      <c r="E17" s="35" t="s">
        <v>40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7" t="s">
        <v>36</v>
      </c>
      <c r="AL17" s="29"/>
      <c r="AM17" s="29"/>
      <c r="AN17" s="35" t="s">
        <v>34</v>
      </c>
      <c r="AO17" s="29"/>
      <c r="AP17" s="29"/>
      <c r="AQ17" s="31"/>
      <c r="BE17" s="345"/>
      <c r="BS17" s="24" t="s">
        <v>41</v>
      </c>
    </row>
    <row r="18" spans="2:71" ht="6.95" customHeight="1" x14ac:dyDescent="0.3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31"/>
      <c r="BE18" s="345"/>
      <c r="BS18" s="24" t="s">
        <v>8</v>
      </c>
    </row>
    <row r="19" spans="2:71" ht="14.45" customHeight="1" x14ac:dyDescent="0.3">
      <c r="B19" s="28"/>
      <c r="C19" s="29"/>
      <c r="D19" s="37" t="s">
        <v>42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31"/>
      <c r="BE19" s="345"/>
      <c r="BS19" s="24" t="s">
        <v>8</v>
      </c>
    </row>
    <row r="20" spans="2:71" ht="16.5" customHeight="1" x14ac:dyDescent="0.3">
      <c r="B20" s="28"/>
      <c r="C20" s="29"/>
      <c r="D20" s="29"/>
      <c r="E20" s="351" t="s">
        <v>34</v>
      </c>
      <c r="F20" s="351"/>
      <c r="G20" s="351"/>
      <c r="H20" s="351"/>
      <c r="I20" s="351"/>
      <c r="J20" s="351"/>
      <c r="K20" s="351"/>
      <c r="L20" s="351"/>
      <c r="M20" s="351"/>
      <c r="N20" s="351"/>
      <c r="O20" s="351"/>
      <c r="P20" s="351"/>
      <c r="Q20" s="351"/>
      <c r="R20" s="351"/>
      <c r="S20" s="351"/>
      <c r="T20" s="351"/>
      <c r="U20" s="351"/>
      <c r="V20" s="351"/>
      <c r="W20" s="351"/>
      <c r="X20" s="351"/>
      <c r="Y20" s="351"/>
      <c r="Z20" s="351"/>
      <c r="AA20" s="351"/>
      <c r="AB20" s="351"/>
      <c r="AC20" s="351"/>
      <c r="AD20" s="351"/>
      <c r="AE20" s="351"/>
      <c r="AF20" s="351"/>
      <c r="AG20" s="351"/>
      <c r="AH20" s="351"/>
      <c r="AI20" s="351"/>
      <c r="AJ20" s="351"/>
      <c r="AK20" s="351"/>
      <c r="AL20" s="351"/>
      <c r="AM20" s="351"/>
      <c r="AN20" s="351"/>
      <c r="AO20" s="29"/>
      <c r="AP20" s="29"/>
      <c r="AQ20" s="31"/>
      <c r="BE20" s="345"/>
      <c r="BS20" s="24" t="s">
        <v>41</v>
      </c>
    </row>
    <row r="21" spans="2:71" ht="6.95" customHeight="1" x14ac:dyDescent="0.3"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31"/>
      <c r="BE21" s="345"/>
    </row>
    <row r="22" spans="2:71" ht="6.95" customHeight="1" x14ac:dyDescent="0.3">
      <c r="B22" s="28"/>
      <c r="C22" s="29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29"/>
      <c r="AQ22" s="31"/>
      <c r="BE22" s="345"/>
    </row>
    <row r="23" spans="2:71" s="1" customFormat="1" ht="25.9" customHeight="1" x14ac:dyDescent="0.3">
      <c r="B23" s="42"/>
      <c r="C23" s="43"/>
      <c r="D23" s="44" t="s">
        <v>43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352">
        <f>ROUND(AG51,2)</f>
        <v>0</v>
      </c>
      <c r="AL23" s="353"/>
      <c r="AM23" s="353"/>
      <c r="AN23" s="353"/>
      <c r="AO23" s="353"/>
      <c r="AP23" s="43"/>
      <c r="AQ23" s="46"/>
      <c r="BE23" s="345"/>
    </row>
    <row r="24" spans="2:71" s="1" customFormat="1" ht="6.95" customHeight="1" x14ac:dyDescent="0.3"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6"/>
      <c r="BE24" s="345"/>
    </row>
    <row r="25" spans="2:71" s="1" customFormat="1" ht="13.5" x14ac:dyDescent="0.3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354" t="s">
        <v>44</v>
      </c>
      <c r="M25" s="354"/>
      <c r="N25" s="354"/>
      <c r="O25" s="354"/>
      <c r="P25" s="43"/>
      <c r="Q25" s="43"/>
      <c r="R25" s="43"/>
      <c r="S25" s="43"/>
      <c r="T25" s="43"/>
      <c r="U25" s="43"/>
      <c r="V25" s="43"/>
      <c r="W25" s="354" t="s">
        <v>45</v>
      </c>
      <c r="X25" s="354"/>
      <c r="Y25" s="354"/>
      <c r="Z25" s="354"/>
      <c r="AA25" s="354"/>
      <c r="AB25" s="354"/>
      <c r="AC25" s="354"/>
      <c r="AD25" s="354"/>
      <c r="AE25" s="354"/>
      <c r="AF25" s="43"/>
      <c r="AG25" s="43"/>
      <c r="AH25" s="43"/>
      <c r="AI25" s="43"/>
      <c r="AJ25" s="43"/>
      <c r="AK25" s="354" t="s">
        <v>46</v>
      </c>
      <c r="AL25" s="354"/>
      <c r="AM25" s="354"/>
      <c r="AN25" s="354"/>
      <c r="AO25" s="354"/>
      <c r="AP25" s="43"/>
      <c r="AQ25" s="46"/>
      <c r="BE25" s="345"/>
    </row>
    <row r="26" spans="2:71" s="2" customFormat="1" ht="14.45" customHeight="1" x14ac:dyDescent="0.3">
      <c r="B26" s="48"/>
      <c r="C26" s="49"/>
      <c r="D26" s="50" t="s">
        <v>47</v>
      </c>
      <c r="E26" s="49"/>
      <c r="F26" s="50" t="s">
        <v>48</v>
      </c>
      <c r="G26" s="49"/>
      <c r="H26" s="49"/>
      <c r="I26" s="49"/>
      <c r="J26" s="49"/>
      <c r="K26" s="49"/>
      <c r="L26" s="355">
        <v>0.21</v>
      </c>
      <c r="M26" s="356"/>
      <c r="N26" s="356"/>
      <c r="O26" s="356"/>
      <c r="P26" s="49"/>
      <c r="Q26" s="49"/>
      <c r="R26" s="49"/>
      <c r="S26" s="49"/>
      <c r="T26" s="49"/>
      <c r="U26" s="49"/>
      <c r="V26" s="49"/>
      <c r="W26" s="357">
        <f>ROUND(AZ51,2)</f>
        <v>0</v>
      </c>
      <c r="X26" s="356"/>
      <c r="Y26" s="356"/>
      <c r="Z26" s="356"/>
      <c r="AA26" s="356"/>
      <c r="AB26" s="356"/>
      <c r="AC26" s="356"/>
      <c r="AD26" s="356"/>
      <c r="AE26" s="356"/>
      <c r="AF26" s="49"/>
      <c r="AG26" s="49"/>
      <c r="AH26" s="49"/>
      <c r="AI26" s="49"/>
      <c r="AJ26" s="49"/>
      <c r="AK26" s="357">
        <f>ROUND(AV51,2)</f>
        <v>0</v>
      </c>
      <c r="AL26" s="356"/>
      <c r="AM26" s="356"/>
      <c r="AN26" s="356"/>
      <c r="AO26" s="356"/>
      <c r="AP26" s="49"/>
      <c r="AQ26" s="51"/>
      <c r="BE26" s="345"/>
    </row>
    <row r="27" spans="2:71" s="2" customFormat="1" ht="14.45" customHeight="1" x14ac:dyDescent="0.3">
      <c r="B27" s="48"/>
      <c r="C27" s="49"/>
      <c r="D27" s="49"/>
      <c r="E27" s="49"/>
      <c r="F27" s="50" t="s">
        <v>49</v>
      </c>
      <c r="G27" s="49"/>
      <c r="H27" s="49"/>
      <c r="I27" s="49"/>
      <c r="J27" s="49"/>
      <c r="K27" s="49"/>
      <c r="L27" s="355">
        <v>0.15</v>
      </c>
      <c r="M27" s="356"/>
      <c r="N27" s="356"/>
      <c r="O27" s="356"/>
      <c r="P27" s="49"/>
      <c r="Q27" s="49"/>
      <c r="R27" s="49"/>
      <c r="S27" s="49"/>
      <c r="T27" s="49"/>
      <c r="U27" s="49"/>
      <c r="V27" s="49"/>
      <c r="W27" s="357">
        <f>ROUND(BA51,2)</f>
        <v>0</v>
      </c>
      <c r="X27" s="356"/>
      <c r="Y27" s="356"/>
      <c r="Z27" s="356"/>
      <c r="AA27" s="356"/>
      <c r="AB27" s="356"/>
      <c r="AC27" s="356"/>
      <c r="AD27" s="356"/>
      <c r="AE27" s="356"/>
      <c r="AF27" s="49"/>
      <c r="AG27" s="49"/>
      <c r="AH27" s="49"/>
      <c r="AI27" s="49"/>
      <c r="AJ27" s="49"/>
      <c r="AK27" s="357">
        <f>ROUND(AW51,2)</f>
        <v>0</v>
      </c>
      <c r="AL27" s="356"/>
      <c r="AM27" s="356"/>
      <c r="AN27" s="356"/>
      <c r="AO27" s="356"/>
      <c r="AP27" s="49"/>
      <c r="AQ27" s="51"/>
      <c r="BE27" s="345"/>
    </row>
    <row r="28" spans="2:71" s="2" customFormat="1" ht="14.45" hidden="1" customHeight="1" x14ac:dyDescent="0.3">
      <c r="B28" s="48"/>
      <c r="C28" s="49"/>
      <c r="D28" s="49"/>
      <c r="E28" s="49"/>
      <c r="F28" s="50" t="s">
        <v>50</v>
      </c>
      <c r="G28" s="49"/>
      <c r="H28" s="49"/>
      <c r="I28" s="49"/>
      <c r="J28" s="49"/>
      <c r="K28" s="49"/>
      <c r="L28" s="355">
        <v>0.21</v>
      </c>
      <c r="M28" s="356"/>
      <c r="N28" s="356"/>
      <c r="O28" s="356"/>
      <c r="P28" s="49"/>
      <c r="Q28" s="49"/>
      <c r="R28" s="49"/>
      <c r="S28" s="49"/>
      <c r="T28" s="49"/>
      <c r="U28" s="49"/>
      <c r="V28" s="49"/>
      <c r="W28" s="357">
        <f>ROUND(BB51,2)</f>
        <v>0</v>
      </c>
      <c r="X28" s="356"/>
      <c r="Y28" s="356"/>
      <c r="Z28" s="356"/>
      <c r="AA28" s="356"/>
      <c r="AB28" s="356"/>
      <c r="AC28" s="356"/>
      <c r="AD28" s="356"/>
      <c r="AE28" s="356"/>
      <c r="AF28" s="49"/>
      <c r="AG28" s="49"/>
      <c r="AH28" s="49"/>
      <c r="AI28" s="49"/>
      <c r="AJ28" s="49"/>
      <c r="AK28" s="357">
        <v>0</v>
      </c>
      <c r="AL28" s="356"/>
      <c r="AM28" s="356"/>
      <c r="AN28" s="356"/>
      <c r="AO28" s="356"/>
      <c r="AP28" s="49"/>
      <c r="AQ28" s="51"/>
      <c r="BE28" s="345"/>
    </row>
    <row r="29" spans="2:71" s="2" customFormat="1" ht="14.45" hidden="1" customHeight="1" x14ac:dyDescent="0.3">
      <c r="B29" s="48"/>
      <c r="C29" s="49"/>
      <c r="D29" s="49"/>
      <c r="E29" s="49"/>
      <c r="F29" s="50" t="s">
        <v>51</v>
      </c>
      <c r="G29" s="49"/>
      <c r="H29" s="49"/>
      <c r="I29" s="49"/>
      <c r="J29" s="49"/>
      <c r="K29" s="49"/>
      <c r="L29" s="355">
        <v>0.15</v>
      </c>
      <c r="M29" s="356"/>
      <c r="N29" s="356"/>
      <c r="O29" s="356"/>
      <c r="P29" s="49"/>
      <c r="Q29" s="49"/>
      <c r="R29" s="49"/>
      <c r="S29" s="49"/>
      <c r="T29" s="49"/>
      <c r="U29" s="49"/>
      <c r="V29" s="49"/>
      <c r="W29" s="357">
        <f>ROUND(BC51,2)</f>
        <v>0</v>
      </c>
      <c r="X29" s="356"/>
      <c r="Y29" s="356"/>
      <c r="Z29" s="356"/>
      <c r="AA29" s="356"/>
      <c r="AB29" s="356"/>
      <c r="AC29" s="356"/>
      <c r="AD29" s="356"/>
      <c r="AE29" s="356"/>
      <c r="AF29" s="49"/>
      <c r="AG29" s="49"/>
      <c r="AH29" s="49"/>
      <c r="AI29" s="49"/>
      <c r="AJ29" s="49"/>
      <c r="AK29" s="357">
        <v>0</v>
      </c>
      <c r="AL29" s="356"/>
      <c r="AM29" s="356"/>
      <c r="AN29" s="356"/>
      <c r="AO29" s="356"/>
      <c r="AP29" s="49"/>
      <c r="AQ29" s="51"/>
      <c r="BE29" s="345"/>
    </row>
    <row r="30" spans="2:71" s="2" customFormat="1" ht="14.45" hidden="1" customHeight="1" x14ac:dyDescent="0.3">
      <c r="B30" s="48"/>
      <c r="C30" s="49"/>
      <c r="D30" s="49"/>
      <c r="E30" s="49"/>
      <c r="F30" s="50" t="s">
        <v>52</v>
      </c>
      <c r="G30" s="49"/>
      <c r="H30" s="49"/>
      <c r="I30" s="49"/>
      <c r="J30" s="49"/>
      <c r="K30" s="49"/>
      <c r="L30" s="355">
        <v>0</v>
      </c>
      <c r="M30" s="356"/>
      <c r="N30" s="356"/>
      <c r="O30" s="356"/>
      <c r="P30" s="49"/>
      <c r="Q30" s="49"/>
      <c r="R30" s="49"/>
      <c r="S30" s="49"/>
      <c r="T30" s="49"/>
      <c r="U30" s="49"/>
      <c r="V30" s="49"/>
      <c r="W30" s="357">
        <f>ROUND(BD51,2)</f>
        <v>0</v>
      </c>
      <c r="X30" s="356"/>
      <c r="Y30" s="356"/>
      <c r="Z30" s="356"/>
      <c r="AA30" s="356"/>
      <c r="AB30" s="356"/>
      <c r="AC30" s="356"/>
      <c r="AD30" s="356"/>
      <c r="AE30" s="356"/>
      <c r="AF30" s="49"/>
      <c r="AG30" s="49"/>
      <c r="AH30" s="49"/>
      <c r="AI30" s="49"/>
      <c r="AJ30" s="49"/>
      <c r="AK30" s="357">
        <v>0</v>
      </c>
      <c r="AL30" s="356"/>
      <c r="AM30" s="356"/>
      <c r="AN30" s="356"/>
      <c r="AO30" s="356"/>
      <c r="AP30" s="49"/>
      <c r="AQ30" s="51"/>
      <c r="BE30" s="345"/>
    </row>
    <row r="31" spans="2:71" s="1" customFormat="1" ht="6.95" customHeight="1" x14ac:dyDescent="0.3"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6"/>
      <c r="BE31" s="345"/>
    </row>
    <row r="32" spans="2:71" s="1" customFormat="1" ht="25.9" customHeight="1" x14ac:dyDescent="0.3">
      <c r="B32" s="42"/>
      <c r="C32" s="52"/>
      <c r="D32" s="53" t="s">
        <v>53</v>
      </c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5" t="s">
        <v>54</v>
      </c>
      <c r="U32" s="54"/>
      <c r="V32" s="54"/>
      <c r="W32" s="54"/>
      <c r="X32" s="358" t="s">
        <v>55</v>
      </c>
      <c r="Y32" s="359"/>
      <c r="Z32" s="359"/>
      <c r="AA32" s="359"/>
      <c r="AB32" s="359"/>
      <c r="AC32" s="54"/>
      <c r="AD32" s="54"/>
      <c r="AE32" s="54"/>
      <c r="AF32" s="54"/>
      <c r="AG32" s="54"/>
      <c r="AH32" s="54"/>
      <c r="AI32" s="54"/>
      <c r="AJ32" s="54"/>
      <c r="AK32" s="360">
        <f>SUM(AK23:AK30)</f>
        <v>0</v>
      </c>
      <c r="AL32" s="359"/>
      <c r="AM32" s="359"/>
      <c r="AN32" s="359"/>
      <c r="AO32" s="361"/>
      <c r="AP32" s="52"/>
      <c r="AQ32" s="56"/>
      <c r="BE32" s="345"/>
    </row>
    <row r="33" spans="2:56" s="1" customFormat="1" ht="6.95" customHeight="1" x14ac:dyDescent="0.3">
      <c r="B33" s="42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6"/>
    </row>
    <row r="34" spans="2:56" s="1" customFormat="1" ht="6.95" customHeight="1" x14ac:dyDescent="0.3">
      <c r="B34" s="57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9"/>
    </row>
    <row r="38" spans="2:56" s="1" customFormat="1" ht="6.95" customHeight="1" x14ac:dyDescent="0.3">
      <c r="B38" s="60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2"/>
    </row>
    <row r="39" spans="2:56" s="1" customFormat="1" ht="36.950000000000003" customHeight="1" x14ac:dyDescent="0.3">
      <c r="B39" s="42"/>
      <c r="C39" s="63" t="s">
        <v>56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2"/>
    </row>
    <row r="40" spans="2:56" s="1" customFormat="1" ht="6.95" customHeight="1" x14ac:dyDescent="0.3">
      <c r="B40" s="42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2"/>
    </row>
    <row r="41" spans="2:56" s="3" customFormat="1" ht="14.45" customHeight="1" x14ac:dyDescent="0.3">
      <c r="B41" s="65"/>
      <c r="C41" s="66" t="s">
        <v>15</v>
      </c>
      <c r="D41" s="67"/>
      <c r="E41" s="67"/>
      <c r="F41" s="67"/>
      <c r="G41" s="67"/>
      <c r="H41" s="67"/>
      <c r="I41" s="67"/>
      <c r="J41" s="67"/>
      <c r="K41" s="67"/>
      <c r="L41" s="67" t="str">
        <f>K5</f>
        <v>0107_DVO</v>
      </c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8"/>
    </row>
    <row r="42" spans="2:56" s="4" customFormat="1" ht="36.950000000000003" customHeight="1" x14ac:dyDescent="0.3">
      <c r="B42" s="69"/>
      <c r="C42" s="70" t="s">
        <v>18</v>
      </c>
      <c r="D42" s="71"/>
      <c r="E42" s="71"/>
      <c r="F42" s="71"/>
      <c r="G42" s="71"/>
      <c r="H42" s="71"/>
      <c r="I42" s="71"/>
      <c r="J42" s="71"/>
      <c r="K42" s="71"/>
      <c r="L42" s="362" t="str">
        <f>K6</f>
        <v>Křeslice - rekonstrukce ulice Štychova v useku Ke Štítu - Dolnokřeslická</v>
      </c>
      <c r="M42" s="363"/>
      <c r="N42" s="363"/>
      <c r="O42" s="363"/>
      <c r="P42" s="363"/>
      <c r="Q42" s="363"/>
      <c r="R42" s="363"/>
      <c r="S42" s="363"/>
      <c r="T42" s="363"/>
      <c r="U42" s="363"/>
      <c r="V42" s="363"/>
      <c r="W42" s="363"/>
      <c r="X42" s="363"/>
      <c r="Y42" s="363"/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71"/>
      <c r="AQ42" s="71"/>
      <c r="AR42" s="72"/>
    </row>
    <row r="43" spans="2:56" s="1" customFormat="1" ht="6.95" customHeight="1" x14ac:dyDescent="0.3">
      <c r="B43" s="42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2"/>
    </row>
    <row r="44" spans="2:56" s="1" customFormat="1" x14ac:dyDescent="0.3">
      <c r="B44" s="42"/>
      <c r="C44" s="66" t="s">
        <v>24</v>
      </c>
      <c r="D44" s="64"/>
      <c r="E44" s="64"/>
      <c r="F44" s="64"/>
      <c r="G44" s="64"/>
      <c r="H44" s="64"/>
      <c r="I44" s="64"/>
      <c r="J44" s="64"/>
      <c r="K44" s="64"/>
      <c r="L44" s="73" t="str">
        <f>IF(K8="","",K8)</f>
        <v>Křeslice - Praha 10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6" t="s">
        <v>26</v>
      </c>
      <c r="AJ44" s="64"/>
      <c r="AK44" s="64"/>
      <c r="AL44" s="64"/>
      <c r="AM44" s="364" t="str">
        <f>IF(AN8= "","",AN8)</f>
        <v>20. 4. 2018</v>
      </c>
      <c r="AN44" s="364"/>
      <c r="AO44" s="64"/>
      <c r="AP44" s="64"/>
      <c r="AQ44" s="64"/>
      <c r="AR44" s="62"/>
    </row>
    <row r="45" spans="2:56" s="1" customFormat="1" ht="6.95" customHeight="1" x14ac:dyDescent="0.3">
      <c r="B45" s="42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2"/>
    </row>
    <row r="46" spans="2:56" s="1" customFormat="1" x14ac:dyDescent="0.3">
      <c r="B46" s="42"/>
      <c r="C46" s="66" t="s">
        <v>32</v>
      </c>
      <c r="D46" s="64"/>
      <c r="E46" s="64"/>
      <c r="F46" s="64"/>
      <c r="G46" s="64"/>
      <c r="H46" s="64"/>
      <c r="I46" s="64"/>
      <c r="J46" s="64"/>
      <c r="K46" s="64"/>
      <c r="L46" s="67" t="str">
        <f>IF(E11= "","",E11)</f>
        <v>MHMP-OTV, Vyšehradská 32, 120 00 Praha 2</v>
      </c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6" t="s">
        <v>39</v>
      </c>
      <c r="AJ46" s="64"/>
      <c r="AK46" s="64"/>
      <c r="AL46" s="64"/>
      <c r="AM46" s="365" t="str">
        <f>IF(E17="","",E17)</f>
        <v xml:space="preserve"> </v>
      </c>
      <c r="AN46" s="365"/>
      <c r="AO46" s="365"/>
      <c r="AP46" s="365"/>
      <c r="AQ46" s="64"/>
      <c r="AR46" s="62"/>
      <c r="AS46" s="366" t="s">
        <v>57</v>
      </c>
      <c r="AT46" s="367"/>
      <c r="AU46" s="75"/>
      <c r="AV46" s="75"/>
      <c r="AW46" s="75"/>
      <c r="AX46" s="75"/>
      <c r="AY46" s="75"/>
      <c r="AZ46" s="75"/>
      <c r="BA46" s="75"/>
      <c r="BB46" s="75"/>
      <c r="BC46" s="75"/>
      <c r="BD46" s="76"/>
    </row>
    <row r="47" spans="2:56" s="1" customFormat="1" x14ac:dyDescent="0.3">
      <c r="B47" s="42"/>
      <c r="C47" s="66" t="s">
        <v>37</v>
      </c>
      <c r="D47" s="64"/>
      <c r="E47" s="64"/>
      <c r="F47" s="64"/>
      <c r="G47" s="64"/>
      <c r="H47" s="64"/>
      <c r="I47" s="64"/>
      <c r="J47" s="64"/>
      <c r="K47" s="64"/>
      <c r="L47" s="67" t="str">
        <f>IF(E14= "Vyplň údaj","",E14)</f>
        <v/>
      </c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2"/>
      <c r="AS47" s="368"/>
      <c r="AT47" s="369"/>
      <c r="AU47" s="77"/>
      <c r="AV47" s="77"/>
      <c r="AW47" s="77"/>
      <c r="AX47" s="77"/>
      <c r="AY47" s="77"/>
      <c r="AZ47" s="77"/>
      <c r="BA47" s="77"/>
      <c r="BB47" s="77"/>
      <c r="BC47" s="77"/>
      <c r="BD47" s="78"/>
    </row>
    <row r="48" spans="2:56" s="1" customFormat="1" ht="10.9" customHeight="1" x14ac:dyDescent="0.3">
      <c r="B48" s="42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2"/>
      <c r="AS48" s="370"/>
      <c r="AT48" s="371"/>
      <c r="AU48" s="43"/>
      <c r="AV48" s="43"/>
      <c r="AW48" s="43"/>
      <c r="AX48" s="43"/>
      <c r="AY48" s="43"/>
      <c r="AZ48" s="43"/>
      <c r="BA48" s="43"/>
      <c r="BB48" s="43"/>
      <c r="BC48" s="43"/>
      <c r="BD48" s="79"/>
    </row>
    <row r="49" spans="1:91" s="1" customFormat="1" ht="29.25" customHeight="1" x14ac:dyDescent="0.3">
      <c r="B49" s="42"/>
      <c r="C49" s="372" t="s">
        <v>58</v>
      </c>
      <c r="D49" s="373"/>
      <c r="E49" s="373"/>
      <c r="F49" s="373"/>
      <c r="G49" s="373"/>
      <c r="H49" s="80"/>
      <c r="I49" s="374" t="s">
        <v>59</v>
      </c>
      <c r="J49" s="373"/>
      <c r="K49" s="373"/>
      <c r="L49" s="373"/>
      <c r="M49" s="373"/>
      <c r="N49" s="373"/>
      <c r="O49" s="373"/>
      <c r="P49" s="373"/>
      <c r="Q49" s="373"/>
      <c r="R49" s="373"/>
      <c r="S49" s="373"/>
      <c r="T49" s="373"/>
      <c r="U49" s="373"/>
      <c r="V49" s="373"/>
      <c r="W49" s="373"/>
      <c r="X49" s="373"/>
      <c r="Y49" s="373"/>
      <c r="Z49" s="373"/>
      <c r="AA49" s="373"/>
      <c r="AB49" s="373"/>
      <c r="AC49" s="373"/>
      <c r="AD49" s="373"/>
      <c r="AE49" s="373"/>
      <c r="AF49" s="373"/>
      <c r="AG49" s="375" t="s">
        <v>60</v>
      </c>
      <c r="AH49" s="373"/>
      <c r="AI49" s="373"/>
      <c r="AJ49" s="373"/>
      <c r="AK49" s="373"/>
      <c r="AL49" s="373"/>
      <c r="AM49" s="373"/>
      <c r="AN49" s="374" t="s">
        <v>61</v>
      </c>
      <c r="AO49" s="373"/>
      <c r="AP49" s="373"/>
      <c r="AQ49" s="81" t="s">
        <v>62</v>
      </c>
      <c r="AR49" s="62"/>
      <c r="AS49" s="82" t="s">
        <v>63</v>
      </c>
      <c r="AT49" s="83" t="s">
        <v>64</v>
      </c>
      <c r="AU49" s="83" t="s">
        <v>65</v>
      </c>
      <c r="AV49" s="83" t="s">
        <v>66</v>
      </c>
      <c r="AW49" s="83" t="s">
        <v>67</v>
      </c>
      <c r="AX49" s="83" t="s">
        <v>68</v>
      </c>
      <c r="AY49" s="83" t="s">
        <v>69</v>
      </c>
      <c r="AZ49" s="83" t="s">
        <v>70</v>
      </c>
      <c r="BA49" s="83" t="s">
        <v>71</v>
      </c>
      <c r="BB49" s="83" t="s">
        <v>72</v>
      </c>
      <c r="BC49" s="83" t="s">
        <v>73</v>
      </c>
      <c r="BD49" s="84" t="s">
        <v>74</v>
      </c>
    </row>
    <row r="50" spans="1:91" s="1" customFormat="1" ht="10.9" customHeight="1" x14ac:dyDescent="0.3">
      <c r="B50" s="4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2"/>
      <c r="AS50" s="85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7"/>
    </row>
    <row r="51" spans="1:91" s="4" customFormat="1" ht="32.450000000000003" customHeight="1" x14ac:dyDescent="0.3">
      <c r="B51" s="69"/>
      <c r="C51" s="88" t="s">
        <v>75</v>
      </c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379">
        <f>ROUND(SUM(AG52:AG54),2)</f>
        <v>0</v>
      </c>
      <c r="AH51" s="379"/>
      <c r="AI51" s="379"/>
      <c r="AJ51" s="379"/>
      <c r="AK51" s="379"/>
      <c r="AL51" s="379"/>
      <c r="AM51" s="379"/>
      <c r="AN51" s="380">
        <f>SUM(AG51,AT51)</f>
        <v>0</v>
      </c>
      <c r="AO51" s="380"/>
      <c r="AP51" s="380"/>
      <c r="AQ51" s="90" t="s">
        <v>34</v>
      </c>
      <c r="AR51" s="72"/>
      <c r="AS51" s="91">
        <f>ROUND(SUM(AS52:AS54),2)</f>
        <v>0</v>
      </c>
      <c r="AT51" s="92">
        <f>ROUND(SUM(AV51:AW51),2)</f>
        <v>0</v>
      </c>
      <c r="AU51" s="93">
        <f>ROUND(SUM(AU52:AU54),5)</f>
        <v>0</v>
      </c>
      <c r="AV51" s="92">
        <f>ROUND(AZ51*L26,2)</f>
        <v>0</v>
      </c>
      <c r="AW51" s="92">
        <f>ROUND(BA51*L27,2)</f>
        <v>0</v>
      </c>
      <c r="AX51" s="92">
        <f>ROUND(BB51*L26,2)</f>
        <v>0</v>
      </c>
      <c r="AY51" s="92">
        <f>ROUND(BC51*L27,2)</f>
        <v>0</v>
      </c>
      <c r="AZ51" s="92">
        <f>ROUND(SUM(AZ52:AZ54),2)</f>
        <v>0</v>
      </c>
      <c r="BA51" s="92">
        <f>ROUND(SUM(BA52:BA54),2)</f>
        <v>0</v>
      </c>
      <c r="BB51" s="92">
        <f>ROUND(SUM(BB52:BB54),2)</f>
        <v>0</v>
      </c>
      <c r="BC51" s="92">
        <f>ROUND(SUM(BC52:BC54),2)</f>
        <v>0</v>
      </c>
      <c r="BD51" s="94">
        <f>ROUND(SUM(BD52:BD54),2)</f>
        <v>0</v>
      </c>
      <c r="BS51" s="95" t="s">
        <v>76</v>
      </c>
      <c r="BT51" s="95" t="s">
        <v>77</v>
      </c>
      <c r="BU51" s="96" t="s">
        <v>78</v>
      </c>
      <c r="BV51" s="95" t="s">
        <v>79</v>
      </c>
      <c r="BW51" s="95" t="s">
        <v>7</v>
      </c>
      <c r="BX51" s="95" t="s">
        <v>80</v>
      </c>
      <c r="CL51" s="95" t="s">
        <v>21</v>
      </c>
    </row>
    <row r="52" spans="1:91" s="5" customFormat="1" ht="31.5" customHeight="1" x14ac:dyDescent="0.3">
      <c r="A52" s="97" t="s">
        <v>81</v>
      </c>
      <c r="B52" s="98"/>
      <c r="C52" s="99"/>
      <c r="D52" s="378" t="s">
        <v>82</v>
      </c>
      <c r="E52" s="378"/>
      <c r="F52" s="378"/>
      <c r="G52" s="378"/>
      <c r="H52" s="378"/>
      <c r="I52" s="100"/>
      <c r="J52" s="378" t="s">
        <v>83</v>
      </c>
      <c r="K52" s="378"/>
      <c r="L52" s="378"/>
      <c r="M52" s="378"/>
      <c r="N52" s="378"/>
      <c r="O52" s="378"/>
      <c r="P52" s="378"/>
      <c r="Q52" s="378"/>
      <c r="R52" s="378"/>
      <c r="S52" s="378"/>
      <c r="T52" s="378"/>
      <c r="U52" s="378"/>
      <c r="V52" s="378"/>
      <c r="W52" s="378"/>
      <c r="X52" s="378"/>
      <c r="Y52" s="378"/>
      <c r="Z52" s="378"/>
      <c r="AA52" s="378"/>
      <c r="AB52" s="378"/>
      <c r="AC52" s="378"/>
      <c r="AD52" s="378"/>
      <c r="AE52" s="378"/>
      <c r="AF52" s="378"/>
      <c r="AG52" s="376">
        <f>'VRN-DRN - Vedlejší a dopl...'!J27</f>
        <v>0</v>
      </c>
      <c r="AH52" s="377"/>
      <c r="AI52" s="377"/>
      <c r="AJ52" s="377"/>
      <c r="AK52" s="377"/>
      <c r="AL52" s="377"/>
      <c r="AM52" s="377"/>
      <c r="AN52" s="376">
        <f>SUM(AG52,AT52)</f>
        <v>0</v>
      </c>
      <c r="AO52" s="377"/>
      <c r="AP52" s="377"/>
      <c r="AQ52" s="101" t="s">
        <v>84</v>
      </c>
      <c r="AR52" s="102"/>
      <c r="AS52" s="103">
        <v>0</v>
      </c>
      <c r="AT52" s="104">
        <f>ROUND(SUM(AV52:AW52),2)</f>
        <v>0</v>
      </c>
      <c r="AU52" s="105">
        <f>'VRN-DRN - Vedlejší a dopl...'!P77</f>
        <v>0</v>
      </c>
      <c r="AV52" s="104">
        <f>'VRN-DRN - Vedlejší a dopl...'!J30</f>
        <v>0</v>
      </c>
      <c r="AW52" s="104">
        <f>'VRN-DRN - Vedlejší a dopl...'!J31</f>
        <v>0</v>
      </c>
      <c r="AX52" s="104">
        <f>'VRN-DRN - Vedlejší a dopl...'!J32</f>
        <v>0</v>
      </c>
      <c r="AY52" s="104">
        <f>'VRN-DRN - Vedlejší a dopl...'!J33</f>
        <v>0</v>
      </c>
      <c r="AZ52" s="104">
        <f>'VRN-DRN - Vedlejší a dopl...'!F30</f>
        <v>0</v>
      </c>
      <c r="BA52" s="104">
        <f>'VRN-DRN - Vedlejší a dopl...'!F31</f>
        <v>0</v>
      </c>
      <c r="BB52" s="104">
        <f>'VRN-DRN - Vedlejší a dopl...'!F32</f>
        <v>0</v>
      </c>
      <c r="BC52" s="104">
        <f>'VRN-DRN - Vedlejší a dopl...'!F33</f>
        <v>0</v>
      </c>
      <c r="BD52" s="106">
        <f>'VRN-DRN - Vedlejší a dopl...'!F34</f>
        <v>0</v>
      </c>
      <c r="BT52" s="107" t="s">
        <v>85</v>
      </c>
      <c r="BV52" s="107" t="s">
        <v>79</v>
      </c>
      <c r="BW52" s="107" t="s">
        <v>86</v>
      </c>
      <c r="BX52" s="107" t="s">
        <v>7</v>
      </c>
      <c r="CL52" s="107" t="s">
        <v>21</v>
      </c>
      <c r="CM52" s="107" t="s">
        <v>87</v>
      </c>
    </row>
    <row r="53" spans="1:91" s="5" customFormat="1" ht="16.5" customHeight="1" x14ac:dyDescent="0.3">
      <c r="A53" s="97" t="s">
        <v>81</v>
      </c>
      <c r="B53" s="98"/>
      <c r="C53" s="99"/>
      <c r="D53" s="378" t="s">
        <v>88</v>
      </c>
      <c r="E53" s="378"/>
      <c r="F53" s="378"/>
      <c r="G53" s="378"/>
      <c r="H53" s="378"/>
      <c r="I53" s="100"/>
      <c r="J53" s="378" t="s">
        <v>89</v>
      </c>
      <c r="K53" s="378"/>
      <c r="L53" s="378"/>
      <c r="M53" s="378"/>
      <c r="N53" s="378"/>
      <c r="O53" s="378"/>
      <c r="P53" s="378"/>
      <c r="Q53" s="378"/>
      <c r="R53" s="378"/>
      <c r="S53" s="378"/>
      <c r="T53" s="378"/>
      <c r="U53" s="378"/>
      <c r="V53" s="378"/>
      <c r="W53" s="378"/>
      <c r="X53" s="378"/>
      <c r="Y53" s="378"/>
      <c r="Z53" s="378"/>
      <c r="AA53" s="378"/>
      <c r="AB53" s="378"/>
      <c r="AC53" s="378"/>
      <c r="AD53" s="378"/>
      <c r="AE53" s="378"/>
      <c r="AF53" s="378"/>
      <c r="AG53" s="376">
        <f>'SO 01 - SO 01   Komunikace'!J27</f>
        <v>0</v>
      </c>
      <c r="AH53" s="377"/>
      <c r="AI53" s="377"/>
      <c r="AJ53" s="377"/>
      <c r="AK53" s="377"/>
      <c r="AL53" s="377"/>
      <c r="AM53" s="377"/>
      <c r="AN53" s="376">
        <f>SUM(AG53,AT53)</f>
        <v>0</v>
      </c>
      <c r="AO53" s="377"/>
      <c r="AP53" s="377"/>
      <c r="AQ53" s="101" t="s">
        <v>84</v>
      </c>
      <c r="AR53" s="102"/>
      <c r="AS53" s="103">
        <v>0</v>
      </c>
      <c r="AT53" s="104">
        <f>ROUND(SUM(AV53:AW53),2)</f>
        <v>0</v>
      </c>
      <c r="AU53" s="105">
        <f>'SO 01 - SO 01   Komunikace'!P83</f>
        <v>0</v>
      </c>
      <c r="AV53" s="104">
        <f>'SO 01 - SO 01   Komunikace'!J30</f>
        <v>0</v>
      </c>
      <c r="AW53" s="104">
        <f>'SO 01 - SO 01   Komunikace'!J31</f>
        <v>0</v>
      </c>
      <c r="AX53" s="104">
        <f>'SO 01 - SO 01   Komunikace'!J32</f>
        <v>0</v>
      </c>
      <c r="AY53" s="104">
        <f>'SO 01 - SO 01   Komunikace'!J33</f>
        <v>0</v>
      </c>
      <c r="AZ53" s="104">
        <f>'SO 01 - SO 01   Komunikace'!F30</f>
        <v>0</v>
      </c>
      <c r="BA53" s="104">
        <f>'SO 01 - SO 01   Komunikace'!F31</f>
        <v>0</v>
      </c>
      <c r="BB53" s="104">
        <f>'SO 01 - SO 01   Komunikace'!F32</f>
        <v>0</v>
      </c>
      <c r="BC53" s="104">
        <f>'SO 01 - SO 01   Komunikace'!F33</f>
        <v>0</v>
      </c>
      <c r="BD53" s="106">
        <f>'SO 01 - SO 01   Komunikace'!F34</f>
        <v>0</v>
      </c>
      <c r="BT53" s="107" t="s">
        <v>85</v>
      </c>
      <c r="BV53" s="107" t="s">
        <v>79</v>
      </c>
      <c r="BW53" s="107" t="s">
        <v>90</v>
      </c>
      <c r="BX53" s="107" t="s">
        <v>7</v>
      </c>
      <c r="CL53" s="107" t="s">
        <v>21</v>
      </c>
      <c r="CM53" s="107" t="s">
        <v>87</v>
      </c>
    </row>
    <row r="54" spans="1:91" s="5" customFormat="1" ht="31.5" customHeight="1" x14ac:dyDescent="0.3">
      <c r="A54" s="97" t="s">
        <v>81</v>
      </c>
      <c r="B54" s="98"/>
      <c r="C54" s="99"/>
      <c r="D54" s="378" t="s">
        <v>91</v>
      </c>
      <c r="E54" s="378"/>
      <c r="F54" s="378"/>
      <c r="G54" s="378"/>
      <c r="H54" s="378"/>
      <c r="I54" s="100"/>
      <c r="J54" s="378" t="s">
        <v>92</v>
      </c>
      <c r="K54" s="378"/>
      <c r="L54" s="378"/>
      <c r="M54" s="378"/>
      <c r="N54" s="378"/>
      <c r="O54" s="378"/>
      <c r="P54" s="378"/>
      <c r="Q54" s="378"/>
      <c r="R54" s="378"/>
      <c r="S54" s="378"/>
      <c r="T54" s="378"/>
      <c r="U54" s="378"/>
      <c r="V54" s="378"/>
      <c r="W54" s="378"/>
      <c r="X54" s="378"/>
      <c r="Y54" s="378"/>
      <c r="Z54" s="378"/>
      <c r="AA54" s="378"/>
      <c r="AB54" s="378"/>
      <c r="AC54" s="378"/>
      <c r="AD54" s="378"/>
      <c r="AE54" s="378"/>
      <c r="AF54" s="378"/>
      <c r="AG54" s="376">
        <f>'SO 02 - SO 02   Dešťová k...'!J27</f>
        <v>0</v>
      </c>
      <c r="AH54" s="377"/>
      <c r="AI54" s="377"/>
      <c r="AJ54" s="377"/>
      <c r="AK54" s="377"/>
      <c r="AL54" s="377"/>
      <c r="AM54" s="377"/>
      <c r="AN54" s="376">
        <f>SUM(AG54,AT54)</f>
        <v>0</v>
      </c>
      <c r="AO54" s="377"/>
      <c r="AP54" s="377"/>
      <c r="AQ54" s="101" t="s">
        <v>84</v>
      </c>
      <c r="AR54" s="102"/>
      <c r="AS54" s="108">
        <v>0</v>
      </c>
      <c r="AT54" s="109">
        <f>ROUND(SUM(AV54:AW54),2)</f>
        <v>0</v>
      </c>
      <c r="AU54" s="110">
        <f>'SO 02 - SO 02   Dešťová k...'!P81</f>
        <v>0</v>
      </c>
      <c r="AV54" s="109">
        <f>'SO 02 - SO 02   Dešťová k...'!J30</f>
        <v>0</v>
      </c>
      <c r="AW54" s="109">
        <f>'SO 02 - SO 02   Dešťová k...'!J31</f>
        <v>0</v>
      </c>
      <c r="AX54" s="109">
        <f>'SO 02 - SO 02   Dešťová k...'!J32</f>
        <v>0</v>
      </c>
      <c r="AY54" s="109">
        <f>'SO 02 - SO 02   Dešťová k...'!J33</f>
        <v>0</v>
      </c>
      <c r="AZ54" s="109">
        <f>'SO 02 - SO 02   Dešťová k...'!F30</f>
        <v>0</v>
      </c>
      <c r="BA54" s="109">
        <f>'SO 02 - SO 02   Dešťová k...'!F31</f>
        <v>0</v>
      </c>
      <c r="BB54" s="109">
        <f>'SO 02 - SO 02   Dešťová k...'!F32</f>
        <v>0</v>
      </c>
      <c r="BC54" s="109">
        <f>'SO 02 - SO 02   Dešťová k...'!F33</f>
        <v>0</v>
      </c>
      <c r="BD54" s="111">
        <f>'SO 02 - SO 02   Dešťová k...'!F34</f>
        <v>0</v>
      </c>
      <c r="BT54" s="107" t="s">
        <v>85</v>
      </c>
      <c r="BV54" s="107" t="s">
        <v>79</v>
      </c>
      <c r="BW54" s="107" t="s">
        <v>93</v>
      </c>
      <c r="BX54" s="107" t="s">
        <v>7</v>
      </c>
      <c r="CL54" s="107" t="s">
        <v>21</v>
      </c>
      <c r="CM54" s="107" t="s">
        <v>87</v>
      </c>
    </row>
    <row r="55" spans="1:91" s="1" customFormat="1" ht="30" customHeight="1" x14ac:dyDescent="0.3">
      <c r="B55" s="42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2"/>
    </row>
    <row r="56" spans="1:91" s="1" customFormat="1" ht="6.95" customHeight="1" x14ac:dyDescent="0.3">
      <c r="B56" s="57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62"/>
    </row>
  </sheetData>
  <sheetProtection algorithmName="SHA-512" hashValue="E3MNuoneHGnrxC/2PVcvyVD35JrKBFSZH/qeKsJCFDSrgUp9K+cbffn5ieW3DtcQ2agi1lhJEaQN/2b1ugEsAg==" saltValue="wzoYAnst8H+hsX3H4hxBvPMWFFKRGMkQ57h0qYu9I8trcxxfO8BZHAJw6PwOFNRizEG2uI6KE3W2MpYyR/Hy4Q==" spinCount="100000" sheet="1" objects="1" scenarios="1" formatColumns="0" formatRows="0"/>
  <mergeCells count="49">
    <mergeCell ref="AR2:BE2"/>
    <mergeCell ref="AN54:AP54"/>
    <mergeCell ref="AG54:AM54"/>
    <mergeCell ref="D54:H54"/>
    <mergeCell ref="J54:AF54"/>
    <mergeCell ref="AG51:AM51"/>
    <mergeCell ref="AN51:AP51"/>
    <mergeCell ref="AN52:AP52"/>
    <mergeCell ref="AG52:AM52"/>
    <mergeCell ref="D52:H52"/>
    <mergeCell ref="J52:AF52"/>
    <mergeCell ref="AN53:AP53"/>
    <mergeCell ref="AG53:AM53"/>
    <mergeCell ref="D53:H53"/>
    <mergeCell ref="J53:AF53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W28:AE28"/>
    <mergeCell ref="AK28:AO28"/>
    <mergeCell ref="L29:O29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</mergeCells>
  <hyperlinks>
    <hyperlink ref="K1:S1" location="C2" display="1) Rekapitulace stavby"/>
    <hyperlink ref="W1:AI1" location="C51" display="2) Rekapitulace objektů stavby a soupisů prací"/>
    <hyperlink ref="A52" location="'VRN-DRN - Vedlejší a dopl...'!C2" display="/"/>
    <hyperlink ref="A53" location="'SO 01 - SO 01   Komunikace'!C2" display="/"/>
    <hyperlink ref="A54" location="'SO 02 - SO 02   Dešťová k...'!C2" display="/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85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2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 x14ac:dyDescent="0.3">
      <c r="A1" s="21"/>
      <c r="B1" s="113"/>
      <c r="C1" s="113"/>
      <c r="D1" s="114" t="s">
        <v>1</v>
      </c>
      <c r="E1" s="113"/>
      <c r="F1" s="115" t="s">
        <v>94</v>
      </c>
      <c r="G1" s="390" t="s">
        <v>95</v>
      </c>
      <c r="H1" s="390"/>
      <c r="I1" s="116"/>
      <c r="J1" s="115" t="s">
        <v>96</v>
      </c>
      <c r="K1" s="114" t="s">
        <v>97</v>
      </c>
      <c r="L1" s="115" t="s">
        <v>98</v>
      </c>
      <c r="M1" s="115"/>
      <c r="N1" s="115"/>
      <c r="O1" s="115"/>
      <c r="P1" s="115"/>
      <c r="Q1" s="115"/>
      <c r="R1" s="115"/>
      <c r="S1" s="115"/>
      <c r="T1" s="115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 x14ac:dyDescent="0.3"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AT2" s="24" t="s">
        <v>86</v>
      </c>
    </row>
    <row r="3" spans="1:70" ht="6.95" customHeight="1" x14ac:dyDescent="0.3">
      <c r="B3" s="25"/>
      <c r="C3" s="26"/>
      <c r="D3" s="26"/>
      <c r="E3" s="26"/>
      <c r="F3" s="26"/>
      <c r="G3" s="26"/>
      <c r="H3" s="26"/>
      <c r="I3" s="117"/>
      <c r="J3" s="26"/>
      <c r="K3" s="27"/>
      <c r="AT3" s="24" t="s">
        <v>87</v>
      </c>
    </row>
    <row r="4" spans="1:70" ht="36.950000000000003" customHeight="1" x14ac:dyDescent="0.3">
      <c r="B4" s="28"/>
      <c r="C4" s="29"/>
      <c r="D4" s="30" t="s">
        <v>99</v>
      </c>
      <c r="E4" s="29"/>
      <c r="F4" s="29"/>
      <c r="G4" s="29"/>
      <c r="H4" s="29"/>
      <c r="I4" s="118"/>
      <c r="J4" s="29"/>
      <c r="K4" s="31"/>
      <c r="M4" s="32" t="s">
        <v>12</v>
      </c>
      <c r="AT4" s="24" t="s">
        <v>6</v>
      </c>
    </row>
    <row r="5" spans="1:70" ht="6.95" customHeight="1" x14ac:dyDescent="0.3">
      <c r="B5" s="28"/>
      <c r="C5" s="29"/>
      <c r="D5" s="29"/>
      <c r="E5" s="29"/>
      <c r="F5" s="29"/>
      <c r="G5" s="29"/>
      <c r="H5" s="29"/>
      <c r="I5" s="118"/>
      <c r="J5" s="29"/>
      <c r="K5" s="31"/>
    </row>
    <row r="6" spans="1:70" x14ac:dyDescent="0.3">
      <c r="B6" s="28"/>
      <c r="C6" s="29"/>
      <c r="D6" s="37" t="s">
        <v>18</v>
      </c>
      <c r="E6" s="29"/>
      <c r="F6" s="29"/>
      <c r="G6" s="29"/>
      <c r="H6" s="29"/>
      <c r="I6" s="118"/>
      <c r="J6" s="29"/>
      <c r="K6" s="31"/>
    </row>
    <row r="7" spans="1:70" ht="16.5" customHeight="1" x14ac:dyDescent="0.3">
      <c r="B7" s="28"/>
      <c r="C7" s="29"/>
      <c r="D7" s="29"/>
      <c r="E7" s="382" t="str">
        <f>'Rekapitulace stavby'!K6</f>
        <v>Křeslice - rekonstrukce ulice Štychova v useku Ke Štítu - Dolnokřeslická</v>
      </c>
      <c r="F7" s="383"/>
      <c r="G7" s="383"/>
      <c r="H7" s="383"/>
      <c r="I7" s="118"/>
      <c r="J7" s="29"/>
      <c r="K7" s="31"/>
    </row>
    <row r="8" spans="1:70" s="1" customFormat="1" x14ac:dyDescent="0.3">
      <c r="B8" s="42"/>
      <c r="C8" s="43"/>
      <c r="D8" s="37" t="s">
        <v>100</v>
      </c>
      <c r="E8" s="43"/>
      <c r="F8" s="43"/>
      <c r="G8" s="43"/>
      <c r="H8" s="43"/>
      <c r="I8" s="119"/>
      <c r="J8" s="43"/>
      <c r="K8" s="46"/>
    </row>
    <row r="9" spans="1:70" s="1" customFormat="1" ht="36.950000000000003" customHeight="1" x14ac:dyDescent="0.3">
      <c r="B9" s="42"/>
      <c r="C9" s="43"/>
      <c r="D9" s="43"/>
      <c r="E9" s="384" t="s">
        <v>101</v>
      </c>
      <c r="F9" s="385"/>
      <c r="G9" s="385"/>
      <c r="H9" s="385"/>
      <c r="I9" s="119"/>
      <c r="J9" s="43"/>
      <c r="K9" s="46"/>
    </row>
    <row r="10" spans="1:70" s="1" customFormat="1" ht="13.5" x14ac:dyDescent="0.3">
      <c r="B10" s="42"/>
      <c r="C10" s="43"/>
      <c r="D10" s="43"/>
      <c r="E10" s="43"/>
      <c r="F10" s="43"/>
      <c r="G10" s="43"/>
      <c r="H10" s="43"/>
      <c r="I10" s="119"/>
      <c r="J10" s="43"/>
      <c r="K10" s="46"/>
    </row>
    <row r="11" spans="1:70" s="1" customFormat="1" ht="14.45" customHeight="1" x14ac:dyDescent="0.3">
      <c r="B11" s="42"/>
      <c r="C11" s="43"/>
      <c r="D11" s="37" t="s">
        <v>20</v>
      </c>
      <c r="E11" s="43"/>
      <c r="F11" s="35" t="s">
        <v>21</v>
      </c>
      <c r="G11" s="43"/>
      <c r="H11" s="43"/>
      <c r="I11" s="120" t="s">
        <v>22</v>
      </c>
      <c r="J11" s="35" t="s">
        <v>34</v>
      </c>
      <c r="K11" s="46"/>
    </row>
    <row r="12" spans="1:70" s="1" customFormat="1" ht="14.45" customHeight="1" x14ac:dyDescent="0.3">
      <c r="B12" s="42"/>
      <c r="C12" s="43"/>
      <c r="D12" s="37" t="s">
        <v>24</v>
      </c>
      <c r="E12" s="43"/>
      <c r="F12" s="35" t="s">
        <v>25</v>
      </c>
      <c r="G12" s="43"/>
      <c r="H12" s="43"/>
      <c r="I12" s="120" t="s">
        <v>26</v>
      </c>
      <c r="J12" s="121" t="str">
        <f>'Rekapitulace stavby'!AN8</f>
        <v>20. 4. 2018</v>
      </c>
      <c r="K12" s="46"/>
    </row>
    <row r="13" spans="1:70" s="1" customFormat="1" ht="10.9" customHeight="1" x14ac:dyDescent="0.3">
      <c r="B13" s="42"/>
      <c r="C13" s="43"/>
      <c r="D13" s="43"/>
      <c r="E13" s="43"/>
      <c r="F13" s="43"/>
      <c r="G13" s="43"/>
      <c r="H13" s="43"/>
      <c r="I13" s="119"/>
      <c r="J13" s="43"/>
      <c r="K13" s="46"/>
    </row>
    <row r="14" spans="1:70" s="1" customFormat="1" ht="14.45" customHeight="1" x14ac:dyDescent="0.3">
      <c r="B14" s="42"/>
      <c r="C14" s="43"/>
      <c r="D14" s="37" t="s">
        <v>32</v>
      </c>
      <c r="E14" s="43"/>
      <c r="F14" s="43"/>
      <c r="G14" s="43"/>
      <c r="H14" s="43"/>
      <c r="I14" s="120" t="s">
        <v>33</v>
      </c>
      <c r="J14" s="35" t="s">
        <v>34</v>
      </c>
      <c r="K14" s="46"/>
    </row>
    <row r="15" spans="1:70" s="1" customFormat="1" ht="18" customHeight="1" x14ac:dyDescent="0.3">
      <c r="B15" s="42"/>
      <c r="C15" s="43"/>
      <c r="D15" s="43"/>
      <c r="E15" s="35" t="s">
        <v>35</v>
      </c>
      <c r="F15" s="43"/>
      <c r="G15" s="43"/>
      <c r="H15" s="43"/>
      <c r="I15" s="120" t="s">
        <v>36</v>
      </c>
      <c r="J15" s="35" t="s">
        <v>34</v>
      </c>
      <c r="K15" s="46"/>
    </row>
    <row r="16" spans="1:70" s="1" customFormat="1" ht="6.95" customHeight="1" x14ac:dyDescent="0.3">
      <c r="B16" s="42"/>
      <c r="C16" s="43"/>
      <c r="D16" s="43"/>
      <c r="E16" s="43"/>
      <c r="F16" s="43"/>
      <c r="G16" s="43"/>
      <c r="H16" s="43"/>
      <c r="I16" s="119"/>
      <c r="J16" s="43"/>
      <c r="K16" s="46"/>
    </row>
    <row r="17" spans="2:11" s="1" customFormat="1" ht="14.45" customHeight="1" x14ac:dyDescent="0.3">
      <c r="B17" s="42"/>
      <c r="C17" s="43"/>
      <c r="D17" s="37" t="s">
        <v>37</v>
      </c>
      <c r="E17" s="43"/>
      <c r="F17" s="43"/>
      <c r="G17" s="43"/>
      <c r="H17" s="43"/>
      <c r="I17" s="120" t="s">
        <v>33</v>
      </c>
      <c r="J17" s="35" t="str">
        <f>IF('Rekapitulace stavby'!AN13="Vyplň údaj","",IF('Rekapitulace stavby'!AN13="","",'Rekapitulace stavby'!AN13))</f>
        <v/>
      </c>
      <c r="K17" s="46"/>
    </row>
    <row r="18" spans="2:11" s="1" customFormat="1" ht="18" customHeight="1" x14ac:dyDescent="0.3">
      <c r="B18" s="42"/>
      <c r="C18" s="43"/>
      <c r="D18" s="43"/>
      <c r="E18" s="35" t="str">
        <f>IF('Rekapitulace stavby'!E14="Vyplň údaj","",IF('Rekapitulace stavby'!E14="","",'Rekapitulace stavby'!E14))</f>
        <v/>
      </c>
      <c r="F18" s="43"/>
      <c r="G18" s="43"/>
      <c r="H18" s="43"/>
      <c r="I18" s="120" t="s">
        <v>36</v>
      </c>
      <c r="J18" s="35" t="str">
        <f>IF('Rekapitulace stavby'!AN14="Vyplň údaj","",IF('Rekapitulace stavby'!AN14="","",'Rekapitulace stavby'!AN14))</f>
        <v/>
      </c>
      <c r="K18" s="46"/>
    </row>
    <row r="19" spans="2:11" s="1" customFormat="1" ht="6.95" customHeight="1" x14ac:dyDescent="0.3">
      <c r="B19" s="42"/>
      <c r="C19" s="43"/>
      <c r="D19" s="43"/>
      <c r="E19" s="43"/>
      <c r="F19" s="43"/>
      <c r="G19" s="43"/>
      <c r="H19" s="43"/>
      <c r="I19" s="119"/>
      <c r="J19" s="43"/>
      <c r="K19" s="46"/>
    </row>
    <row r="20" spans="2:11" s="1" customFormat="1" ht="14.45" customHeight="1" x14ac:dyDescent="0.3">
      <c r="B20" s="42"/>
      <c r="C20" s="43"/>
      <c r="D20" s="37" t="s">
        <v>39</v>
      </c>
      <c r="E20" s="43"/>
      <c r="F20" s="43"/>
      <c r="G20" s="43"/>
      <c r="H20" s="43"/>
      <c r="I20" s="120" t="s">
        <v>33</v>
      </c>
      <c r="J20" s="35" t="str">
        <f>IF('Rekapitulace stavby'!AN16="","",'Rekapitulace stavby'!AN16)</f>
        <v/>
      </c>
      <c r="K20" s="46"/>
    </row>
    <row r="21" spans="2:11" s="1" customFormat="1" ht="18" customHeight="1" x14ac:dyDescent="0.3">
      <c r="B21" s="42"/>
      <c r="C21" s="43"/>
      <c r="D21" s="43"/>
      <c r="E21" s="35" t="str">
        <f>IF('Rekapitulace stavby'!E17="","",'Rekapitulace stavby'!E17)</f>
        <v xml:space="preserve"> </v>
      </c>
      <c r="F21" s="43"/>
      <c r="G21" s="43"/>
      <c r="H21" s="43"/>
      <c r="I21" s="120" t="s">
        <v>36</v>
      </c>
      <c r="J21" s="35" t="str">
        <f>IF('Rekapitulace stavby'!AN17="","",'Rekapitulace stavby'!AN17)</f>
        <v/>
      </c>
      <c r="K21" s="46"/>
    </row>
    <row r="22" spans="2:11" s="1" customFormat="1" ht="6.95" customHeight="1" x14ac:dyDescent="0.3">
      <c r="B22" s="42"/>
      <c r="C22" s="43"/>
      <c r="D22" s="43"/>
      <c r="E22" s="43"/>
      <c r="F22" s="43"/>
      <c r="G22" s="43"/>
      <c r="H22" s="43"/>
      <c r="I22" s="119"/>
      <c r="J22" s="43"/>
      <c r="K22" s="46"/>
    </row>
    <row r="23" spans="2:11" s="1" customFormat="1" ht="14.45" customHeight="1" x14ac:dyDescent="0.3">
      <c r="B23" s="42"/>
      <c r="C23" s="43"/>
      <c r="D23" s="37" t="s">
        <v>42</v>
      </c>
      <c r="E23" s="43"/>
      <c r="F23" s="43"/>
      <c r="G23" s="43"/>
      <c r="H23" s="43"/>
      <c r="I23" s="119"/>
      <c r="J23" s="43"/>
      <c r="K23" s="46"/>
    </row>
    <row r="24" spans="2:11" s="6" customFormat="1" ht="16.5" customHeight="1" x14ac:dyDescent="0.3">
      <c r="B24" s="122"/>
      <c r="C24" s="123"/>
      <c r="D24" s="123"/>
      <c r="E24" s="351" t="s">
        <v>34</v>
      </c>
      <c r="F24" s="351"/>
      <c r="G24" s="351"/>
      <c r="H24" s="351"/>
      <c r="I24" s="124"/>
      <c r="J24" s="123"/>
      <c r="K24" s="125"/>
    </row>
    <row r="25" spans="2:11" s="1" customFormat="1" ht="6.95" customHeight="1" x14ac:dyDescent="0.3">
      <c r="B25" s="42"/>
      <c r="C25" s="43"/>
      <c r="D25" s="43"/>
      <c r="E25" s="43"/>
      <c r="F25" s="43"/>
      <c r="G25" s="43"/>
      <c r="H25" s="43"/>
      <c r="I25" s="119"/>
      <c r="J25" s="43"/>
      <c r="K25" s="46"/>
    </row>
    <row r="26" spans="2:11" s="1" customFormat="1" ht="6.95" customHeight="1" x14ac:dyDescent="0.3">
      <c r="B26" s="42"/>
      <c r="C26" s="43"/>
      <c r="D26" s="86"/>
      <c r="E26" s="86"/>
      <c r="F26" s="86"/>
      <c r="G26" s="86"/>
      <c r="H26" s="86"/>
      <c r="I26" s="126"/>
      <c r="J26" s="86"/>
      <c r="K26" s="127"/>
    </row>
    <row r="27" spans="2:11" s="1" customFormat="1" ht="25.35" customHeight="1" x14ac:dyDescent="0.3">
      <c r="B27" s="42"/>
      <c r="C27" s="43"/>
      <c r="D27" s="128" t="s">
        <v>43</v>
      </c>
      <c r="E27" s="43"/>
      <c r="F27" s="43"/>
      <c r="G27" s="43"/>
      <c r="H27" s="43"/>
      <c r="I27" s="119"/>
      <c r="J27" s="129">
        <f>ROUND(J77,2)</f>
        <v>0</v>
      </c>
      <c r="K27" s="46"/>
    </row>
    <row r="28" spans="2:11" s="1" customFormat="1" ht="6.95" customHeight="1" x14ac:dyDescent="0.3">
      <c r="B28" s="42"/>
      <c r="C28" s="43"/>
      <c r="D28" s="86"/>
      <c r="E28" s="86"/>
      <c r="F28" s="86"/>
      <c r="G28" s="86"/>
      <c r="H28" s="86"/>
      <c r="I28" s="126"/>
      <c r="J28" s="86"/>
      <c r="K28" s="127"/>
    </row>
    <row r="29" spans="2:11" s="1" customFormat="1" ht="14.45" customHeight="1" x14ac:dyDescent="0.3">
      <c r="B29" s="42"/>
      <c r="C29" s="43"/>
      <c r="D29" s="43"/>
      <c r="E29" s="43"/>
      <c r="F29" s="47" t="s">
        <v>45</v>
      </c>
      <c r="G29" s="43"/>
      <c r="H29" s="43"/>
      <c r="I29" s="130" t="s">
        <v>44</v>
      </c>
      <c r="J29" s="47" t="s">
        <v>46</v>
      </c>
      <c r="K29" s="46"/>
    </row>
    <row r="30" spans="2:11" s="1" customFormat="1" ht="14.45" customHeight="1" x14ac:dyDescent="0.3">
      <c r="B30" s="42"/>
      <c r="C30" s="43"/>
      <c r="D30" s="50" t="s">
        <v>47</v>
      </c>
      <c r="E30" s="50" t="s">
        <v>48</v>
      </c>
      <c r="F30" s="131">
        <f>ROUND(SUM(BE77:BE84), 2)</f>
        <v>0</v>
      </c>
      <c r="G30" s="43"/>
      <c r="H30" s="43"/>
      <c r="I30" s="132">
        <v>0.21</v>
      </c>
      <c r="J30" s="131">
        <f>ROUND(ROUND((SUM(BE77:BE84)), 2)*I30, 2)</f>
        <v>0</v>
      </c>
      <c r="K30" s="46"/>
    </row>
    <row r="31" spans="2:11" s="1" customFormat="1" ht="14.45" customHeight="1" x14ac:dyDescent="0.3">
      <c r="B31" s="42"/>
      <c r="C31" s="43"/>
      <c r="D31" s="43"/>
      <c r="E31" s="50" t="s">
        <v>49</v>
      </c>
      <c r="F31" s="131">
        <f>ROUND(SUM(BF77:BF84), 2)</f>
        <v>0</v>
      </c>
      <c r="G31" s="43"/>
      <c r="H31" s="43"/>
      <c r="I31" s="132">
        <v>0.15</v>
      </c>
      <c r="J31" s="131">
        <f>ROUND(ROUND((SUM(BF77:BF84)), 2)*I31, 2)</f>
        <v>0</v>
      </c>
      <c r="K31" s="46"/>
    </row>
    <row r="32" spans="2:11" s="1" customFormat="1" ht="14.45" hidden="1" customHeight="1" x14ac:dyDescent="0.3">
      <c r="B32" s="42"/>
      <c r="C32" s="43"/>
      <c r="D32" s="43"/>
      <c r="E32" s="50" t="s">
        <v>50</v>
      </c>
      <c r="F32" s="131">
        <f>ROUND(SUM(BG77:BG84), 2)</f>
        <v>0</v>
      </c>
      <c r="G32" s="43"/>
      <c r="H32" s="43"/>
      <c r="I32" s="132">
        <v>0.21</v>
      </c>
      <c r="J32" s="131">
        <v>0</v>
      </c>
      <c r="K32" s="46"/>
    </row>
    <row r="33" spans="2:11" s="1" customFormat="1" ht="14.45" hidden="1" customHeight="1" x14ac:dyDescent="0.3">
      <c r="B33" s="42"/>
      <c r="C33" s="43"/>
      <c r="D33" s="43"/>
      <c r="E33" s="50" t="s">
        <v>51</v>
      </c>
      <c r="F33" s="131">
        <f>ROUND(SUM(BH77:BH84), 2)</f>
        <v>0</v>
      </c>
      <c r="G33" s="43"/>
      <c r="H33" s="43"/>
      <c r="I33" s="132">
        <v>0.15</v>
      </c>
      <c r="J33" s="131">
        <v>0</v>
      </c>
      <c r="K33" s="46"/>
    </row>
    <row r="34" spans="2:11" s="1" customFormat="1" ht="14.45" hidden="1" customHeight="1" x14ac:dyDescent="0.3">
      <c r="B34" s="42"/>
      <c r="C34" s="43"/>
      <c r="D34" s="43"/>
      <c r="E34" s="50" t="s">
        <v>52</v>
      </c>
      <c r="F34" s="131">
        <f>ROUND(SUM(BI77:BI84), 2)</f>
        <v>0</v>
      </c>
      <c r="G34" s="43"/>
      <c r="H34" s="43"/>
      <c r="I34" s="132">
        <v>0</v>
      </c>
      <c r="J34" s="131">
        <v>0</v>
      </c>
      <c r="K34" s="46"/>
    </row>
    <row r="35" spans="2:11" s="1" customFormat="1" ht="6.95" customHeight="1" x14ac:dyDescent="0.3">
      <c r="B35" s="42"/>
      <c r="C35" s="43"/>
      <c r="D35" s="43"/>
      <c r="E35" s="43"/>
      <c r="F35" s="43"/>
      <c r="G35" s="43"/>
      <c r="H35" s="43"/>
      <c r="I35" s="119"/>
      <c r="J35" s="43"/>
      <c r="K35" s="46"/>
    </row>
    <row r="36" spans="2:11" s="1" customFormat="1" ht="25.35" customHeight="1" x14ac:dyDescent="0.3">
      <c r="B36" s="42"/>
      <c r="C36" s="133"/>
      <c r="D36" s="134" t="s">
        <v>53</v>
      </c>
      <c r="E36" s="80"/>
      <c r="F36" s="80"/>
      <c r="G36" s="135" t="s">
        <v>54</v>
      </c>
      <c r="H36" s="136" t="s">
        <v>55</v>
      </c>
      <c r="I36" s="137"/>
      <c r="J36" s="138">
        <f>SUM(J27:J34)</f>
        <v>0</v>
      </c>
      <c r="K36" s="139"/>
    </row>
    <row r="37" spans="2:11" s="1" customFormat="1" ht="14.45" customHeight="1" x14ac:dyDescent="0.3">
      <c r="B37" s="57"/>
      <c r="C37" s="58"/>
      <c r="D37" s="58"/>
      <c r="E37" s="58"/>
      <c r="F37" s="58"/>
      <c r="G37" s="58"/>
      <c r="H37" s="58"/>
      <c r="I37" s="140"/>
      <c r="J37" s="58"/>
      <c r="K37" s="59"/>
    </row>
    <row r="41" spans="2:11" s="1" customFormat="1" ht="6.95" customHeight="1" x14ac:dyDescent="0.3">
      <c r="B41" s="141"/>
      <c r="C41" s="142"/>
      <c r="D41" s="142"/>
      <c r="E41" s="142"/>
      <c r="F41" s="142"/>
      <c r="G41" s="142"/>
      <c r="H41" s="142"/>
      <c r="I41" s="143"/>
      <c r="J41" s="142"/>
      <c r="K41" s="144"/>
    </row>
    <row r="42" spans="2:11" s="1" customFormat="1" ht="36.950000000000003" customHeight="1" x14ac:dyDescent="0.3">
      <c r="B42" s="42"/>
      <c r="C42" s="30" t="s">
        <v>102</v>
      </c>
      <c r="D42" s="43"/>
      <c r="E42" s="43"/>
      <c r="F42" s="43"/>
      <c r="G42" s="43"/>
      <c r="H42" s="43"/>
      <c r="I42" s="119"/>
      <c r="J42" s="43"/>
      <c r="K42" s="46"/>
    </row>
    <row r="43" spans="2:11" s="1" customFormat="1" ht="6.95" customHeight="1" x14ac:dyDescent="0.3">
      <c r="B43" s="42"/>
      <c r="C43" s="43"/>
      <c r="D43" s="43"/>
      <c r="E43" s="43"/>
      <c r="F43" s="43"/>
      <c r="G43" s="43"/>
      <c r="H43" s="43"/>
      <c r="I43" s="119"/>
      <c r="J43" s="43"/>
      <c r="K43" s="46"/>
    </row>
    <row r="44" spans="2:11" s="1" customFormat="1" ht="14.45" customHeight="1" x14ac:dyDescent="0.3">
      <c r="B44" s="42"/>
      <c r="C44" s="37" t="s">
        <v>18</v>
      </c>
      <c r="D44" s="43"/>
      <c r="E44" s="43"/>
      <c r="F44" s="43"/>
      <c r="G44" s="43"/>
      <c r="H44" s="43"/>
      <c r="I44" s="119"/>
      <c r="J44" s="43"/>
      <c r="K44" s="46"/>
    </row>
    <row r="45" spans="2:11" s="1" customFormat="1" ht="16.5" customHeight="1" x14ac:dyDescent="0.3">
      <c r="B45" s="42"/>
      <c r="C45" s="43"/>
      <c r="D45" s="43"/>
      <c r="E45" s="382" t="str">
        <f>E7</f>
        <v>Křeslice - rekonstrukce ulice Štychova v useku Ke Štítu - Dolnokřeslická</v>
      </c>
      <c r="F45" s="383"/>
      <c r="G45" s="383"/>
      <c r="H45" s="383"/>
      <c r="I45" s="119"/>
      <c r="J45" s="43"/>
      <c r="K45" s="46"/>
    </row>
    <row r="46" spans="2:11" s="1" customFormat="1" ht="14.45" customHeight="1" x14ac:dyDescent="0.3">
      <c r="B46" s="42"/>
      <c r="C46" s="37" t="s">
        <v>100</v>
      </c>
      <c r="D46" s="43"/>
      <c r="E46" s="43"/>
      <c r="F46" s="43"/>
      <c r="G46" s="43"/>
      <c r="H46" s="43"/>
      <c r="I46" s="119"/>
      <c r="J46" s="43"/>
      <c r="K46" s="46"/>
    </row>
    <row r="47" spans="2:11" s="1" customFormat="1" ht="17.25" customHeight="1" x14ac:dyDescent="0.3">
      <c r="B47" s="42"/>
      <c r="C47" s="43"/>
      <c r="D47" s="43"/>
      <c r="E47" s="384" t="str">
        <f>E9</f>
        <v>VRN/DRN - Vedlejší a doplňkové rozpočtové náklady</v>
      </c>
      <c r="F47" s="385"/>
      <c r="G47" s="385"/>
      <c r="H47" s="385"/>
      <c r="I47" s="119"/>
      <c r="J47" s="43"/>
      <c r="K47" s="46"/>
    </row>
    <row r="48" spans="2:11" s="1" customFormat="1" ht="6.95" customHeight="1" x14ac:dyDescent="0.3">
      <c r="B48" s="42"/>
      <c r="C48" s="43"/>
      <c r="D48" s="43"/>
      <c r="E48" s="43"/>
      <c r="F48" s="43"/>
      <c r="G48" s="43"/>
      <c r="H48" s="43"/>
      <c r="I48" s="119"/>
      <c r="J48" s="43"/>
      <c r="K48" s="46"/>
    </row>
    <row r="49" spans="2:47" s="1" customFormat="1" ht="18" customHeight="1" x14ac:dyDescent="0.3">
      <c r="B49" s="42"/>
      <c r="C49" s="37" t="s">
        <v>24</v>
      </c>
      <c r="D49" s="43"/>
      <c r="E49" s="43"/>
      <c r="F49" s="35" t="str">
        <f>F12</f>
        <v>Křeslice - Praha 10</v>
      </c>
      <c r="G49" s="43"/>
      <c r="H49" s="43"/>
      <c r="I49" s="120" t="s">
        <v>26</v>
      </c>
      <c r="J49" s="121" t="str">
        <f>IF(J12="","",J12)</f>
        <v>20. 4. 2018</v>
      </c>
      <c r="K49" s="46"/>
    </row>
    <row r="50" spans="2:47" s="1" customFormat="1" ht="6.95" customHeight="1" x14ac:dyDescent="0.3">
      <c r="B50" s="42"/>
      <c r="C50" s="43"/>
      <c r="D50" s="43"/>
      <c r="E50" s="43"/>
      <c r="F50" s="43"/>
      <c r="G50" s="43"/>
      <c r="H50" s="43"/>
      <c r="I50" s="119"/>
      <c r="J50" s="43"/>
      <c r="K50" s="46"/>
    </row>
    <row r="51" spans="2:47" s="1" customFormat="1" x14ac:dyDescent="0.3">
      <c r="B51" s="42"/>
      <c r="C51" s="37" t="s">
        <v>32</v>
      </c>
      <c r="D51" s="43"/>
      <c r="E51" s="43"/>
      <c r="F51" s="35" t="str">
        <f>E15</f>
        <v>MHMP-OTV, Vyšehradská 32, 120 00 Praha 2</v>
      </c>
      <c r="G51" s="43"/>
      <c r="H51" s="43"/>
      <c r="I51" s="120" t="s">
        <v>39</v>
      </c>
      <c r="J51" s="351" t="str">
        <f>E21</f>
        <v xml:space="preserve"> </v>
      </c>
      <c r="K51" s="46"/>
    </row>
    <row r="52" spans="2:47" s="1" customFormat="1" ht="14.45" customHeight="1" x14ac:dyDescent="0.3">
      <c r="B52" s="42"/>
      <c r="C52" s="37" t="s">
        <v>37</v>
      </c>
      <c r="D52" s="43"/>
      <c r="E52" s="43"/>
      <c r="F52" s="35" t="str">
        <f>IF(E18="","",E18)</f>
        <v/>
      </c>
      <c r="G52" s="43"/>
      <c r="H52" s="43"/>
      <c r="I52" s="119"/>
      <c r="J52" s="386"/>
      <c r="K52" s="46"/>
    </row>
    <row r="53" spans="2:47" s="1" customFormat="1" ht="10.35" customHeight="1" x14ac:dyDescent="0.3">
      <c r="B53" s="42"/>
      <c r="C53" s="43"/>
      <c r="D53" s="43"/>
      <c r="E53" s="43"/>
      <c r="F53" s="43"/>
      <c r="G53" s="43"/>
      <c r="H53" s="43"/>
      <c r="I53" s="119"/>
      <c r="J53" s="43"/>
      <c r="K53" s="46"/>
    </row>
    <row r="54" spans="2:47" s="1" customFormat="1" ht="29.25" customHeight="1" x14ac:dyDescent="0.3">
      <c r="B54" s="42"/>
      <c r="C54" s="145" t="s">
        <v>103</v>
      </c>
      <c r="D54" s="133"/>
      <c r="E54" s="133"/>
      <c r="F54" s="133"/>
      <c r="G54" s="133"/>
      <c r="H54" s="133"/>
      <c r="I54" s="146"/>
      <c r="J54" s="147" t="s">
        <v>104</v>
      </c>
      <c r="K54" s="148"/>
    </row>
    <row r="55" spans="2:47" s="1" customFormat="1" ht="10.35" customHeight="1" x14ac:dyDescent="0.3">
      <c r="B55" s="42"/>
      <c r="C55" s="43"/>
      <c r="D55" s="43"/>
      <c r="E55" s="43"/>
      <c r="F55" s="43"/>
      <c r="G55" s="43"/>
      <c r="H55" s="43"/>
      <c r="I55" s="119"/>
      <c r="J55" s="43"/>
      <c r="K55" s="46"/>
    </row>
    <row r="56" spans="2:47" s="1" customFormat="1" ht="29.25" customHeight="1" x14ac:dyDescent="0.3">
      <c r="B56" s="42"/>
      <c r="C56" s="149" t="s">
        <v>105</v>
      </c>
      <c r="D56" s="43"/>
      <c r="E56" s="43"/>
      <c r="F56" s="43"/>
      <c r="G56" s="43"/>
      <c r="H56" s="43"/>
      <c r="I56" s="119"/>
      <c r="J56" s="129">
        <f>J77</f>
        <v>0</v>
      </c>
      <c r="K56" s="46"/>
      <c r="AU56" s="24" t="s">
        <v>106</v>
      </c>
    </row>
    <row r="57" spans="2:47" s="7" customFormat="1" ht="24.95" customHeight="1" x14ac:dyDescent="0.3">
      <c r="B57" s="150"/>
      <c r="C57" s="151"/>
      <c r="D57" s="152" t="s">
        <v>107</v>
      </c>
      <c r="E57" s="153"/>
      <c r="F57" s="153"/>
      <c r="G57" s="153"/>
      <c r="H57" s="153"/>
      <c r="I57" s="154"/>
      <c r="J57" s="155">
        <f>J78</f>
        <v>0</v>
      </c>
      <c r="K57" s="156"/>
    </row>
    <row r="58" spans="2:47" s="1" customFormat="1" ht="21.75" customHeight="1" x14ac:dyDescent="0.3">
      <c r="B58" s="42"/>
      <c r="C58" s="43"/>
      <c r="D58" s="43"/>
      <c r="E58" s="43"/>
      <c r="F58" s="43"/>
      <c r="G58" s="43"/>
      <c r="H58" s="43"/>
      <c r="I58" s="119"/>
      <c r="J58" s="43"/>
      <c r="K58" s="46"/>
    </row>
    <row r="59" spans="2:47" s="1" customFormat="1" ht="6.95" customHeight="1" x14ac:dyDescent="0.3">
      <c r="B59" s="57"/>
      <c r="C59" s="58"/>
      <c r="D59" s="58"/>
      <c r="E59" s="58"/>
      <c r="F59" s="58"/>
      <c r="G59" s="58"/>
      <c r="H59" s="58"/>
      <c r="I59" s="140"/>
      <c r="J59" s="58"/>
      <c r="K59" s="59"/>
    </row>
    <row r="63" spans="2:47" s="1" customFormat="1" ht="6.95" customHeight="1" x14ac:dyDescent="0.3">
      <c r="B63" s="60"/>
      <c r="C63" s="61"/>
      <c r="D63" s="61"/>
      <c r="E63" s="61"/>
      <c r="F63" s="61"/>
      <c r="G63" s="61"/>
      <c r="H63" s="61"/>
      <c r="I63" s="143"/>
      <c r="J63" s="61"/>
      <c r="K63" s="61"/>
      <c r="L63" s="62"/>
    </row>
    <row r="64" spans="2:47" s="1" customFormat="1" ht="36.950000000000003" customHeight="1" x14ac:dyDescent="0.3">
      <c r="B64" s="42"/>
      <c r="C64" s="63" t="s">
        <v>108</v>
      </c>
      <c r="D64" s="64"/>
      <c r="E64" s="64"/>
      <c r="F64" s="64"/>
      <c r="G64" s="64"/>
      <c r="H64" s="64"/>
      <c r="I64" s="157"/>
      <c r="J64" s="64"/>
      <c r="K64" s="64"/>
      <c r="L64" s="62"/>
    </row>
    <row r="65" spans="2:65" s="1" customFormat="1" ht="6.95" customHeight="1" x14ac:dyDescent="0.3">
      <c r="B65" s="42"/>
      <c r="C65" s="64"/>
      <c r="D65" s="64"/>
      <c r="E65" s="64"/>
      <c r="F65" s="64"/>
      <c r="G65" s="64"/>
      <c r="H65" s="64"/>
      <c r="I65" s="157"/>
      <c r="J65" s="64"/>
      <c r="K65" s="64"/>
      <c r="L65" s="62"/>
    </row>
    <row r="66" spans="2:65" s="1" customFormat="1" ht="14.45" customHeight="1" x14ac:dyDescent="0.3">
      <c r="B66" s="42"/>
      <c r="C66" s="66" t="s">
        <v>18</v>
      </c>
      <c r="D66" s="64"/>
      <c r="E66" s="64"/>
      <c r="F66" s="64"/>
      <c r="G66" s="64"/>
      <c r="H66" s="64"/>
      <c r="I66" s="157"/>
      <c r="J66" s="64"/>
      <c r="K66" s="64"/>
      <c r="L66" s="62"/>
    </row>
    <row r="67" spans="2:65" s="1" customFormat="1" ht="16.5" customHeight="1" x14ac:dyDescent="0.3">
      <c r="B67" s="42"/>
      <c r="C67" s="64"/>
      <c r="D67" s="64"/>
      <c r="E67" s="387" t="str">
        <f>E7</f>
        <v>Křeslice - rekonstrukce ulice Štychova v useku Ke Štítu - Dolnokřeslická</v>
      </c>
      <c r="F67" s="388"/>
      <c r="G67" s="388"/>
      <c r="H67" s="388"/>
      <c r="I67" s="157"/>
      <c r="J67" s="64"/>
      <c r="K67" s="64"/>
      <c r="L67" s="62"/>
    </row>
    <row r="68" spans="2:65" s="1" customFormat="1" ht="14.45" customHeight="1" x14ac:dyDescent="0.3">
      <c r="B68" s="42"/>
      <c r="C68" s="66" t="s">
        <v>100</v>
      </c>
      <c r="D68" s="64"/>
      <c r="E68" s="64"/>
      <c r="F68" s="64"/>
      <c r="G68" s="64"/>
      <c r="H68" s="64"/>
      <c r="I68" s="157"/>
      <c r="J68" s="64"/>
      <c r="K68" s="64"/>
      <c r="L68" s="62"/>
    </row>
    <row r="69" spans="2:65" s="1" customFormat="1" ht="17.25" customHeight="1" x14ac:dyDescent="0.3">
      <c r="B69" s="42"/>
      <c r="C69" s="64"/>
      <c r="D69" s="64"/>
      <c r="E69" s="362" t="str">
        <f>E9</f>
        <v>VRN/DRN - Vedlejší a doplňkové rozpočtové náklady</v>
      </c>
      <c r="F69" s="389"/>
      <c r="G69" s="389"/>
      <c r="H69" s="389"/>
      <c r="I69" s="157"/>
      <c r="J69" s="64"/>
      <c r="K69" s="64"/>
      <c r="L69" s="62"/>
    </row>
    <row r="70" spans="2:65" s="1" customFormat="1" ht="6.95" customHeight="1" x14ac:dyDescent="0.3">
      <c r="B70" s="42"/>
      <c r="C70" s="64"/>
      <c r="D70" s="64"/>
      <c r="E70" s="64"/>
      <c r="F70" s="64"/>
      <c r="G70" s="64"/>
      <c r="H70" s="64"/>
      <c r="I70" s="157"/>
      <c r="J70" s="64"/>
      <c r="K70" s="64"/>
      <c r="L70" s="62"/>
    </row>
    <row r="71" spans="2:65" s="1" customFormat="1" ht="18" customHeight="1" x14ac:dyDescent="0.3">
      <c r="B71" s="42"/>
      <c r="C71" s="66" t="s">
        <v>24</v>
      </c>
      <c r="D71" s="64"/>
      <c r="E71" s="64"/>
      <c r="F71" s="158" t="str">
        <f>F12</f>
        <v>Křeslice - Praha 10</v>
      </c>
      <c r="G71" s="64"/>
      <c r="H71" s="64"/>
      <c r="I71" s="159" t="s">
        <v>26</v>
      </c>
      <c r="J71" s="74" t="str">
        <f>IF(J12="","",J12)</f>
        <v>20. 4. 2018</v>
      </c>
      <c r="K71" s="64"/>
      <c r="L71" s="62"/>
    </row>
    <row r="72" spans="2:65" s="1" customFormat="1" ht="6.95" customHeight="1" x14ac:dyDescent="0.3">
      <c r="B72" s="42"/>
      <c r="C72" s="64"/>
      <c r="D72" s="64"/>
      <c r="E72" s="64"/>
      <c r="F72" s="64"/>
      <c r="G72" s="64"/>
      <c r="H72" s="64"/>
      <c r="I72" s="157"/>
      <c r="J72" s="64"/>
      <c r="K72" s="64"/>
      <c r="L72" s="62"/>
    </row>
    <row r="73" spans="2:65" s="1" customFormat="1" x14ac:dyDescent="0.3">
      <c r="B73" s="42"/>
      <c r="C73" s="66" t="s">
        <v>32</v>
      </c>
      <c r="D73" s="64"/>
      <c r="E73" s="64"/>
      <c r="F73" s="158" t="str">
        <f>E15</f>
        <v>MHMP-OTV, Vyšehradská 32, 120 00 Praha 2</v>
      </c>
      <c r="G73" s="64"/>
      <c r="H73" s="64"/>
      <c r="I73" s="159" t="s">
        <v>39</v>
      </c>
      <c r="J73" s="158" t="str">
        <f>E21</f>
        <v xml:space="preserve"> </v>
      </c>
      <c r="K73" s="64"/>
      <c r="L73" s="62"/>
    </row>
    <row r="74" spans="2:65" s="1" customFormat="1" ht="14.45" customHeight="1" x14ac:dyDescent="0.3">
      <c r="B74" s="42"/>
      <c r="C74" s="66" t="s">
        <v>37</v>
      </c>
      <c r="D74" s="64"/>
      <c r="E74" s="64"/>
      <c r="F74" s="158" t="str">
        <f>IF(E18="","",E18)</f>
        <v/>
      </c>
      <c r="G74" s="64"/>
      <c r="H74" s="64"/>
      <c r="I74" s="157"/>
      <c r="J74" s="64"/>
      <c r="K74" s="64"/>
      <c r="L74" s="62"/>
    </row>
    <row r="75" spans="2:65" s="1" customFormat="1" ht="10.35" customHeight="1" x14ac:dyDescent="0.3">
      <c r="B75" s="42"/>
      <c r="C75" s="64"/>
      <c r="D75" s="64"/>
      <c r="E75" s="64"/>
      <c r="F75" s="64"/>
      <c r="G75" s="64"/>
      <c r="H75" s="64"/>
      <c r="I75" s="157"/>
      <c r="J75" s="64"/>
      <c r="K75" s="64"/>
      <c r="L75" s="62"/>
    </row>
    <row r="76" spans="2:65" s="8" customFormat="1" ht="29.25" customHeight="1" x14ac:dyDescent="0.3">
      <c r="B76" s="160"/>
      <c r="C76" s="161" t="s">
        <v>109</v>
      </c>
      <c r="D76" s="162" t="s">
        <v>62</v>
      </c>
      <c r="E76" s="162" t="s">
        <v>58</v>
      </c>
      <c r="F76" s="162" t="s">
        <v>110</v>
      </c>
      <c r="G76" s="162" t="s">
        <v>111</v>
      </c>
      <c r="H76" s="162" t="s">
        <v>112</v>
      </c>
      <c r="I76" s="163" t="s">
        <v>113</v>
      </c>
      <c r="J76" s="162" t="s">
        <v>104</v>
      </c>
      <c r="K76" s="164" t="s">
        <v>114</v>
      </c>
      <c r="L76" s="165"/>
      <c r="M76" s="82" t="s">
        <v>115</v>
      </c>
      <c r="N76" s="83" t="s">
        <v>47</v>
      </c>
      <c r="O76" s="83" t="s">
        <v>116</v>
      </c>
      <c r="P76" s="83" t="s">
        <v>117</v>
      </c>
      <c r="Q76" s="83" t="s">
        <v>118</v>
      </c>
      <c r="R76" s="83" t="s">
        <v>119</v>
      </c>
      <c r="S76" s="83" t="s">
        <v>120</v>
      </c>
      <c r="T76" s="84" t="s">
        <v>121</v>
      </c>
    </row>
    <row r="77" spans="2:65" s="1" customFormat="1" ht="29.25" customHeight="1" x14ac:dyDescent="0.35">
      <c r="B77" s="42"/>
      <c r="C77" s="88" t="s">
        <v>105</v>
      </c>
      <c r="D77" s="64"/>
      <c r="E77" s="64"/>
      <c r="F77" s="64"/>
      <c r="G77" s="64"/>
      <c r="H77" s="64"/>
      <c r="I77" s="157"/>
      <c r="J77" s="166">
        <f>BK77</f>
        <v>0</v>
      </c>
      <c r="K77" s="64"/>
      <c r="L77" s="62"/>
      <c r="M77" s="85"/>
      <c r="N77" s="86"/>
      <c r="O77" s="86"/>
      <c r="P77" s="167">
        <f>P78</f>
        <v>0</v>
      </c>
      <c r="Q77" s="86"/>
      <c r="R77" s="167">
        <f>R78</f>
        <v>0</v>
      </c>
      <c r="S77" s="86"/>
      <c r="T77" s="168">
        <f>T78</f>
        <v>0</v>
      </c>
      <c r="AT77" s="24" t="s">
        <v>76</v>
      </c>
      <c r="AU77" s="24" t="s">
        <v>106</v>
      </c>
      <c r="BK77" s="169">
        <f>BK78</f>
        <v>0</v>
      </c>
    </row>
    <row r="78" spans="2:65" s="9" customFormat="1" ht="37.35" customHeight="1" x14ac:dyDescent="0.35">
      <c r="B78" s="170"/>
      <c r="C78" s="171"/>
      <c r="D78" s="172" t="s">
        <v>76</v>
      </c>
      <c r="E78" s="173" t="s">
        <v>122</v>
      </c>
      <c r="F78" s="173" t="s">
        <v>123</v>
      </c>
      <c r="G78" s="171"/>
      <c r="H78" s="171"/>
      <c r="I78" s="174"/>
      <c r="J78" s="175">
        <f>BK78</f>
        <v>0</v>
      </c>
      <c r="K78" s="171"/>
      <c r="L78" s="176"/>
      <c r="M78" s="177"/>
      <c r="N78" s="178"/>
      <c r="O78" s="178"/>
      <c r="P78" s="179">
        <f>SUM(P79:P84)</f>
        <v>0</v>
      </c>
      <c r="Q78" s="178"/>
      <c r="R78" s="179">
        <f>SUM(R79:R84)</f>
        <v>0</v>
      </c>
      <c r="S78" s="178"/>
      <c r="T78" s="180">
        <f>SUM(T79:T84)</f>
        <v>0</v>
      </c>
      <c r="AR78" s="181" t="s">
        <v>124</v>
      </c>
      <c r="AT78" s="182" t="s">
        <v>76</v>
      </c>
      <c r="AU78" s="182" t="s">
        <v>77</v>
      </c>
      <c r="AY78" s="181" t="s">
        <v>125</v>
      </c>
      <c r="BK78" s="183">
        <f>SUM(BK79:BK84)</f>
        <v>0</v>
      </c>
    </row>
    <row r="79" spans="2:65" s="1" customFormat="1" ht="25.5" customHeight="1" x14ac:dyDescent="0.3">
      <c r="B79" s="42"/>
      <c r="C79" s="184" t="s">
        <v>85</v>
      </c>
      <c r="D79" s="184" t="s">
        <v>126</v>
      </c>
      <c r="E79" s="185" t="s">
        <v>127</v>
      </c>
      <c r="F79" s="186" t="s">
        <v>128</v>
      </c>
      <c r="G79" s="187" t="s">
        <v>129</v>
      </c>
      <c r="H79" s="188">
        <v>1</v>
      </c>
      <c r="I79" s="189"/>
      <c r="J79" s="190">
        <f t="shared" ref="J79:J84" si="0">ROUND(I79*H79,2)</f>
        <v>0</v>
      </c>
      <c r="K79" s="186" t="s">
        <v>130</v>
      </c>
      <c r="L79" s="62"/>
      <c r="M79" s="191" t="s">
        <v>34</v>
      </c>
      <c r="N79" s="192" t="s">
        <v>48</v>
      </c>
      <c r="O79" s="43"/>
      <c r="P79" s="193">
        <f t="shared" ref="P79:P84" si="1">O79*H79</f>
        <v>0</v>
      </c>
      <c r="Q79" s="193">
        <v>0</v>
      </c>
      <c r="R79" s="193">
        <f t="shared" ref="R79:R84" si="2">Q79*H79</f>
        <v>0</v>
      </c>
      <c r="S79" s="193">
        <v>0</v>
      </c>
      <c r="T79" s="194">
        <f t="shared" ref="T79:T84" si="3">S79*H79</f>
        <v>0</v>
      </c>
      <c r="AR79" s="24" t="s">
        <v>131</v>
      </c>
      <c r="AT79" s="24" t="s">
        <v>126</v>
      </c>
      <c r="AU79" s="24" t="s">
        <v>85</v>
      </c>
      <c r="AY79" s="24" t="s">
        <v>125</v>
      </c>
      <c r="BE79" s="195">
        <f t="shared" ref="BE79:BE84" si="4">IF(N79="základní",J79,0)</f>
        <v>0</v>
      </c>
      <c r="BF79" s="195">
        <f t="shared" ref="BF79:BF84" si="5">IF(N79="snížená",J79,0)</f>
        <v>0</v>
      </c>
      <c r="BG79" s="195">
        <f t="shared" ref="BG79:BG84" si="6">IF(N79="zákl. přenesená",J79,0)</f>
        <v>0</v>
      </c>
      <c r="BH79" s="195">
        <f t="shared" ref="BH79:BH84" si="7">IF(N79="sníž. přenesená",J79,0)</f>
        <v>0</v>
      </c>
      <c r="BI79" s="195">
        <f t="shared" ref="BI79:BI84" si="8">IF(N79="nulová",J79,0)</f>
        <v>0</v>
      </c>
      <c r="BJ79" s="24" t="s">
        <v>85</v>
      </c>
      <c r="BK79" s="195">
        <f t="shared" ref="BK79:BK84" si="9">ROUND(I79*H79,2)</f>
        <v>0</v>
      </c>
      <c r="BL79" s="24" t="s">
        <v>131</v>
      </c>
      <c r="BM79" s="24" t="s">
        <v>132</v>
      </c>
    </row>
    <row r="80" spans="2:65" s="1" customFormat="1" ht="16.5" customHeight="1" x14ac:dyDescent="0.3">
      <c r="B80" s="42"/>
      <c r="C80" s="184" t="s">
        <v>87</v>
      </c>
      <c r="D80" s="184" t="s">
        <v>126</v>
      </c>
      <c r="E80" s="185" t="s">
        <v>133</v>
      </c>
      <c r="F80" s="186" t="s">
        <v>134</v>
      </c>
      <c r="G80" s="187" t="s">
        <v>129</v>
      </c>
      <c r="H80" s="188">
        <v>1</v>
      </c>
      <c r="I80" s="189"/>
      <c r="J80" s="190">
        <f t="shared" si="0"/>
        <v>0</v>
      </c>
      <c r="K80" s="186" t="s">
        <v>135</v>
      </c>
      <c r="L80" s="62"/>
      <c r="M80" s="191" t="s">
        <v>34</v>
      </c>
      <c r="N80" s="192" t="s">
        <v>48</v>
      </c>
      <c r="O80" s="43"/>
      <c r="P80" s="193">
        <f t="shared" si="1"/>
        <v>0</v>
      </c>
      <c r="Q80" s="193">
        <v>0</v>
      </c>
      <c r="R80" s="193">
        <f t="shared" si="2"/>
        <v>0</v>
      </c>
      <c r="S80" s="193">
        <v>0</v>
      </c>
      <c r="T80" s="194">
        <f t="shared" si="3"/>
        <v>0</v>
      </c>
      <c r="AR80" s="24" t="s">
        <v>131</v>
      </c>
      <c r="AT80" s="24" t="s">
        <v>126</v>
      </c>
      <c r="AU80" s="24" t="s">
        <v>85</v>
      </c>
      <c r="AY80" s="24" t="s">
        <v>125</v>
      </c>
      <c r="BE80" s="195">
        <f t="shared" si="4"/>
        <v>0</v>
      </c>
      <c r="BF80" s="195">
        <f t="shared" si="5"/>
        <v>0</v>
      </c>
      <c r="BG80" s="195">
        <f t="shared" si="6"/>
        <v>0</v>
      </c>
      <c r="BH80" s="195">
        <f t="shared" si="7"/>
        <v>0</v>
      </c>
      <c r="BI80" s="195">
        <f t="shared" si="8"/>
        <v>0</v>
      </c>
      <c r="BJ80" s="24" t="s">
        <v>85</v>
      </c>
      <c r="BK80" s="195">
        <f t="shared" si="9"/>
        <v>0</v>
      </c>
      <c r="BL80" s="24" t="s">
        <v>131</v>
      </c>
      <c r="BM80" s="24" t="s">
        <v>136</v>
      </c>
    </row>
    <row r="81" spans="2:65" s="1" customFormat="1" ht="16.5" customHeight="1" x14ac:dyDescent="0.3">
      <c r="B81" s="42"/>
      <c r="C81" s="184" t="s">
        <v>137</v>
      </c>
      <c r="D81" s="184" t="s">
        <v>126</v>
      </c>
      <c r="E81" s="185" t="s">
        <v>138</v>
      </c>
      <c r="F81" s="186" t="s">
        <v>139</v>
      </c>
      <c r="G81" s="187" t="s">
        <v>129</v>
      </c>
      <c r="H81" s="188">
        <v>1</v>
      </c>
      <c r="I81" s="189"/>
      <c r="J81" s="190">
        <f t="shared" si="0"/>
        <v>0</v>
      </c>
      <c r="K81" s="186" t="s">
        <v>135</v>
      </c>
      <c r="L81" s="62"/>
      <c r="M81" s="191" t="s">
        <v>34</v>
      </c>
      <c r="N81" s="192" t="s">
        <v>48</v>
      </c>
      <c r="O81" s="43"/>
      <c r="P81" s="193">
        <f t="shared" si="1"/>
        <v>0</v>
      </c>
      <c r="Q81" s="193">
        <v>0</v>
      </c>
      <c r="R81" s="193">
        <f t="shared" si="2"/>
        <v>0</v>
      </c>
      <c r="S81" s="193">
        <v>0</v>
      </c>
      <c r="T81" s="194">
        <f t="shared" si="3"/>
        <v>0</v>
      </c>
      <c r="AR81" s="24" t="s">
        <v>131</v>
      </c>
      <c r="AT81" s="24" t="s">
        <v>126</v>
      </c>
      <c r="AU81" s="24" t="s">
        <v>85</v>
      </c>
      <c r="AY81" s="24" t="s">
        <v>125</v>
      </c>
      <c r="BE81" s="195">
        <f t="shared" si="4"/>
        <v>0</v>
      </c>
      <c r="BF81" s="195">
        <f t="shared" si="5"/>
        <v>0</v>
      </c>
      <c r="BG81" s="195">
        <f t="shared" si="6"/>
        <v>0</v>
      </c>
      <c r="BH81" s="195">
        <f t="shared" si="7"/>
        <v>0</v>
      </c>
      <c r="BI81" s="195">
        <f t="shared" si="8"/>
        <v>0</v>
      </c>
      <c r="BJ81" s="24" t="s">
        <v>85</v>
      </c>
      <c r="BK81" s="195">
        <f t="shared" si="9"/>
        <v>0</v>
      </c>
      <c r="BL81" s="24" t="s">
        <v>131</v>
      </c>
      <c r="BM81" s="24" t="s">
        <v>140</v>
      </c>
    </row>
    <row r="82" spans="2:65" s="1" customFormat="1" ht="16.5" customHeight="1" x14ac:dyDescent="0.3">
      <c r="B82" s="42"/>
      <c r="C82" s="184" t="s">
        <v>141</v>
      </c>
      <c r="D82" s="184" t="s">
        <v>126</v>
      </c>
      <c r="E82" s="185" t="s">
        <v>142</v>
      </c>
      <c r="F82" s="186" t="s">
        <v>143</v>
      </c>
      <c r="G82" s="187" t="s">
        <v>129</v>
      </c>
      <c r="H82" s="188">
        <v>1</v>
      </c>
      <c r="I82" s="189"/>
      <c r="J82" s="190">
        <f t="shared" si="0"/>
        <v>0</v>
      </c>
      <c r="K82" s="186" t="s">
        <v>135</v>
      </c>
      <c r="L82" s="62"/>
      <c r="M82" s="191" t="s">
        <v>34</v>
      </c>
      <c r="N82" s="192" t="s">
        <v>48</v>
      </c>
      <c r="O82" s="43"/>
      <c r="P82" s="193">
        <f t="shared" si="1"/>
        <v>0</v>
      </c>
      <c r="Q82" s="193">
        <v>0</v>
      </c>
      <c r="R82" s="193">
        <f t="shared" si="2"/>
        <v>0</v>
      </c>
      <c r="S82" s="193">
        <v>0</v>
      </c>
      <c r="T82" s="194">
        <f t="shared" si="3"/>
        <v>0</v>
      </c>
      <c r="AR82" s="24" t="s">
        <v>131</v>
      </c>
      <c r="AT82" s="24" t="s">
        <v>126</v>
      </c>
      <c r="AU82" s="24" t="s">
        <v>85</v>
      </c>
      <c r="AY82" s="24" t="s">
        <v>125</v>
      </c>
      <c r="BE82" s="195">
        <f t="shared" si="4"/>
        <v>0</v>
      </c>
      <c r="BF82" s="195">
        <f t="shared" si="5"/>
        <v>0</v>
      </c>
      <c r="BG82" s="195">
        <f t="shared" si="6"/>
        <v>0</v>
      </c>
      <c r="BH82" s="195">
        <f t="shared" si="7"/>
        <v>0</v>
      </c>
      <c r="BI82" s="195">
        <f t="shared" si="8"/>
        <v>0</v>
      </c>
      <c r="BJ82" s="24" t="s">
        <v>85</v>
      </c>
      <c r="BK82" s="195">
        <f t="shared" si="9"/>
        <v>0</v>
      </c>
      <c r="BL82" s="24" t="s">
        <v>131</v>
      </c>
      <c r="BM82" s="24" t="s">
        <v>144</v>
      </c>
    </row>
    <row r="83" spans="2:65" s="1" customFormat="1" ht="16.5" customHeight="1" x14ac:dyDescent="0.3">
      <c r="B83" s="42"/>
      <c r="C83" s="184" t="s">
        <v>124</v>
      </c>
      <c r="D83" s="184" t="s">
        <v>126</v>
      </c>
      <c r="E83" s="185" t="s">
        <v>145</v>
      </c>
      <c r="F83" s="186" t="s">
        <v>146</v>
      </c>
      <c r="G83" s="187" t="s">
        <v>129</v>
      </c>
      <c r="H83" s="188">
        <v>1</v>
      </c>
      <c r="I83" s="189"/>
      <c r="J83" s="190">
        <f t="shared" si="0"/>
        <v>0</v>
      </c>
      <c r="K83" s="186" t="s">
        <v>135</v>
      </c>
      <c r="L83" s="62"/>
      <c r="M83" s="191" t="s">
        <v>34</v>
      </c>
      <c r="N83" s="192" t="s">
        <v>48</v>
      </c>
      <c r="O83" s="43"/>
      <c r="P83" s="193">
        <f t="shared" si="1"/>
        <v>0</v>
      </c>
      <c r="Q83" s="193">
        <v>0</v>
      </c>
      <c r="R83" s="193">
        <f t="shared" si="2"/>
        <v>0</v>
      </c>
      <c r="S83" s="193">
        <v>0</v>
      </c>
      <c r="T83" s="194">
        <f t="shared" si="3"/>
        <v>0</v>
      </c>
      <c r="AR83" s="24" t="s">
        <v>131</v>
      </c>
      <c r="AT83" s="24" t="s">
        <v>126</v>
      </c>
      <c r="AU83" s="24" t="s">
        <v>85</v>
      </c>
      <c r="AY83" s="24" t="s">
        <v>125</v>
      </c>
      <c r="BE83" s="195">
        <f t="shared" si="4"/>
        <v>0</v>
      </c>
      <c r="BF83" s="195">
        <f t="shared" si="5"/>
        <v>0</v>
      </c>
      <c r="BG83" s="195">
        <f t="shared" si="6"/>
        <v>0</v>
      </c>
      <c r="BH83" s="195">
        <f t="shared" si="7"/>
        <v>0</v>
      </c>
      <c r="BI83" s="195">
        <f t="shared" si="8"/>
        <v>0</v>
      </c>
      <c r="BJ83" s="24" t="s">
        <v>85</v>
      </c>
      <c r="BK83" s="195">
        <f t="shared" si="9"/>
        <v>0</v>
      </c>
      <c r="BL83" s="24" t="s">
        <v>131</v>
      </c>
      <c r="BM83" s="24" t="s">
        <v>147</v>
      </c>
    </row>
    <row r="84" spans="2:65" s="1" customFormat="1" ht="16.5" customHeight="1" x14ac:dyDescent="0.3">
      <c r="B84" s="42"/>
      <c r="C84" s="184" t="s">
        <v>148</v>
      </c>
      <c r="D84" s="184" t="s">
        <v>126</v>
      </c>
      <c r="E84" s="185" t="s">
        <v>149</v>
      </c>
      <c r="F84" s="186" t="s">
        <v>150</v>
      </c>
      <c r="G84" s="187" t="s">
        <v>129</v>
      </c>
      <c r="H84" s="188">
        <v>1</v>
      </c>
      <c r="I84" s="189"/>
      <c r="J84" s="190">
        <f t="shared" si="0"/>
        <v>0</v>
      </c>
      <c r="K84" s="186" t="s">
        <v>130</v>
      </c>
      <c r="L84" s="62"/>
      <c r="M84" s="191" t="s">
        <v>34</v>
      </c>
      <c r="N84" s="196" t="s">
        <v>48</v>
      </c>
      <c r="O84" s="197"/>
      <c r="P84" s="198">
        <f t="shared" si="1"/>
        <v>0</v>
      </c>
      <c r="Q84" s="198">
        <v>0</v>
      </c>
      <c r="R84" s="198">
        <f t="shared" si="2"/>
        <v>0</v>
      </c>
      <c r="S84" s="198">
        <v>0</v>
      </c>
      <c r="T84" s="199">
        <f t="shared" si="3"/>
        <v>0</v>
      </c>
      <c r="AR84" s="24" t="s">
        <v>131</v>
      </c>
      <c r="AT84" s="24" t="s">
        <v>126</v>
      </c>
      <c r="AU84" s="24" t="s">
        <v>85</v>
      </c>
      <c r="AY84" s="24" t="s">
        <v>125</v>
      </c>
      <c r="BE84" s="195">
        <f t="shared" si="4"/>
        <v>0</v>
      </c>
      <c r="BF84" s="195">
        <f t="shared" si="5"/>
        <v>0</v>
      </c>
      <c r="BG84" s="195">
        <f t="shared" si="6"/>
        <v>0</v>
      </c>
      <c r="BH84" s="195">
        <f t="shared" si="7"/>
        <v>0</v>
      </c>
      <c r="BI84" s="195">
        <f t="shared" si="8"/>
        <v>0</v>
      </c>
      <c r="BJ84" s="24" t="s">
        <v>85</v>
      </c>
      <c r="BK84" s="195">
        <f t="shared" si="9"/>
        <v>0</v>
      </c>
      <c r="BL84" s="24" t="s">
        <v>131</v>
      </c>
      <c r="BM84" s="24" t="s">
        <v>151</v>
      </c>
    </row>
    <row r="85" spans="2:65" s="1" customFormat="1" ht="6.95" customHeight="1" x14ac:dyDescent="0.3">
      <c r="B85" s="57"/>
      <c r="C85" s="58"/>
      <c r="D85" s="58"/>
      <c r="E85" s="58"/>
      <c r="F85" s="58"/>
      <c r="G85" s="58"/>
      <c r="H85" s="58"/>
      <c r="I85" s="140"/>
      <c r="J85" s="58"/>
      <c r="K85" s="58"/>
      <c r="L85" s="62"/>
    </row>
  </sheetData>
  <sheetProtection algorithmName="SHA-512" hashValue="94wNRe/5qv+zIQg6K17itrsaHYGT7n5Pp+z5sU+PDxeuTJ+w0emIxbJOnaC6BuFh22V97j9tvhFS5lL7Uj0WfQ==" saltValue="fldTXB3S0RJJ1EEpH2UzbBMDekTc7rO4p57VvDd63JSSDRy0Fe0OW5RWKUxjOnBhKwhauxrNmU62vyHUels4Vw==" spinCount="100000" sheet="1" objects="1" scenarios="1" formatColumns="0" formatRows="0" autoFilter="0"/>
  <autoFilter ref="C76:K84"/>
  <mergeCells count="10">
    <mergeCell ref="J51:J52"/>
    <mergeCell ref="E67:H67"/>
    <mergeCell ref="E69:H69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6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329"/>
  <sheetViews>
    <sheetView showGridLines="0" tabSelected="1" workbookViewId="0">
      <pane ySplit="1" topLeftCell="A77" activePane="bottomLeft" state="frozen"/>
      <selection pane="bottomLeft" activeCell="J89" sqref="J89"/>
    </sheetView>
  </sheetViews>
  <sheetFormatPr defaultRowHeight="1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2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 x14ac:dyDescent="0.3">
      <c r="A1" s="21"/>
      <c r="B1" s="113"/>
      <c r="C1" s="113"/>
      <c r="D1" s="114" t="s">
        <v>1</v>
      </c>
      <c r="E1" s="113"/>
      <c r="F1" s="115" t="s">
        <v>94</v>
      </c>
      <c r="G1" s="390" t="s">
        <v>95</v>
      </c>
      <c r="H1" s="390"/>
      <c r="I1" s="116"/>
      <c r="J1" s="115" t="s">
        <v>96</v>
      </c>
      <c r="K1" s="114" t="s">
        <v>97</v>
      </c>
      <c r="L1" s="115" t="s">
        <v>98</v>
      </c>
      <c r="M1" s="115"/>
      <c r="N1" s="115"/>
      <c r="O1" s="115"/>
      <c r="P1" s="115"/>
      <c r="Q1" s="115"/>
      <c r="R1" s="115"/>
      <c r="S1" s="115"/>
      <c r="T1" s="115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 x14ac:dyDescent="0.3"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AT2" s="24" t="s">
        <v>90</v>
      </c>
      <c r="AZ2" s="200" t="s">
        <v>152</v>
      </c>
      <c r="BA2" s="200" t="s">
        <v>34</v>
      </c>
      <c r="BB2" s="200" t="s">
        <v>34</v>
      </c>
      <c r="BC2" s="200" t="s">
        <v>153</v>
      </c>
      <c r="BD2" s="200" t="s">
        <v>87</v>
      </c>
    </row>
    <row r="3" spans="1:70" ht="6.95" customHeight="1" x14ac:dyDescent="0.3">
      <c r="B3" s="25"/>
      <c r="C3" s="26"/>
      <c r="D3" s="26"/>
      <c r="E3" s="26"/>
      <c r="F3" s="26"/>
      <c r="G3" s="26"/>
      <c r="H3" s="26"/>
      <c r="I3" s="117"/>
      <c r="J3" s="26"/>
      <c r="K3" s="27"/>
      <c r="AT3" s="24" t="s">
        <v>87</v>
      </c>
      <c r="AZ3" s="200" t="s">
        <v>154</v>
      </c>
      <c r="BA3" s="200" t="s">
        <v>34</v>
      </c>
      <c r="BB3" s="200" t="s">
        <v>34</v>
      </c>
      <c r="BC3" s="200" t="s">
        <v>155</v>
      </c>
      <c r="BD3" s="200" t="s">
        <v>87</v>
      </c>
    </row>
    <row r="4" spans="1:70" ht="36.950000000000003" customHeight="1" x14ac:dyDescent="0.3">
      <c r="B4" s="28"/>
      <c r="C4" s="29"/>
      <c r="D4" s="30" t="s">
        <v>99</v>
      </c>
      <c r="E4" s="29"/>
      <c r="F4" s="29"/>
      <c r="G4" s="29"/>
      <c r="H4" s="29"/>
      <c r="I4" s="118"/>
      <c r="J4" s="29"/>
      <c r="K4" s="31"/>
      <c r="M4" s="32" t="s">
        <v>12</v>
      </c>
      <c r="AT4" s="24" t="s">
        <v>6</v>
      </c>
      <c r="AZ4" s="200" t="s">
        <v>156</v>
      </c>
      <c r="BA4" s="200" t="s">
        <v>34</v>
      </c>
      <c r="BB4" s="200" t="s">
        <v>34</v>
      </c>
      <c r="BC4" s="200" t="s">
        <v>157</v>
      </c>
      <c r="BD4" s="200" t="s">
        <v>87</v>
      </c>
    </row>
    <row r="5" spans="1:70" ht="6.95" customHeight="1" x14ac:dyDescent="0.3">
      <c r="B5" s="28"/>
      <c r="C5" s="29"/>
      <c r="D5" s="29"/>
      <c r="E5" s="29"/>
      <c r="F5" s="29"/>
      <c r="G5" s="29"/>
      <c r="H5" s="29"/>
      <c r="I5" s="118"/>
      <c r="J5" s="29"/>
      <c r="K5" s="31"/>
      <c r="AZ5" s="200" t="s">
        <v>158</v>
      </c>
      <c r="BA5" s="200" t="s">
        <v>34</v>
      </c>
      <c r="BB5" s="200" t="s">
        <v>34</v>
      </c>
      <c r="BC5" s="200" t="s">
        <v>159</v>
      </c>
      <c r="BD5" s="200" t="s">
        <v>87</v>
      </c>
    </row>
    <row r="6" spans="1:70" x14ac:dyDescent="0.3">
      <c r="B6" s="28"/>
      <c r="C6" s="29"/>
      <c r="D6" s="37" t="s">
        <v>18</v>
      </c>
      <c r="E6" s="29"/>
      <c r="F6" s="29"/>
      <c r="G6" s="29"/>
      <c r="H6" s="29"/>
      <c r="I6" s="118"/>
      <c r="J6" s="29"/>
      <c r="K6" s="31"/>
      <c r="AZ6" s="200" t="s">
        <v>160</v>
      </c>
      <c r="BA6" s="200" t="s">
        <v>34</v>
      </c>
      <c r="BB6" s="200" t="s">
        <v>34</v>
      </c>
      <c r="BC6" s="200" t="s">
        <v>161</v>
      </c>
      <c r="BD6" s="200" t="s">
        <v>87</v>
      </c>
    </row>
    <row r="7" spans="1:70" ht="16.5" customHeight="1" x14ac:dyDescent="0.3">
      <c r="B7" s="28"/>
      <c r="C7" s="29"/>
      <c r="D7" s="29"/>
      <c r="E7" s="382" t="str">
        <f>'Rekapitulace stavby'!K6</f>
        <v>Křeslice - rekonstrukce ulice Štychova v useku Ke Štítu - Dolnokřeslická</v>
      </c>
      <c r="F7" s="383"/>
      <c r="G7" s="383"/>
      <c r="H7" s="383"/>
      <c r="I7" s="118"/>
      <c r="J7" s="29"/>
      <c r="K7" s="31"/>
      <c r="AZ7" s="200" t="s">
        <v>162</v>
      </c>
      <c r="BA7" s="200" t="s">
        <v>34</v>
      </c>
      <c r="BB7" s="200" t="s">
        <v>34</v>
      </c>
      <c r="BC7" s="200" t="s">
        <v>163</v>
      </c>
      <c r="BD7" s="200" t="s">
        <v>87</v>
      </c>
    </row>
    <row r="8" spans="1:70" s="1" customFormat="1" x14ac:dyDescent="0.3">
      <c r="B8" s="42"/>
      <c r="C8" s="43"/>
      <c r="D8" s="37" t="s">
        <v>100</v>
      </c>
      <c r="E8" s="43"/>
      <c r="F8" s="43"/>
      <c r="G8" s="43"/>
      <c r="H8" s="43"/>
      <c r="I8" s="119"/>
      <c r="J8" s="43"/>
      <c r="K8" s="46"/>
      <c r="AZ8" s="200" t="s">
        <v>164</v>
      </c>
      <c r="BA8" s="200" t="s">
        <v>34</v>
      </c>
      <c r="BB8" s="200" t="s">
        <v>34</v>
      </c>
      <c r="BC8" s="200" t="s">
        <v>165</v>
      </c>
      <c r="BD8" s="200" t="s">
        <v>87</v>
      </c>
    </row>
    <row r="9" spans="1:70" s="1" customFormat="1" ht="36.950000000000003" customHeight="1" x14ac:dyDescent="0.3">
      <c r="B9" s="42"/>
      <c r="C9" s="43"/>
      <c r="D9" s="43"/>
      <c r="E9" s="384" t="s">
        <v>166</v>
      </c>
      <c r="F9" s="385"/>
      <c r="G9" s="385"/>
      <c r="H9" s="385"/>
      <c r="I9" s="119"/>
      <c r="J9" s="43"/>
      <c r="K9" s="46"/>
      <c r="AZ9" s="200" t="s">
        <v>167</v>
      </c>
      <c r="BA9" s="200" t="s">
        <v>34</v>
      </c>
      <c r="BB9" s="200" t="s">
        <v>34</v>
      </c>
      <c r="BC9" s="200" t="s">
        <v>168</v>
      </c>
      <c r="BD9" s="200" t="s">
        <v>87</v>
      </c>
    </row>
    <row r="10" spans="1:70" s="1" customFormat="1" ht="13.5" x14ac:dyDescent="0.3">
      <c r="B10" s="42"/>
      <c r="C10" s="43"/>
      <c r="D10" s="43"/>
      <c r="E10" s="43"/>
      <c r="F10" s="43"/>
      <c r="G10" s="43"/>
      <c r="H10" s="43"/>
      <c r="I10" s="119"/>
      <c r="J10" s="43"/>
      <c r="K10" s="46"/>
      <c r="AZ10" s="200" t="s">
        <v>169</v>
      </c>
      <c r="BA10" s="200" t="s">
        <v>34</v>
      </c>
      <c r="BB10" s="200" t="s">
        <v>34</v>
      </c>
      <c r="BC10" s="200" t="s">
        <v>170</v>
      </c>
      <c r="BD10" s="200" t="s">
        <v>87</v>
      </c>
    </row>
    <row r="11" spans="1:70" s="1" customFormat="1" ht="14.45" customHeight="1" x14ac:dyDescent="0.3">
      <c r="B11" s="42"/>
      <c r="C11" s="43"/>
      <c r="D11" s="37" t="s">
        <v>20</v>
      </c>
      <c r="E11" s="43"/>
      <c r="F11" s="35" t="s">
        <v>21</v>
      </c>
      <c r="G11" s="43"/>
      <c r="H11" s="43"/>
      <c r="I11" s="120" t="s">
        <v>22</v>
      </c>
      <c r="J11" s="35" t="s">
        <v>23</v>
      </c>
      <c r="K11" s="46"/>
      <c r="AZ11" s="200" t="s">
        <v>171</v>
      </c>
      <c r="BA11" s="200" t="s">
        <v>34</v>
      </c>
      <c r="BB11" s="200" t="s">
        <v>34</v>
      </c>
      <c r="BC11" s="200" t="s">
        <v>172</v>
      </c>
      <c r="BD11" s="200" t="s">
        <v>87</v>
      </c>
    </row>
    <row r="12" spans="1:70" s="1" customFormat="1" ht="14.45" customHeight="1" x14ac:dyDescent="0.3">
      <c r="B12" s="42"/>
      <c r="C12" s="43"/>
      <c r="D12" s="37" t="s">
        <v>24</v>
      </c>
      <c r="E12" s="43"/>
      <c r="F12" s="35" t="s">
        <v>25</v>
      </c>
      <c r="G12" s="43"/>
      <c r="H12" s="43"/>
      <c r="I12" s="120" t="s">
        <v>26</v>
      </c>
      <c r="J12" s="121" t="str">
        <f>'Rekapitulace stavby'!AN8</f>
        <v>20. 4. 2018</v>
      </c>
      <c r="K12" s="46"/>
      <c r="AZ12" s="200" t="s">
        <v>173</v>
      </c>
      <c r="BA12" s="200" t="s">
        <v>34</v>
      </c>
      <c r="BB12" s="200" t="s">
        <v>34</v>
      </c>
      <c r="BC12" s="200" t="s">
        <v>174</v>
      </c>
      <c r="BD12" s="200" t="s">
        <v>87</v>
      </c>
    </row>
    <row r="13" spans="1:70" s="1" customFormat="1" ht="21.75" customHeight="1" x14ac:dyDescent="0.3">
      <c r="B13" s="42"/>
      <c r="C13" s="43"/>
      <c r="D13" s="34" t="s">
        <v>28</v>
      </c>
      <c r="E13" s="43"/>
      <c r="F13" s="39" t="s">
        <v>29</v>
      </c>
      <c r="G13" s="43"/>
      <c r="H13" s="43"/>
      <c r="I13" s="201" t="s">
        <v>30</v>
      </c>
      <c r="J13" s="39" t="s">
        <v>31</v>
      </c>
      <c r="K13" s="46"/>
      <c r="AZ13" s="200" t="s">
        <v>175</v>
      </c>
      <c r="BA13" s="200" t="s">
        <v>34</v>
      </c>
      <c r="BB13" s="200" t="s">
        <v>34</v>
      </c>
      <c r="BC13" s="200" t="s">
        <v>176</v>
      </c>
      <c r="BD13" s="200" t="s">
        <v>87</v>
      </c>
    </row>
    <row r="14" spans="1:70" s="1" customFormat="1" ht="14.45" customHeight="1" x14ac:dyDescent="0.3">
      <c r="B14" s="42"/>
      <c r="C14" s="43"/>
      <c r="D14" s="37" t="s">
        <v>32</v>
      </c>
      <c r="E14" s="43"/>
      <c r="F14" s="43"/>
      <c r="G14" s="43"/>
      <c r="H14" s="43"/>
      <c r="I14" s="120" t="s">
        <v>33</v>
      </c>
      <c r="J14" s="35" t="s">
        <v>34</v>
      </c>
      <c r="K14" s="46"/>
      <c r="AZ14" s="200" t="s">
        <v>177</v>
      </c>
      <c r="BA14" s="200" t="s">
        <v>34</v>
      </c>
      <c r="BB14" s="200" t="s">
        <v>34</v>
      </c>
      <c r="BC14" s="200" t="s">
        <v>178</v>
      </c>
      <c r="BD14" s="200" t="s">
        <v>87</v>
      </c>
    </row>
    <row r="15" spans="1:70" s="1" customFormat="1" ht="18" customHeight="1" x14ac:dyDescent="0.3">
      <c r="B15" s="42"/>
      <c r="C15" s="43"/>
      <c r="D15" s="43"/>
      <c r="E15" s="35" t="s">
        <v>35</v>
      </c>
      <c r="F15" s="43"/>
      <c r="G15" s="43"/>
      <c r="H15" s="43"/>
      <c r="I15" s="120" t="s">
        <v>36</v>
      </c>
      <c r="J15" s="35" t="s">
        <v>34</v>
      </c>
      <c r="K15" s="46"/>
      <c r="AZ15" s="200" t="s">
        <v>179</v>
      </c>
      <c r="BA15" s="200" t="s">
        <v>34</v>
      </c>
      <c r="BB15" s="200" t="s">
        <v>34</v>
      </c>
      <c r="BC15" s="200" t="s">
        <v>180</v>
      </c>
      <c r="BD15" s="200" t="s">
        <v>87</v>
      </c>
    </row>
    <row r="16" spans="1:70" s="1" customFormat="1" ht="6.95" customHeight="1" x14ac:dyDescent="0.3">
      <c r="B16" s="42"/>
      <c r="C16" s="43"/>
      <c r="D16" s="43"/>
      <c r="E16" s="43"/>
      <c r="F16" s="43"/>
      <c r="G16" s="43"/>
      <c r="H16" s="43"/>
      <c r="I16" s="119"/>
      <c r="J16" s="43"/>
      <c r="K16" s="46"/>
      <c r="AZ16" s="200" t="s">
        <v>181</v>
      </c>
      <c r="BA16" s="200" t="s">
        <v>34</v>
      </c>
      <c r="BB16" s="200" t="s">
        <v>34</v>
      </c>
      <c r="BC16" s="200" t="s">
        <v>182</v>
      </c>
      <c r="BD16" s="200" t="s">
        <v>87</v>
      </c>
    </row>
    <row r="17" spans="2:56" s="1" customFormat="1" ht="14.45" customHeight="1" x14ac:dyDescent="0.3">
      <c r="B17" s="42"/>
      <c r="C17" s="43"/>
      <c r="D17" s="37" t="s">
        <v>37</v>
      </c>
      <c r="E17" s="43"/>
      <c r="F17" s="43"/>
      <c r="G17" s="43"/>
      <c r="H17" s="43"/>
      <c r="I17" s="120" t="s">
        <v>33</v>
      </c>
      <c r="J17" s="35" t="str">
        <f>IF('Rekapitulace stavby'!AN13="Vyplň údaj","",IF('Rekapitulace stavby'!AN13="","",'Rekapitulace stavby'!AN13))</f>
        <v/>
      </c>
      <c r="K17" s="46"/>
      <c r="AZ17" s="200" t="s">
        <v>183</v>
      </c>
      <c r="BA17" s="200" t="s">
        <v>34</v>
      </c>
      <c r="BB17" s="200" t="s">
        <v>34</v>
      </c>
      <c r="BC17" s="200" t="s">
        <v>184</v>
      </c>
      <c r="BD17" s="200" t="s">
        <v>87</v>
      </c>
    </row>
    <row r="18" spans="2:56" s="1" customFormat="1" ht="18" customHeight="1" x14ac:dyDescent="0.3">
      <c r="B18" s="42"/>
      <c r="C18" s="43"/>
      <c r="D18" s="43"/>
      <c r="E18" s="35" t="str">
        <f>IF('Rekapitulace stavby'!E14="Vyplň údaj","",IF('Rekapitulace stavby'!E14="","",'Rekapitulace stavby'!E14))</f>
        <v/>
      </c>
      <c r="F18" s="43"/>
      <c r="G18" s="43"/>
      <c r="H18" s="43"/>
      <c r="I18" s="120" t="s">
        <v>36</v>
      </c>
      <c r="J18" s="35" t="str">
        <f>IF('Rekapitulace stavby'!AN14="Vyplň údaj","",IF('Rekapitulace stavby'!AN14="","",'Rekapitulace stavby'!AN14))</f>
        <v/>
      </c>
      <c r="K18" s="46"/>
      <c r="AZ18" s="200" t="s">
        <v>185</v>
      </c>
      <c r="BA18" s="200" t="s">
        <v>34</v>
      </c>
      <c r="BB18" s="200" t="s">
        <v>34</v>
      </c>
      <c r="BC18" s="200" t="s">
        <v>186</v>
      </c>
      <c r="BD18" s="200" t="s">
        <v>87</v>
      </c>
    </row>
    <row r="19" spans="2:56" s="1" customFormat="1" ht="6.95" customHeight="1" x14ac:dyDescent="0.3">
      <c r="B19" s="42"/>
      <c r="C19" s="43"/>
      <c r="D19" s="43"/>
      <c r="E19" s="43"/>
      <c r="F19" s="43"/>
      <c r="G19" s="43"/>
      <c r="H19" s="43"/>
      <c r="I19" s="119"/>
      <c r="J19" s="43"/>
      <c r="K19" s="46"/>
      <c r="AZ19" s="200" t="s">
        <v>187</v>
      </c>
      <c r="BA19" s="200" t="s">
        <v>34</v>
      </c>
      <c r="BB19" s="200" t="s">
        <v>34</v>
      </c>
      <c r="BC19" s="200" t="s">
        <v>188</v>
      </c>
      <c r="BD19" s="200" t="s">
        <v>87</v>
      </c>
    </row>
    <row r="20" spans="2:56" s="1" customFormat="1" ht="14.45" customHeight="1" x14ac:dyDescent="0.3">
      <c r="B20" s="42"/>
      <c r="C20" s="43"/>
      <c r="D20" s="37" t="s">
        <v>39</v>
      </c>
      <c r="E20" s="43"/>
      <c r="F20" s="43"/>
      <c r="G20" s="43"/>
      <c r="H20" s="43"/>
      <c r="I20" s="120" t="s">
        <v>33</v>
      </c>
      <c r="J20" s="35" t="str">
        <f>IF('Rekapitulace stavby'!AN16="","",'Rekapitulace stavby'!AN16)</f>
        <v/>
      </c>
      <c r="K20" s="46"/>
      <c r="AZ20" s="200" t="s">
        <v>189</v>
      </c>
      <c r="BA20" s="200" t="s">
        <v>34</v>
      </c>
      <c r="BB20" s="200" t="s">
        <v>34</v>
      </c>
      <c r="BC20" s="200" t="s">
        <v>190</v>
      </c>
      <c r="BD20" s="200" t="s">
        <v>87</v>
      </c>
    </row>
    <row r="21" spans="2:56" s="1" customFormat="1" ht="18" customHeight="1" x14ac:dyDescent="0.3">
      <c r="B21" s="42"/>
      <c r="C21" s="43"/>
      <c r="D21" s="43"/>
      <c r="E21" s="35" t="str">
        <f>IF('Rekapitulace stavby'!E17="","",'Rekapitulace stavby'!E17)</f>
        <v xml:space="preserve"> </v>
      </c>
      <c r="F21" s="43"/>
      <c r="G21" s="43"/>
      <c r="H21" s="43"/>
      <c r="I21" s="120" t="s">
        <v>36</v>
      </c>
      <c r="J21" s="35" t="str">
        <f>IF('Rekapitulace stavby'!AN17="","",'Rekapitulace stavby'!AN17)</f>
        <v/>
      </c>
      <c r="K21" s="46"/>
      <c r="AZ21" s="200" t="s">
        <v>191</v>
      </c>
      <c r="BA21" s="200" t="s">
        <v>34</v>
      </c>
      <c r="BB21" s="200" t="s">
        <v>34</v>
      </c>
      <c r="BC21" s="200" t="s">
        <v>141</v>
      </c>
      <c r="BD21" s="200" t="s">
        <v>87</v>
      </c>
    </row>
    <row r="22" spans="2:56" s="1" customFormat="1" ht="6.95" customHeight="1" x14ac:dyDescent="0.3">
      <c r="B22" s="42"/>
      <c r="C22" s="43"/>
      <c r="D22" s="43"/>
      <c r="E22" s="43"/>
      <c r="F22" s="43"/>
      <c r="G22" s="43"/>
      <c r="H22" s="43"/>
      <c r="I22" s="119"/>
      <c r="J22" s="43"/>
      <c r="K22" s="46"/>
      <c r="AZ22" s="200" t="s">
        <v>192</v>
      </c>
      <c r="BA22" s="200" t="s">
        <v>34</v>
      </c>
      <c r="BB22" s="200" t="s">
        <v>34</v>
      </c>
      <c r="BC22" s="200" t="s">
        <v>193</v>
      </c>
      <c r="BD22" s="200" t="s">
        <v>87</v>
      </c>
    </row>
    <row r="23" spans="2:56" s="1" customFormat="1" ht="14.45" customHeight="1" x14ac:dyDescent="0.3">
      <c r="B23" s="42"/>
      <c r="C23" s="43"/>
      <c r="D23" s="37" t="s">
        <v>42</v>
      </c>
      <c r="E23" s="43"/>
      <c r="F23" s="43"/>
      <c r="G23" s="43"/>
      <c r="H23" s="43"/>
      <c r="I23" s="119"/>
      <c r="J23" s="43"/>
      <c r="K23" s="46"/>
      <c r="AZ23" s="200" t="s">
        <v>194</v>
      </c>
      <c r="BA23" s="200" t="s">
        <v>34</v>
      </c>
      <c r="BB23" s="200" t="s">
        <v>34</v>
      </c>
      <c r="BC23" s="200" t="s">
        <v>124</v>
      </c>
      <c r="BD23" s="200" t="s">
        <v>87</v>
      </c>
    </row>
    <row r="24" spans="2:56" s="6" customFormat="1" ht="16.5" customHeight="1" x14ac:dyDescent="0.3">
      <c r="B24" s="122"/>
      <c r="C24" s="123"/>
      <c r="D24" s="123"/>
      <c r="E24" s="351" t="s">
        <v>34</v>
      </c>
      <c r="F24" s="351"/>
      <c r="G24" s="351"/>
      <c r="H24" s="351"/>
      <c r="I24" s="124"/>
      <c r="J24" s="123"/>
      <c r="K24" s="125"/>
      <c r="AZ24" s="202" t="s">
        <v>195</v>
      </c>
      <c r="BA24" s="202" t="s">
        <v>34</v>
      </c>
      <c r="BB24" s="202" t="s">
        <v>34</v>
      </c>
      <c r="BC24" s="202" t="s">
        <v>137</v>
      </c>
      <c r="BD24" s="202" t="s">
        <v>87</v>
      </c>
    </row>
    <row r="25" spans="2:56" s="1" customFormat="1" ht="6.95" customHeight="1" x14ac:dyDescent="0.3">
      <c r="B25" s="42"/>
      <c r="C25" s="43"/>
      <c r="D25" s="43"/>
      <c r="E25" s="43"/>
      <c r="F25" s="43"/>
      <c r="G25" s="43"/>
      <c r="H25" s="43"/>
      <c r="I25" s="119"/>
      <c r="J25" s="43"/>
      <c r="K25" s="46"/>
      <c r="AZ25" s="200" t="s">
        <v>196</v>
      </c>
      <c r="BA25" s="200" t="s">
        <v>34</v>
      </c>
      <c r="BB25" s="200" t="s">
        <v>34</v>
      </c>
      <c r="BC25" s="200" t="s">
        <v>197</v>
      </c>
      <c r="BD25" s="200" t="s">
        <v>87</v>
      </c>
    </row>
    <row r="26" spans="2:56" s="1" customFormat="1" ht="6.95" customHeight="1" x14ac:dyDescent="0.3">
      <c r="B26" s="42"/>
      <c r="C26" s="43"/>
      <c r="D26" s="86"/>
      <c r="E26" s="86"/>
      <c r="F26" s="86"/>
      <c r="G26" s="86"/>
      <c r="H26" s="86"/>
      <c r="I26" s="126"/>
      <c r="J26" s="86"/>
      <c r="K26" s="127"/>
      <c r="AZ26" s="200" t="s">
        <v>198</v>
      </c>
      <c r="BA26" s="200" t="s">
        <v>34</v>
      </c>
      <c r="BB26" s="200" t="s">
        <v>34</v>
      </c>
      <c r="BC26" s="200" t="s">
        <v>199</v>
      </c>
      <c r="BD26" s="200" t="s">
        <v>87</v>
      </c>
    </row>
    <row r="27" spans="2:56" s="1" customFormat="1" ht="25.35" customHeight="1" x14ac:dyDescent="0.3">
      <c r="B27" s="42"/>
      <c r="C27" s="43"/>
      <c r="D27" s="128" t="s">
        <v>43</v>
      </c>
      <c r="E27" s="43"/>
      <c r="F27" s="43"/>
      <c r="G27" s="43"/>
      <c r="H27" s="43"/>
      <c r="I27" s="119"/>
      <c r="J27" s="129">
        <f>ROUND(J83,2)</f>
        <v>0</v>
      </c>
      <c r="K27" s="46"/>
      <c r="AZ27" s="200" t="s">
        <v>200</v>
      </c>
      <c r="BA27" s="200" t="s">
        <v>34</v>
      </c>
      <c r="BB27" s="200" t="s">
        <v>34</v>
      </c>
      <c r="BC27" s="200" t="s">
        <v>199</v>
      </c>
      <c r="BD27" s="200" t="s">
        <v>87</v>
      </c>
    </row>
    <row r="28" spans="2:56" s="1" customFormat="1" ht="6.95" customHeight="1" x14ac:dyDescent="0.3">
      <c r="B28" s="42"/>
      <c r="C28" s="43"/>
      <c r="D28" s="86"/>
      <c r="E28" s="86"/>
      <c r="F28" s="86"/>
      <c r="G28" s="86"/>
      <c r="H28" s="86"/>
      <c r="I28" s="126"/>
      <c r="J28" s="86"/>
      <c r="K28" s="127"/>
      <c r="AZ28" s="200" t="s">
        <v>201</v>
      </c>
      <c r="BA28" s="200" t="s">
        <v>34</v>
      </c>
      <c r="BB28" s="200" t="s">
        <v>34</v>
      </c>
      <c r="BC28" s="200" t="s">
        <v>202</v>
      </c>
      <c r="BD28" s="200" t="s">
        <v>87</v>
      </c>
    </row>
    <row r="29" spans="2:56" s="1" customFormat="1" ht="14.45" customHeight="1" x14ac:dyDescent="0.3">
      <c r="B29" s="42"/>
      <c r="C29" s="43"/>
      <c r="D29" s="43"/>
      <c r="E29" s="43"/>
      <c r="F29" s="47" t="s">
        <v>45</v>
      </c>
      <c r="G29" s="43"/>
      <c r="H29" s="43"/>
      <c r="I29" s="130" t="s">
        <v>44</v>
      </c>
      <c r="J29" s="47" t="s">
        <v>46</v>
      </c>
      <c r="K29" s="46"/>
      <c r="AZ29" s="200" t="s">
        <v>203</v>
      </c>
      <c r="BA29" s="200" t="s">
        <v>34</v>
      </c>
      <c r="BB29" s="200" t="s">
        <v>34</v>
      </c>
      <c r="BC29" s="200" t="s">
        <v>204</v>
      </c>
      <c r="BD29" s="200" t="s">
        <v>87</v>
      </c>
    </row>
    <row r="30" spans="2:56" s="1" customFormat="1" ht="14.45" customHeight="1" x14ac:dyDescent="0.3">
      <c r="B30" s="42"/>
      <c r="C30" s="43"/>
      <c r="D30" s="50" t="s">
        <v>47</v>
      </c>
      <c r="E30" s="50" t="s">
        <v>48</v>
      </c>
      <c r="F30" s="131">
        <f>ROUND(SUM(BE83:BE328), 2)</f>
        <v>0</v>
      </c>
      <c r="G30" s="43"/>
      <c r="H30" s="43"/>
      <c r="I30" s="132">
        <v>0.21</v>
      </c>
      <c r="J30" s="131">
        <f>ROUND(ROUND((SUM(BE83:BE328)), 2)*I30, 2)</f>
        <v>0</v>
      </c>
      <c r="K30" s="46"/>
      <c r="AZ30" s="200" t="s">
        <v>205</v>
      </c>
      <c r="BA30" s="200" t="s">
        <v>34</v>
      </c>
      <c r="BB30" s="200" t="s">
        <v>34</v>
      </c>
      <c r="BC30" s="200" t="s">
        <v>206</v>
      </c>
      <c r="BD30" s="200" t="s">
        <v>87</v>
      </c>
    </row>
    <row r="31" spans="2:56" s="1" customFormat="1" ht="14.45" customHeight="1" x14ac:dyDescent="0.3">
      <c r="B31" s="42"/>
      <c r="C31" s="43"/>
      <c r="D31" s="43"/>
      <c r="E31" s="50" t="s">
        <v>49</v>
      </c>
      <c r="F31" s="131">
        <f>ROUND(SUM(BF83:BF328), 2)</f>
        <v>0</v>
      </c>
      <c r="G31" s="43"/>
      <c r="H31" s="43"/>
      <c r="I31" s="132">
        <v>0.15</v>
      </c>
      <c r="J31" s="131">
        <f>ROUND(ROUND((SUM(BF83:BF328)), 2)*I31, 2)</f>
        <v>0</v>
      </c>
      <c r="K31" s="46"/>
      <c r="AZ31" s="200" t="s">
        <v>207</v>
      </c>
      <c r="BA31" s="200" t="s">
        <v>34</v>
      </c>
      <c r="BB31" s="200" t="s">
        <v>34</v>
      </c>
      <c r="BC31" s="200" t="s">
        <v>137</v>
      </c>
      <c r="BD31" s="200" t="s">
        <v>87</v>
      </c>
    </row>
    <row r="32" spans="2:56" s="1" customFormat="1" ht="14.45" hidden="1" customHeight="1" x14ac:dyDescent="0.3">
      <c r="B32" s="42"/>
      <c r="C32" s="43"/>
      <c r="D32" s="43"/>
      <c r="E32" s="50" t="s">
        <v>50</v>
      </c>
      <c r="F32" s="131">
        <f>ROUND(SUM(BG83:BG328), 2)</f>
        <v>0</v>
      </c>
      <c r="G32" s="43"/>
      <c r="H32" s="43"/>
      <c r="I32" s="132">
        <v>0.21</v>
      </c>
      <c r="J32" s="131">
        <v>0</v>
      </c>
      <c r="K32" s="46"/>
      <c r="AZ32" s="200" t="s">
        <v>208</v>
      </c>
      <c r="BA32" s="200" t="s">
        <v>34</v>
      </c>
      <c r="BB32" s="200" t="s">
        <v>34</v>
      </c>
      <c r="BC32" s="200" t="s">
        <v>209</v>
      </c>
      <c r="BD32" s="200" t="s">
        <v>87</v>
      </c>
    </row>
    <row r="33" spans="2:56" s="1" customFormat="1" ht="14.45" hidden="1" customHeight="1" x14ac:dyDescent="0.3">
      <c r="B33" s="42"/>
      <c r="C33" s="43"/>
      <c r="D33" s="43"/>
      <c r="E33" s="50" t="s">
        <v>51</v>
      </c>
      <c r="F33" s="131">
        <f>ROUND(SUM(BH83:BH328), 2)</f>
        <v>0</v>
      </c>
      <c r="G33" s="43"/>
      <c r="H33" s="43"/>
      <c r="I33" s="132">
        <v>0.15</v>
      </c>
      <c r="J33" s="131">
        <v>0</v>
      </c>
      <c r="K33" s="46"/>
      <c r="AZ33" s="200" t="s">
        <v>210</v>
      </c>
      <c r="BA33" s="200" t="s">
        <v>34</v>
      </c>
      <c r="BB33" s="200" t="s">
        <v>34</v>
      </c>
      <c r="BC33" s="200" t="s">
        <v>211</v>
      </c>
      <c r="BD33" s="200" t="s">
        <v>87</v>
      </c>
    </row>
    <row r="34" spans="2:56" s="1" customFormat="1" ht="14.45" hidden="1" customHeight="1" x14ac:dyDescent="0.3">
      <c r="B34" s="42"/>
      <c r="C34" s="43"/>
      <c r="D34" s="43"/>
      <c r="E34" s="50" t="s">
        <v>52</v>
      </c>
      <c r="F34" s="131">
        <f>ROUND(SUM(BI83:BI328), 2)</f>
        <v>0</v>
      </c>
      <c r="G34" s="43"/>
      <c r="H34" s="43"/>
      <c r="I34" s="132">
        <v>0</v>
      </c>
      <c r="J34" s="131">
        <v>0</v>
      </c>
      <c r="K34" s="46"/>
      <c r="AZ34" s="200" t="s">
        <v>212</v>
      </c>
      <c r="BA34" s="200" t="s">
        <v>34</v>
      </c>
      <c r="BB34" s="200" t="s">
        <v>34</v>
      </c>
      <c r="BC34" s="200" t="s">
        <v>213</v>
      </c>
      <c r="BD34" s="200" t="s">
        <v>87</v>
      </c>
    </row>
    <row r="35" spans="2:56" s="1" customFormat="1" ht="6.95" customHeight="1" x14ac:dyDescent="0.3">
      <c r="B35" s="42"/>
      <c r="C35" s="43"/>
      <c r="D35" s="43"/>
      <c r="E35" s="43"/>
      <c r="F35" s="43"/>
      <c r="G35" s="43"/>
      <c r="H35" s="43"/>
      <c r="I35" s="119"/>
      <c r="J35" s="43"/>
      <c r="K35" s="46"/>
      <c r="AZ35" s="200" t="s">
        <v>214</v>
      </c>
      <c r="BA35" s="200" t="s">
        <v>34</v>
      </c>
      <c r="BB35" s="200" t="s">
        <v>34</v>
      </c>
      <c r="BC35" s="200" t="s">
        <v>215</v>
      </c>
      <c r="BD35" s="200" t="s">
        <v>87</v>
      </c>
    </row>
    <row r="36" spans="2:56" s="1" customFormat="1" ht="25.35" customHeight="1" x14ac:dyDescent="0.3">
      <c r="B36" s="42"/>
      <c r="C36" s="133"/>
      <c r="D36" s="134" t="s">
        <v>53</v>
      </c>
      <c r="E36" s="80"/>
      <c r="F36" s="80"/>
      <c r="G36" s="135" t="s">
        <v>54</v>
      </c>
      <c r="H36" s="136" t="s">
        <v>55</v>
      </c>
      <c r="I36" s="137"/>
      <c r="J36" s="138">
        <f>SUM(J27:J34)</f>
        <v>0</v>
      </c>
      <c r="K36" s="139"/>
      <c r="AZ36" s="200" t="s">
        <v>216</v>
      </c>
      <c r="BA36" s="200" t="s">
        <v>34</v>
      </c>
      <c r="BB36" s="200" t="s">
        <v>34</v>
      </c>
      <c r="BC36" s="200" t="s">
        <v>217</v>
      </c>
      <c r="BD36" s="200" t="s">
        <v>87</v>
      </c>
    </row>
    <row r="37" spans="2:56" s="1" customFormat="1" ht="14.45" customHeight="1" x14ac:dyDescent="0.3">
      <c r="B37" s="57"/>
      <c r="C37" s="58"/>
      <c r="D37" s="58"/>
      <c r="E37" s="58"/>
      <c r="F37" s="58"/>
      <c r="G37" s="58"/>
      <c r="H37" s="58"/>
      <c r="I37" s="140"/>
      <c r="J37" s="58"/>
      <c r="K37" s="59"/>
      <c r="AZ37" s="200" t="s">
        <v>218</v>
      </c>
      <c r="BA37" s="200" t="s">
        <v>34</v>
      </c>
      <c r="BB37" s="200" t="s">
        <v>34</v>
      </c>
      <c r="BC37" s="200" t="s">
        <v>124</v>
      </c>
      <c r="BD37" s="200" t="s">
        <v>87</v>
      </c>
    </row>
    <row r="38" spans="2:56" ht="13.5" x14ac:dyDescent="0.3">
      <c r="AZ38" s="200" t="s">
        <v>219</v>
      </c>
      <c r="BA38" s="200" t="s">
        <v>34</v>
      </c>
      <c r="BB38" s="200" t="s">
        <v>34</v>
      </c>
      <c r="BC38" s="200" t="s">
        <v>137</v>
      </c>
      <c r="BD38" s="200" t="s">
        <v>87</v>
      </c>
    </row>
    <row r="39" spans="2:56" ht="13.5" x14ac:dyDescent="0.3">
      <c r="AZ39" s="200" t="s">
        <v>220</v>
      </c>
      <c r="BA39" s="200" t="s">
        <v>34</v>
      </c>
      <c r="BB39" s="200" t="s">
        <v>34</v>
      </c>
      <c r="BC39" s="200" t="s">
        <v>87</v>
      </c>
      <c r="BD39" s="200" t="s">
        <v>87</v>
      </c>
    </row>
    <row r="40" spans="2:56" ht="13.5" x14ac:dyDescent="0.3">
      <c r="AZ40" s="200" t="s">
        <v>221</v>
      </c>
      <c r="BA40" s="200" t="s">
        <v>34</v>
      </c>
      <c r="BB40" s="200" t="s">
        <v>34</v>
      </c>
      <c r="BC40" s="200" t="s">
        <v>148</v>
      </c>
      <c r="BD40" s="200" t="s">
        <v>87</v>
      </c>
    </row>
    <row r="41" spans="2:56" s="1" customFormat="1" ht="6.95" customHeight="1" x14ac:dyDescent="0.3">
      <c r="B41" s="141"/>
      <c r="C41" s="142"/>
      <c r="D41" s="142"/>
      <c r="E41" s="142"/>
      <c r="F41" s="142"/>
      <c r="G41" s="142"/>
      <c r="H41" s="142"/>
      <c r="I41" s="143"/>
      <c r="J41" s="142"/>
      <c r="K41" s="144"/>
      <c r="AZ41" s="200" t="s">
        <v>222</v>
      </c>
      <c r="BA41" s="200" t="s">
        <v>34</v>
      </c>
      <c r="BB41" s="200" t="s">
        <v>34</v>
      </c>
      <c r="BC41" s="200" t="s">
        <v>223</v>
      </c>
      <c r="BD41" s="200" t="s">
        <v>87</v>
      </c>
    </row>
    <row r="42" spans="2:56" s="1" customFormat="1" ht="36.950000000000003" customHeight="1" x14ac:dyDescent="0.3">
      <c r="B42" s="42"/>
      <c r="C42" s="30" t="s">
        <v>102</v>
      </c>
      <c r="D42" s="43"/>
      <c r="E42" s="43"/>
      <c r="F42" s="43"/>
      <c r="G42" s="43"/>
      <c r="H42" s="43"/>
      <c r="I42" s="119"/>
      <c r="J42" s="43"/>
      <c r="K42" s="46"/>
    </row>
    <row r="43" spans="2:56" s="1" customFormat="1" ht="6.95" customHeight="1" x14ac:dyDescent="0.3">
      <c r="B43" s="42"/>
      <c r="C43" s="43"/>
      <c r="D43" s="43"/>
      <c r="E43" s="43"/>
      <c r="F43" s="43"/>
      <c r="G43" s="43"/>
      <c r="H43" s="43"/>
      <c r="I43" s="119"/>
      <c r="J43" s="43"/>
      <c r="K43" s="46"/>
    </row>
    <row r="44" spans="2:56" s="1" customFormat="1" ht="14.45" customHeight="1" x14ac:dyDescent="0.3">
      <c r="B44" s="42"/>
      <c r="C44" s="37" t="s">
        <v>18</v>
      </c>
      <c r="D44" s="43"/>
      <c r="E44" s="43"/>
      <c r="F44" s="43"/>
      <c r="G44" s="43"/>
      <c r="H44" s="43"/>
      <c r="I44" s="119"/>
      <c r="J44" s="43"/>
      <c r="K44" s="46"/>
    </row>
    <row r="45" spans="2:56" s="1" customFormat="1" ht="16.5" customHeight="1" x14ac:dyDescent="0.3">
      <c r="B45" s="42"/>
      <c r="C45" s="43"/>
      <c r="D45" s="43"/>
      <c r="E45" s="382" t="str">
        <f>E7</f>
        <v>Křeslice - rekonstrukce ulice Štychova v useku Ke Štítu - Dolnokřeslická</v>
      </c>
      <c r="F45" s="383"/>
      <c r="G45" s="383"/>
      <c r="H45" s="383"/>
      <c r="I45" s="119"/>
      <c r="J45" s="43"/>
      <c r="K45" s="46"/>
    </row>
    <row r="46" spans="2:56" s="1" customFormat="1" ht="14.45" customHeight="1" x14ac:dyDescent="0.3">
      <c r="B46" s="42"/>
      <c r="C46" s="37" t="s">
        <v>100</v>
      </c>
      <c r="D46" s="43"/>
      <c r="E46" s="43"/>
      <c r="F46" s="43"/>
      <c r="G46" s="43"/>
      <c r="H46" s="43"/>
      <c r="I46" s="119"/>
      <c r="J46" s="43"/>
      <c r="K46" s="46"/>
    </row>
    <row r="47" spans="2:56" s="1" customFormat="1" ht="17.25" customHeight="1" x14ac:dyDescent="0.3">
      <c r="B47" s="42"/>
      <c r="C47" s="43"/>
      <c r="D47" s="43"/>
      <c r="E47" s="384" t="str">
        <f>E9</f>
        <v>SO 01 - SO 01   Komunikace</v>
      </c>
      <c r="F47" s="385"/>
      <c r="G47" s="385"/>
      <c r="H47" s="385"/>
      <c r="I47" s="119"/>
      <c r="J47" s="43"/>
      <c r="K47" s="46"/>
    </row>
    <row r="48" spans="2:56" s="1" customFormat="1" ht="6.95" customHeight="1" x14ac:dyDescent="0.3">
      <c r="B48" s="42"/>
      <c r="C48" s="43"/>
      <c r="D48" s="43"/>
      <c r="E48" s="43"/>
      <c r="F48" s="43"/>
      <c r="G48" s="43"/>
      <c r="H48" s="43"/>
      <c r="I48" s="119"/>
      <c r="J48" s="43"/>
      <c r="K48" s="46"/>
    </row>
    <row r="49" spans="2:47" s="1" customFormat="1" ht="18" customHeight="1" x14ac:dyDescent="0.3">
      <c r="B49" s="42"/>
      <c r="C49" s="37" t="s">
        <v>24</v>
      </c>
      <c r="D49" s="43"/>
      <c r="E49" s="43"/>
      <c r="F49" s="35" t="str">
        <f>F12</f>
        <v>Křeslice - Praha 10</v>
      </c>
      <c r="G49" s="43"/>
      <c r="H49" s="43"/>
      <c r="I49" s="120" t="s">
        <v>26</v>
      </c>
      <c r="J49" s="121" t="str">
        <f>IF(J12="","",J12)</f>
        <v>20. 4. 2018</v>
      </c>
      <c r="K49" s="46"/>
    </row>
    <row r="50" spans="2:47" s="1" customFormat="1" ht="6.95" customHeight="1" x14ac:dyDescent="0.3">
      <c r="B50" s="42"/>
      <c r="C50" s="43"/>
      <c r="D50" s="43"/>
      <c r="E50" s="43"/>
      <c r="F50" s="43"/>
      <c r="G50" s="43"/>
      <c r="H50" s="43"/>
      <c r="I50" s="119"/>
      <c r="J50" s="43"/>
      <c r="K50" s="46"/>
    </row>
    <row r="51" spans="2:47" s="1" customFormat="1" x14ac:dyDescent="0.3">
      <c r="B51" s="42"/>
      <c r="C51" s="37" t="s">
        <v>32</v>
      </c>
      <c r="D51" s="43"/>
      <c r="E51" s="43"/>
      <c r="F51" s="35" t="str">
        <f>E15</f>
        <v>MHMP-OTV, Vyšehradská 32, 120 00 Praha 2</v>
      </c>
      <c r="G51" s="43"/>
      <c r="H51" s="43"/>
      <c r="I51" s="120" t="s">
        <v>39</v>
      </c>
      <c r="J51" s="351" t="str">
        <f>E21</f>
        <v xml:space="preserve"> </v>
      </c>
      <c r="K51" s="46"/>
    </row>
    <row r="52" spans="2:47" s="1" customFormat="1" ht="14.45" customHeight="1" x14ac:dyDescent="0.3">
      <c r="B52" s="42"/>
      <c r="C52" s="37" t="s">
        <v>37</v>
      </c>
      <c r="D52" s="43"/>
      <c r="E52" s="43"/>
      <c r="F52" s="35" t="str">
        <f>IF(E18="","",E18)</f>
        <v/>
      </c>
      <c r="G52" s="43"/>
      <c r="H52" s="43"/>
      <c r="I52" s="119"/>
      <c r="J52" s="386"/>
      <c r="K52" s="46"/>
    </row>
    <row r="53" spans="2:47" s="1" customFormat="1" ht="10.35" customHeight="1" x14ac:dyDescent="0.3">
      <c r="B53" s="42"/>
      <c r="C53" s="43"/>
      <c r="D53" s="43"/>
      <c r="E53" s="43"/>
      <c r="F53" s="43"/>
      <c r="G53" s="43"/>
      <c r="H53" s="43"/>
      <c r="I53" s="119"/>
      <c r="J53" s="43"/>
      <c r="K53" s="46"/>
    </row>
    <row r="54" spans="2:47" s="1" customFormat="1" ht="29.25" customHeight="1" x14ac:dyDescent="0.3">
      <c r="B54" s="42"/>
      <c r="C54" s="145" t="s">
        <v>103</v>
      </c>
      <c r="D54" s="133"/>
      <c r="E54" s="133"/>
      <c r="F54" s="133"/>
      <c r="G54" s="133"/>
      <c r="H54" s="133"/>
      <c r="I54" s="146"/>
      <c r="J54" s="147" t="s">
        <v>104</v>
      </c>
      <c r="K54" s="148"/>
    </row>
    <row r="55" spans="2:47" s="1" customFormat="1" ht="10.35" customHeight="1" x14ac:dyDescent="0.3">
      <c r="B55" s="42"/>
      <c r="C55" s="43"/>
      <c r="D55" s="43"/>
      <c r="E55" s="43"/>
      <c r="F55" s="43"/>
      <c r="G55" s="43"/>
      <c r="H55" s="43"/>
      <c r="I55" s="119"/>
      <c r="J55" s="43"/>
      <c r="K55" s="46"/>
    </row>
    <row r="56" spans="2:47" s="1" customFormat="1" ht="29.25" customHeight="1" x14ac:dyDescent="0.3">
      <c r="B56" s="42"/>
      <c r="C56" s="149" t="s">
        <v>105</v>
      </c>
      <c r="D56" s="43"/>
      <c r="E56" s="43"/>
      <c r="F56" s="43"/>
      <c r="G56" s="43"/>
      <c r="H56" s="43"/>
      <c r="I56" s="119"/>
      <c r="J56" s="129">
        <f>J83</f>
        <v>0</v>
      </c>
      <c r="K56" s="46"/>
      <c r="AU56" s="24" t="s">
        <v>106</v>
      </c>
    </row>
    <row r="57" spans="2:47" s="7" customFormat="1" ht="24.95" customHeight="1" x14ac:dyDescent="0.3">
      <c r="B57" s="150"/>
      <c r="C57" s="151"/>
      <c r="D57" s="152" t="s">
        <v>224</v>
      </c>
      <c r="E57" s="153"/>
      <c r="F57" s="153"/>
      <c r="G57" s="153"/>
      <c r="H57" s="153"/>
      <c r="I57" s="154"/>
      <c r="J57" s="155">
        <f>J84</f>
        <v>0</v>
      </c>
      <c r="K57" s="156"/>
    </row>
    <row r="58" spans="2:47" s="10" customFormat="1" ht="19.899999999999999" customHeight="1" x14ac:dyDescent="0.3">
      <c r="B58" s="203"/>
      <c r="C58" s="204"/>
      <c r="D58" s="205" t="s">
        <v>225</v>
      </c>
      <c r="E58" s="206"/>
      <c r="F58" s="206"/>
      <c r="G58" s="206"/>
      <c r="H58" s="206"/>
      <c r="I58" s="207"/>
      <c r="J58" s="208">
        <f>J85</f>
        <v>0</v>
      </c>
      <c r="K58" s="209"/>
    </row>
    <row r="59" spans="2:47" s="10" customFormat="1" ht="19.899999999999999" customHeight="1" x14ac:dyDescent="0.3">
      <c r="B59" s="203"/>
      <c r="C59" s="204"/>
      <c r="D59" s="205" t="s">
        <v>226</v>
      </c>
      <c r="E59" s="206"/>
      <c r="F59" s="206"/>
      <c r="G59" s="206"/>
      <c r="H59" s="206"/>
      <c r="I59" s="207"/>
      <c r="J59" s="208">
        <f>J176</f>
        <v>0</v>
      </c>
      <c r="K59" s="209"/>
    </row>
    <row r="60" spans="2:47" s="10" customFormat="1" ht="19.899999999999999" customHeight="1" x14ac:dyDescent="0.3">
      <c r="B60" s="203"/>
      <c r="C60" s="204"/>
      <c r="D60" s="205" t="s">
        <v>227</v>
      </c>
      <c r="E60" s="206"/>
      <c r="F60" s="206"/>
      <c r="G60" s="206"/>
      <c r="H60" s="206"/>
      <c r="I60" s="207"/>
      <c r="J60" s="208">
        <f>J183</f>
        <v>0</v>
      </c>
      <c r="K60" s="209"/>
    </row>
    <row r="61" spans="2:47" s="10" customFormat="1" ht="19.899999999999999" customHeight="1" x14ac:dyDescent="0.3">
      <c r="B61" s="203"/>
      <c r="C61" s="204"/>
      <c r="D61" s="205" t="s">
        <v>228</v>
      </c>
      <c r="E61" s="206"/>
      <c r="F61" s="206"/>
      <c r="G61" s="206"/>
      <c r="H61" s="206"/>
      <c r="I61" s="207"/>
      <c r="J61" s="208">
        <f>J186</f>
        <v>0</v>
      </c>
      <c r="K61" s="209"/>
    </row>
    <row r="62" spans="2:47" s="10" customFormat="1" ht="19.899999999999999" customHeight="1" x14ac:dyDescent="0.3">
      <c r="B62" s="203"/>
      <c r="C62" s="204"/>
      <c r="D62" s="205" t="s">
        <v>229</v>
      </c>
      <c r="E62" s="206"/>
      <c r="F62" s="206"/>
      <c r="G62" s="206"/>
      <c r="H62" s="206"/>
      <c r="I62" s="207"/>
      <c r="J62" s="208">
        <f>J228</f>
        <v>0</v>
      </c>
      <c r="K62" s="209"/>
    </row>
    <row r="63" spans="2:47" s="10" customFormat="1" ht="19.899999999999999" customHeight="1" x14ac:dyDescent="0.3">
      <c r="B63" s="203"/>
      <c r="C63" s="204"/>
      <c r="D63" s="205" t="s">
        <v>230</v>
      </c>
      <c r="E63" s="206"/>
      <c r="F63" s="206"/>
      <c r="G63" s="206"/>
      <c r="H63" s="206"/>
      <c r="I63" s="207"/>
      <c r="J63" s="208">
        <f>J248</f>
        <v>0</v>
      </c>
      <c r="K63" s="209"/>
    </row>
    <row r="64" spans="2:47" s="1" customFormat="1" ht="21.75" customHeight="1" x14ac:dyDescent="0.3">
      <c r="B64" s="42"/>
      <c r="C64" s="43"/>
      <c r="D64" s="43"/>
      <c r="E64" s="43"/>
      <c r="F64" s="43"/>
      <c r="G64" s="43"/>
      <c r="H64" s="43"/>
      <c r="I64" s="119"/>
      <c r="J64" s="43"/>
      <c r="K64" s="46"/>
    </row>
    <row r="65" spans="2:12" s="1" customFormat="1" ht="6.95" customHeight="1" x14ac:dyDescent="0.3">
      <c r="B65" s="57"/>
      <c r="C65" s="58"/>
      <c r="D65" s="58"/>
      <c r="E65" s="58"/>
      <c r="F65" s="58"/>
      <c r="G65" s="58"/>
      <c r="H65" s="58"/>
      <c r="I65" s="140"/>
      <c r="J65" s="58"/>
      <c r="K65" s="59"/>
    </row>
    <row r="69" spans="2:12" s="1" customFormat="1" ht="6.95" customHeight="1" x14ac:dyDescent="0.3">
      <c r="B69" s="60"/>
      <c r="C69" s="61"/>
      <c r="D69" s="61"/>
      <c r="E69" s="61"/>
      <c r="F69" s="61"/>
      <c r="G69" s="61"/>
      <c r="H69" s="61"/>
      <c r="I69" s="143"/>
      <c r="J69" s="61"/>
      <c r="K69" s="61"/>
      <c r="L69" s="62"/>
    </row>
    <row r="70" spans="2:12" s="1" customFormat="1" ht="36.950000000000003" customHeight="1" x14ac:dyDescent="0.3">
      <c r="B70" s="42"/>
      <c r="C70" s="63" t="s">
        <v>108</v>
      </c>
      <c r="D70" s="64"/>
      <c r="E70" s="64"/>
      <c r="F70" s="64"/>
      <c r="G70" s="64"/>
      <c r="H70" s="64"/>
      <c r="I70" s="157"/>
      <c r="J70" s="64"/>
      <c r="K70" s="64"/>
      <c r="L70" s="62"/>
    </row>
    <row r="71" spans="2:12" s="1" customFormat="1" ht="6.95" customHeight="1" x14ac:dyDescent="0.3">
      <c r="B71" s="42"/>
      <c r="C71" s="64"/>
      <c r="D71" s="64"/>
      <c r="E71" s="64"/>
      <c r="F71" s="64"/>
      <c r="G71" s="64"/>
      <c r="H71" s="64"/>
      <c r="I71" s="157"/>
      <c r="J71" s="64"/>
      <c r="K71" s="64"/>
      <c r="L71" s="62"/>
    </row>
    <row r="72" spans="2:12" s="1" customFormat="1" ht="14.45" customHeight="1" x14ac:dyDescent="0.3">
      <c r="B72" s="42"/>
      <c r="C72" s="66" t="s">
        <v>18</v>
      </c>
      <c r="D72" s="64"/>
      <c r="E72" s="64"/>
      <c r="F72" s="64"/>
      <c r="G72" s="64"/>
      <c r="H72" s="64"/>
      <c r="I72" s="157"/>
      <c r="J72" s="64"/>
      <c r="K72" s="64"/>
      <c r="L72" s="62"/>
    </row>
    <row r="73" spans="2:12" s="1" customFormat="1" ht="16.5" customHeight="1" x14ac:dyDescent="0.3">
      <c r="B73" s="42"/>
      <c r="C73" s="64"/>
      <c r="D73" s="64"/>
      <c r="E73" s="387" t="str">
        <f>E7</f>
        <v>Křeslice - rekonstrukce ulice Štychova v useku Ke Štítu - Dolnokřeslická</v>
      </c>
      <c r="F73" s="388"/>
      <c r="G73" s="388"/>
      <c r="H73" s="388"/>
      <c r="I73" s="157"/>
      <c r="J73" s="64"/>
      <c r="K73" s="64"/>
      <c r="L73" s="62"/>
    </row>
    <row r="74" spans="2:12" s="1" customFormat="1" ht="14.45" customHeight="1" x14ac:dyDescent="0.3">
      <c r="B74" s="42"/>
      <c r="C74" s="66" t="s">
        <v>100</v>
      </c>
      <c r="D74" s="64"/>
      <c r="E74" s="64"/>
      <c r="F74" s="64"/>
      <c r="G74" s="64"/>
      <c r="H74" s="64"/>
      <c r="I74" s="157"/>
      <c r="J74" s="64"/>
      <c r="K74" s="64"/>
      <c r="L74" s="62"/>
    </row>
    <row r="75" spans="2:12" s="1" customFormat="1" ht="17.25" customHeight="1" x14ac:dyDescent="0.3">
      <c r="B75" s="42"/>
      <c r="C75" s="64"/>
      <c r="D75" s="64"/>
      <c r="E75" s="362" t="str">
        <f>E9</f>
        <v>SO 01 - SO 01   Komunikace</v>
      </c>
      <c r="F75" s="389"/>
      <c r="G75" s="389"/>
      <c r="H75" s="389"/>
      <c r="I75" s="157"/>
      <c r="J75" s="64"/>
      <c r="K75" s="64"/>
      <c r="L75" s="62"/>
    </row>
    <row r="76" spans="2:12" s="1" customFormat="1" ht="6.95" customHeight="1" x14ac:dyDescent="0.3">
      <c r="B76" s="42"/>
      <c r="C76" s="64"/>
      <c r="D76" s="64"/>
      <c r="E76" s="64"/>
      <c r="F76" s="64"/>
      <c r="G76" s="64"/>
      <c r="H76" s="64"/>
      <c r="I76" s="157"/>
      <c r="J76" s="64"/>
      <c r="K76" s="64"/>
      <c r="L76" s="62"/>
    </row>
    <row r="77" spans="2:12" s="1" customFormat="1" ht="18" customHeight="1" x14ac:dyDescent="0.3">
      <c r="B77" s="42"/>
      <c r="C77" s="66" t="s">
        <v>24</v>
      </c>
      <c r="D77" s="64"/>
      <c r="E77" s="64"/>
      <c r="F77" s="158" t="str">
        <f>F12</f>
        <v>Křeslice - Praha 10</v>
      </c>
      <c r="G77" s="64"/>
      <c r="H77" s="64"/>
      <c r="I77" s="159" t="s">
        <v>26</v>
      </c>
      <c r="J77" s="74" t="str">
        <f>IF(J12="","",J12)</f>
        <v>20. 4. 2018</v>
      </c>
      <c r="K77" s="64"/>
      <c r="L77" s="62"/>
    </row>
    <row r="78" spans="2:12" s="1" customFormat="1" ht="6.95" customHeight="1" x14ac:dyDescent="0.3">
      <c r="B78" s="42"/>
      <c r="C78" s="64"/>
      <c r="D78" s="64"/>
      <c r="E78" s="64"/>
      <c r="F78" s="64"/>
      <c r="G78" s="64"/>
      <c r="H78" s="64"/>
      <c r="I78" s="157"/>
      <c r="J78" s="64"/>
      <c r="K78" s="64"/>
      <c r="L78" s="62"/>
    </row>
    <row r="79" spans="2:12" s="1" customFormat="1" x14ac:dyDescent="0.3">
      <c r="B79" s="42"/>
      <c r="C79" s="66" t="s">
        <v>32</v>
      </c>
      <c r="D79" s="64"/>
      <c r="E79" s="64"/>
      <c r="F79" s="158" t="str">
        <f>E15</f>
        <v>MHMP-OTV, Vyšehradská 32, 120 00 Praha 2</v>
      </c>
      <c r="G79" s="64"/>
      <c r="H79" s="64"/>
      <c r="I79" s="159" t="s">
        <v>39</v>
      </c>
      <c r="J79" s="158" t="str">
        <f>E21</f>
        <v xml:space="preserve"> </v>
      </c>
      <c r="K79" s="64"/>
      <c r="L79" s="62"/>
    </row>
    <row r="80" spans="2:12" s="1" customFormat="1" ht="14.45" customHeight="1" x14ac:dyDescent="0.3">
      <c r="B80" s="42"/>
      <c r="C80" s="66" t="s">
        <v>37</v>
      </c>
      <c r="D80" s="64"/>
      <c r="E80" s="64"/>
      <c r="F80" s="158" t="str">
        <f>IF(E18="","",E18)</f>
        <v/>
      </c>
      <c r="G80" s="64"/>
      <c r="H80" s="64"/>
      <c r="I80" s="157"/>
      <c r="J80" s="64"/>
      <c r="K80" s="64"/>
      <c r="L80" s="62"/>
    </row>
    <row r="81" spans="2:65" s="1" customFormat="1" ht="10.35" customHeight="1" x14ac:dyDescent="0.3">
      <c r="B81" s="42"/>
      <c r="C81" s="64"/>
      <c r="D81" s="64"/>
      <c r="E81" s="64"/>
      <c r="F81" s="64"/>
      <c r="G81" s="64"/>
      <c r="H81" s="64"/>
      <c r="I81" s="157"/>
      <c r="J81" s="64"/>
      <c r="K81" s="64"/>
      <c r="L81" s="62"/>
    </row>
    <row r="82" spans="2:65" s="8" customFormat="1" ht="29.25" customHeight="1" x14ac:dyDescent="0.3">
      <c r="B82" s="160"/>
      <c r="C82" s="161" t="s">
        <v>109</v>
      </c>
      <c r="D82" s="162" t="s">
        <v>62</v>
      </c>
      <c r="E82" s="162" t="s">
        <v>58</v>
      </c>
      <c r="F82" s="162" t="s">
        <v>110</v>
      </c>
      <c r="G82" s="162" t="s">
        <v>111</v>
      </c>
      <c r="H82" s="162" t="s">
        <v>112</v>
      </c>
      <c r="I82" s="163" t="s">
        <v>113</v>
      </c>
      <c r="J82" s="162" t="s">
        <v>104</v>
      </c>
      <c r="K82" s="164" t="s">
        <v>114</v>
      </c>
      <c r="L82" s="165"/>
      <c r="M82" s="82" t="s">
        <v>115</v>
      </c>
      <c r="N82" s="83" t="s">
        <v>47</v>
      </c>
      <c r="O82" s="83" t="s">
        <v>116</v>
      </c>
      <c r="P82" s="83" t="s">
        <v>117</v>
      </c>
      <c r="Q82" s="83" t="s">
        <v>118</v>
      </c>
      <c r="R82" s="83" t="s">
        <v>119</v>
      </c>
      <c r="S82" s="83" t="s">
        <v>120</v>
      </c>
      <c r="T82" s="84" t="s">
        <v>121</v>
      </c>
    </row>
    <row r="83" spans="2:65" s="1" customFormat="1" ht="29.25" customHeight="1" x14ac:dyDescent="0.35">
      <c r="B83" s="42"/>
      <c r="C83" s="88" t="s">
        <v>105</v>
      </c>
      <c r="D83" s="64"/>
      <c r="E83" s="64"/>
      <c r="F83" s="64"/>
      <c r="G83" s="64"/>
      <c r="H83" s="64"/>
      <c r="I83" s="157"/>
      <c r="J83" s="166">
        <f>BK83</f>
        <v>0</v>
      </c>
      <c r="K83" s="64"/>
      <c r="L83" s="62"/>
      <c r="M83" s="85"/>
      <c r="N83" s="86"/>
      <c r="O83" s="86"/>
      <c r="P83" s="167">
        <f>P84</f>
        <v>0</v>
      </c>
      <c r="Q83" s="86"/>
      <c r="R83" s="167">
        <f>R84</f>
        <v>310.49785915999996</v>
      </c>
      <c r="S83" s="86"/>
      <c r="T83" s="168">
        <f>T84</f>
        <v>596.25560000000007</v>
      </c>
      <c r="AT83" s="24" t="s">
        <v>76</v>
      </c>
      <c r="AU83" s="24" t="s">
        <v>106</v>
      </c>
      <c r="BK83" s="169">
        <f>BK84</f>
        <v>0</v>
      </c>
    </row>
    <row r="84" spans="2:65" s="9" customFormat="1" ht="37.35" customHeight="1" x14ac:dyDescent="0.35">
      <c r="B84" s="170"/>
      <c r="C84" s="171"/>
      <c r="D84" s="172" t="s">
        <v>76</v>
      </c>
      <c r="E84" s="173" t="s">
        <v>231</v>
      </c>
      <c r="F84" s="173" t="s">
        <v>232</v>
      </c>
      <c r="G84" s="171"/>
      <c r="H84" s="171"/>
      <c r="I84" s="174"/>
      <c r="J84" s="175">
        <f>BK84</f>
        <v>0</v>
      </c>
      <c r="K84" s="171"/>
      <c r="L84" s="176"/>
      <c r="M84" s="177"/>
      <c r="N84" s="178"/>
      <c r="O84" s="178"/>
      <c r="P84" s="179">
        <f>P85+P176+P183+P186+P228+P248</f>
        <v>0</v>
      </c>
      <c r="Q84" s="178"/>
      <c r="R84" s="179">
        <f>R85+R176+R183+R186+R228+R248</f>
        <v>310.49785915999996</v>
      </c>
      <c r="S84" s="178"/>
      <c r="T84" s="180">
        <f>T85+T176+T183+T186+T228+T248</f>
        <v>596.25560000000007</v>
      </c>
      <c r="AR84" s="181" t="s">
        <v>85</v>
      </c>
      <c r="AT84" s="182" t="s">
        <v>76</v>
      </c>
      <c r="AU84" s="182" t="s">
        <v>77</v>
      </c>
      <c r="AY84" s="181" t="s">
        <v>125</v>
      </c>
      <c r="BK84" s="183">
        <f>BK85+BK176+BK183+BK186+BK228+BK248</f>
        <v>0</v>
      </c>
    </row>
    <row r="85" spans="2:65" s="9" customFormat="1" ht="19.899999999999999" customHeight="1" x14ac:dyDescent="0.3">
      <c r="B85" s="170"/>
      <c r="C85" s="171"/>
      <c r="D85" s="172" t="s">
        <v>76</v>
      </c>
      <c r="E85" s="210" t="s">
        <v>85</v>
      </c>
      <c r="F85" s="210" t="s">
        <v>233</v>
      </c>
      <c r="G85" s="171"/>
      <c r="H85" s="171"/>
      <c r="I85" s="174"/>
      <c r="J85" s="211">
        <f>BK85</f>
        <v>0</v>
      </c>
      <c r="K85" s="171"/>
      <c r="L85" s="176"/>
      <c r="M85" s="177"/>
      <c r="N85" s="178"/>
      <c r="O85" s="178"/>
      <c r="P85" s="179">
        <f>SUM(P86:P175)</f>
        <v>0</v>
      </c>
      <c r="Q85" s="178"/>
      <c r="R85" s="179">
        <f>SUM(R86:R175)</f>
        <v>15.447896760000001</v>
      </c>
      <c r="S85" s="178"/>
      <c r="T85" s="180">
        <f>SUM(T86:T175)</f>
        <v>594.31860000000006</v>
      </c>
      <c r="AR85" s="181" t="s">
        <v>85</v>
      </c>
      <c r="AT85" s="182" t="s">
        <v>76</v>
      </c>
      <c r="AU85" s="182" t="s">
        <v>85</v>
      </c>
      <c r="AY85" s="181" t="s">
        <v>125</v>
      </c>
      <c r="BK85" s="183">
        <f>SUM(BK86:BK175)</f>
        <v>0</v>
      </c>
    </row>
    <row r="86" spans="2:65" s="1" customFormat="1" ht="16.5" customHeight="1" x14ac:dyDescent="0.3">
      <c r="B86" s="42"/>
      <c r="C86" s="184" t="s">
        <v>85</v>
      </c>
      <c r="D86" s="184" t="s">
        <v>126</v>
      </c>
      <c r="E86" s="185" t="s">
        <v>234</v>
      </c>
      <c r="F86" s="186" t="s">
        <v>235</v>
      </c>
      <c r="G86" s="187" t="s">
        <v>236</v>
      </c>
      <c r="H86" s="188">
        <v>8.8999999999999996E-2</v>
      </c>
      <c r="I86" s="189"/>
      <c r="J86" s="190">
        <f>ROUND(I86*H86,2)</f>
        <v>0</v>
      </c>
      <c r="K86" s="186" t="s">
        <v>237</v>
      </c>
      <c r="L86" s="62"/>
      <c r="M86" s="191" t="s">
        <v>34</v>
      </c>
      <c r="N86" s="192" t="s">
        <v>48</v>
      </c>
      <c r="O86" s="43"/>
      <c r="P86" s="193">
        <f>O86*H86</f>
        <v>0</v>
      </c>
      <c r="Q86" s="193">
        <v>0</v>
      </c>
      <c r="R86" s="193">
        <f>Q86*H86</f>
        <v>0</v>
      </c>
      <c r="S86" s="193">
        <v>0</v>
      </c>
      <c r="T86" s="194">
        <f>S86*H86</f>
        <v>0</v>
      </c>
      <c r="AR86" s="24" t="s">
        <v>141</v>
      </c>
      <c r="AT86" s="24" t="s">
        <v>126</v>
      </c>
      <c r="AU86" s="24" t="s">
        <v>87</v>
      </c>
      <c r="AY86" s="24" t="s">
        <v>125</v>
      </c>
      <c r="BE86" s="195">
        <f>IF(N86="základní",J86,0)</f>
        <v>0</v>
      </c>
      <c r="BF86" s="195">
        <f>IF(N86="snížená",J86,0)</f>
        <v>0</v>
      </c>
      <c r="BG86" s="195">
        <f>IF(N86="zákl. přenesená",J86,0)</f>
        <v>0</v>
      </c>
      <c r="BH86" s="195">
        <f>IF(N86="sníž. přenesená",J86,0)</f>
        <v>0</v>
      </c>
      <c r="BI86" s="195">
        <f>IF(N86="nulová",J86,0)</f>
        <v>0</v>
      </c>
      <c r="BJ86" s="24" t="s">
        <v>85</v>
      </c>
      <c r="BK86" s="195">
        <f>ROUND(I86*H86,2)</f>
        <v>0</v>
      </c>
      <c r="BL86" s="24" t="s">
        <v>141</v>
      </c>
      <c r="BM86" s="24" t="s">
        <v>238</v>
      </c>
    </row>
    <row r="87" spans="2:65" s="11" customFormat="1" ht="27" x14ac:dyDescent="0.3">
      <c r="B87" s="212"/>
      <c r="C87" s="213"/>
      <c r="D87" s="214" t="s">
        <v>239</v>
      </c>
      <c r="E87" s="215" t="s">
        <v>34</v>
      </c>
      <c r="F87" s="216" t="s">
        <v>240</v>
      </c>
      <c r="G87" s="213"/>
      <c r="H87" s="215" t="s">
        <v>34</v>
      </c>
      <c r="I87" s="217"/>
      <c r="J87" s="213"/>
      <c r="K87" s="213"/>
      <c r="L87" s="218"/>
      <c r="M87" s="219"/>
      <c r="N87" s="220"/>
      <c r="O87" s="220"/>
      <c r="P87" s="220"/>
      <c r="Q87" s="220"/>
      <c r="R87" s="220"/>
      <c r="S87" s="220"/>
      <c r="T87" s="221"/>
      <c r="AT87" s="222" t="s">
        <v>239</v>
      </c>
      <c r="AU87" s="222" t="s">
        <v>87</v>
      </c>
      <c r="AV87" s="11" t="s">
        <v>85</v>
      </c>
      <c r="AW87" s="11" t="s">
        <v>41</v>
      </c>
      <c r="AX87" s="11" t="s">
        <v>77</v>
      </c>
      <c r="AY87" s="222" t="s">
        <v>125</v>
      </c>
    </row>
    <row r="88" spans="2:65" s="11" customFormat="1" ht="27" x14ac:dyDescent="0.3">
      <c r="B88" s="212"/>
      <c r="C88" s="213"/>
      <c r="D88" s="214" t="s">
        <v>239</v>
      </c>
      <c r="E88" s="215" t="s">
        <v>34</v>
      </c>
      <c r="F88" s="216" t="s">
        <v>241</v>
      </c>
      <c r="G88" s="213"/>
      <c r="H88" s="215" t="s">
        <v>34</v>
      </c>
      <c r="I88" s="217"/>
      <c r="J88" s="213"/>
      <c r="K88" s="213"/>
      <c r="L88" s="218"/>
      <c r="M88" s="219"/>
      <c r="N88" s="220"/>
      <c r="O88" s="220"/>
      <c r="P88" s="220"/>
      <c r="Q88" s="220"/>
      <c r="R88" s="220"/>
      <c r="S88" s="220"/>
      <c r="T88" s="221"/>
      <c r="AT88" s="222" t="s">
        <v>239</v>
      </c>
      <c r="AU88" s="222" t="s">
        <v>87</v>
      </c>
      <c r="AV88" s="11" t="s">
        <v>85</v>
      </c>
      <c r="AW88" s="11" t="s">
        <v>41</v>
      </c>
      <c r="AX88" s="11" t="s">
        <v>77</v>
      </c>
      <c r="AY88" s="222" t="s">
        <v>125</v>
      </c>
    </row>
    <row r="89" spans="2:65" s="11" customFormat="1" ht="27" x14ac:dyDescent="0.3">
      <c r="B89" s="212"/>
      <c r="C89" s="213"/>
      <c r="D89" s="214" t="s">
        <v>239</v>
      </c>
      <c r="E89" s="215" t="s">
        <v>34</v>
      </c>
      <c r="F89" s="216" t="s">
        <v>242</v>
      </c>
      <c r="G89" s="213"/>
      <c r="H89" s="215" t="s">
        <v>34</v>
      </c>
      <c r="I89" s="217"/>
      <c r="J89" s="213"/>
      <c r="K89" s="213"/>
      <c r="L89" s="218"/>
      <c r="M89" s="219"/>
      <c r="N89" s="220"/>
      <c r="O89" s="220"/>
      <c r="P89" s="220"/>
      <c r="Q89" s="220"/>
      <c r="R89" s="220"/>
      <c r="S89" s="220"/>
      <c r="T89" s="221"/>
      <c r="AT89" s="222" t="s">
        <v>239</v>
      </c>
      <c r="AU89" s="222" t="s">
        <v>87</v>
      </c>
      <c r="AV89" s="11" t="s">
        <v>85</v>
      </c>
      <c r="AW89" s="11" t="s">
        <v>41</v>
      </c>
      <c r="AX89" s="11" t="s">
        <v>77</v>
      </c>
      <c r="AY89" s="222" t="s">
        <v>125</v>
      </c>
    </row>
    <row r="90" spans="2:65" s="12" customFormat="1" ht="27" x14ac:dyDescent="0.3">
      <c r="B90" s="223"/>
      <c r="C90" s="224"/>
      <c r="D90" s="214" t="s">
        <v>239</v>
      </c>
      <c r="E90" s="225" t="s">
        <v>34</v>
      </c>
      <c r="F90" s="226" t="s">
        <v>243</v>
      </c>
      <c r="G90" s="224"/>
      <c r="H90" s="227">
        <v>8.8999999999999996E-2</v>
      </c>
      <c r="I90" s="228"/>
      <c r="J90" s="224"/>
      <c r="K90" s="224"/>
      <c r="L90" s="229"/>
      <c r="M90" s="230"/>
      <c r="N90" s="231"/>
      <c r="O90" s="231"/>
      <c r="P90" s="231"/>
      <c r="Q90" s="231"/>
      <c r="R90" s="231"/>
      <c r="S90" s="231"/>
      <c r="T90" s="232"/>
      <c r="AT90" s="233" t="s">
        <v>239</v>
      </c>
      <c r="AU90" s="233" t="s">
        <v>87</v>
      </c>
      <c r="AV90" s="12" t="s">
        <v>87</v>
      </c>
      <c r="AW90" s="12" t="s">
        <v>41</v>
      </c>
      <c r="AX90" s="12" t="s">
        <v>85</v>
      </c>
      <c r="AY90" s="233" t="s">
        <v>125</v>
      </c>
    </row>
    <row r="91" spans="2:65" s="1" customFormat="1" ht="25.5" customHeight="1" x14ac:dyDescent="0.3">
      <c r="B91" s="42"/>
      <c r="C91" s="184" t="s">
        <v>87</v>
      </c>
      <c r="D91" s="184" t="s">
        <v>126</v>
      </c>
      <c r="E91" s="185" t="s">
        <v>244</v>
      </c>
      <c r="F91" s="186" t="s">
        <v>245</v>
      </c>
      <c r="G91" s="187" t="s">
        <v>246</v>
      </c>
      <c r="H91" s="188">
        <v>254.9</v>
      </c>
      <c r="I91" s="189"/>
      <c r="J91" s="190">
        <f>ROUND(I91*H91,2)</f>
        <v>0</v>
      </c>
      <c r="K91" s="186" t="s">
        <v>237</v>
      </c>
      <c r="L91" s="62"/>
      <c r="M91" s="191" t="s">
        <v>34</v>
      </c>
      <c r="N91" s="192" t="s">
        <v>48</v>
      </c>
      <c r="O91" s="43"/>
      <c r="P91" s="193">
        <f>O91*H91</f>
        <v>0</v>
      </c>
      <c r="Q91" s="193">
        <v>0</v>
      </c>
      <c r="R91" s="193">
        <f>Q91*H91</f>
        <v>0</v>
      </c>
      <c r="S91" s="193">
        <v>0.26</v>
      </c>
      <c r="T91" s="194">
        <f>S91*H91</f>
        <v>66.274000000000001</v>
      </c>
      <c r="AR91" s="24" t="s">
        <v>141</v>
      </c>
      <c r="AT91" s="24" t="s">
        <v>126</v>
      </c>
      <c r="AU91" s="24" t="s">
        <v>87</v>
      </c>
      <c r="AY91" s="24" t="s">
        <v>125</v>
      </c>
      <c r="BE91" s="195">
        <f>IF(N91="základní",J91,0)</f>
        <v>0</v>
      </c>
      <c r="BF91" s="195">
        <f>IF(N91="snížená",J91,0)</f>
        <v>0</v>
      </c>
      <c r="BG91" s="195">
        <f>IF(N91="zákl. přenesená",J91,0)</f>
        <v>0</v>
      </c>
      <c r="BH91" s="195">
        <f>IF(N91="sníž. přenesená",J91,0)</f>
        <v>0</v>
      </c>
      <c r="BI91" s="195">
        <f>IF(N91="nulová",J91,0)</f>
        <v>0</v>
      </c>
      <c r="BJ91" s="24" t="s">
        <v>85</v>
      </c>
      <c r="BK91" s="195">
        <f>ROUND(I91*H91,2)</f>
        <v>0</v>
      </c>
      <c r="BL91" s="24" t="s">
        <v>141</v>
      </c>
      <c r="BM91" s="24" t="s">
        <v>247</v>
      </c>
    </row>
    <row r="92" spans="2:65" s="12" customFormat="1" ht="13.5" x14ac:dyDescent="0.3">
      <c r="B92" s="223"/>
      <c r="C92" s="224"/>
      <c r="D92" s="214" t="s">
        <v>239</v>
      </c>
      <c r="E92" s="225" t="s">
        <v>152</v>
      </c>
      <c r="F92" s="226" t="s">
        <v>248</v>
      </c>
      <c r="G92" s="224"/>
      <c r="H92" s="227">
        <v>39</v>
      </c>
      <c r="I92" s="228"/>
      <c r="J92" s="224"/>
      <c r="K92" s="224"/>
      <c r="L92" s="229"/>
      <c r="M92" s="230"/>
      <c r="N92" s="231"/>
      <c r="O92" s="231"/>
      <c r="P92" s="231"/>
      <c r="Q92" s="231"/>
      <c r="R92" s="231"/>
      <c r="S92" s="231"/>
      <c r="T92" s="232"/>
      <c r="AT92" s="233" t="s">
        <v>239</v>
      </c>
      <c r="AU92" s="233" t="s">
        <v>87</v>
      </c>
      <c r="AV92" s="12" t="s">
        <v>87</v>
      </c>
      <c r="AW92" s="12" t="s">
        <v>41</v>
      </c>
      <c r="AX92" s="12" t="s">
        <v>77</v>
      </c>
      <c r="AY92" s="233" t="s">
        <v>125</v>
      </c>
    </row>
    <row r="93" spans="2:65" s="12" customFormat="1" ht="27" x14ac:dyDescent="0.3">
      <c r="B93" s="223"/>
      <c r="C93" s="224"/>
      <c r="D93" s="214" t="s">
        <v>239</v>
      </c>
      <c r="E93" s="225" t="s">
        <v>154</v>
      </c>
      <c r="F93" s="226" t="s">
        <v>249</v>
      </c>
      <c r="G93" s="224"/>
      <c r="H93" s="227">
        <v>215.9</v>
      </c>
      <c r="I93" s="228"/>
      <c r="J93" s="224"/>
      <c r="K93" s="224"/>
      <c r="L93" s="229"/>
      <c r="M93" s="230"/>
      <c r="N93" s="231"/>
      <c r="O93" s="231"/>
      <c r="P93" s="231"/>
      <c r="Q93" s="231"/>
      <c r="R93" s="231"/>
      <c r="S93" s="231"/>
      <c r="T93" s="232"/>
      <c r="AT93" s="233" t="s">
        <v>239</v>
      </c>
      <c r="AU93" s="233" t="s">
        <v>87</v>
      </c>
      <c r="AV93" s="12" t="s">
        <v>87</v>
      </c>
      <c r="AW93" s="12" t="s">
        <v>41</v>
      </c>
      <c r="AX93" s="12" t="s">
        <v>77</v>
      </c>
      <c r="AY93" s="233" t="s">
        <v>125</v>
      </c>
    </row>
    <row r="94" spans="2:65" s="13" customFormat="1" ht="13.5" x14ac:dyDescent="0.3">
      <c r="B94" s="234"/>
      <c r="C94" s="235"/>
      <c r="D94" s="214" t="s">
        <v>239</v>
      </c>
      <c r="E94" s="236" t="s">
        <v>156</v>
      </c>
      <c r="F94" s="237" t="s">
        <v>250</v>
      </c>
      <c r="G94" s="235"/>
      <c r="H94" s="238">
        <v>254.9</v>
      </c>
      <c r="I94" s="239"/>
      <c r="J94" s="235"/>
      <c r="K94" s="235"/>
      <c r="L94" s="240"/>
      <c r="M94" s="241"/>
      <c r="N94" s="242"/>
      <c r="O94" s="242"/>
      <c r="P94" s="242"/>
      <c r="Q94" s="242"/>
      <c r="R94" s="242"/>
      <c r="S94" s="242"/>
      <c r="T94" s="243"/>
      <c r="AT94" s="244" t="s">
        <v>239</v>
      </c>
      <c r="AU94" s="244" t="s">
        <v>87</v>
      </c>
      <c r="AV94" s="13" t="s">
        <v>141</v>
      </c>
      <c r="AW94" s="13" t="s">
        <v>41</v>
      </c>
      <c r="AX94" s="13" t="s">
        <v>85</v>
      </c>
      <c r="AY94" s="244" t="s">
        <v>125</v>
      </c>
    </row>
    <row r="95" spans="2:65" s="1" customFormat="1" ht="25.5" customHeight="1" x14ac:dyDescent="0.3">
      <c r="B95" s="42"/>
      <c r="C95" s="184" t="s">
        <v>137</v>
      </c>
      <c r="D95" s="184" t="s">
        <v>126</v>
      </c>
      <c r="E95" s="185" t="s">
        <v>251</v>
      </c>
      <c r="F95" s="186" t="s">
        <v>252</v>
      </c>
      <c r="G95" s="187" t="s">
        <v>246</v>
      </c>
      <c r="H95" s="188">
        <v>1909.1</v>
      </c>
      <c r="I95" s="189"/>
      <c r="J95" s="190">
        <f>ROUND(I95*H95,2)</f>
        <v>0</v>
      </c>
      <c r="K95" s="186" t="s">
        <v>237</v>
      </c>
      <c r="L95" s="62"/>
      <c r="M95" s="191" t="s">
        <v>34</v>
      </c>
      <c r="N95" s="192" t="s">
        <v>48</v>
      </c>
      <c r="O95" s="43"/>
      <c r="P95" s="193">
        <f>O95*H95</f>
        <v>0</v>
      </c>
      <c r="Q95" s="193">
        <v>1.6000000000000001E-4</v>
      </c>
      <c r="R95" s="193">
        <f>Q95*H95</f>
        <v>0.30545600000000001</v>
      </c>
      <c r="S95" s="193">
        <v>0.25600000000000001</v>
      </c>
      <c r="T95" s="194">
        <f>S95*H95</f>
        <v>488.7296</v>
      </c>
      <c r="AR95" s="24" t="s">
        <v>141</v>
      </c>
      <c r="AT95" s="24" t="s">
        <v>126</v>
      </c>
      <c r="AU95" s="24" t="s">
        <v>87</v>
      </c>
      <c r="AY95" s="24" t="s">
        <v>125</v>
      </c>
      <c r="BE95" s="195">
        <f>IF(N95="základní",J95,0)</f>
        <v>0</v>
      </c>
      <c r="BF95" s="195">
        <f>IF(N95="snížená",J95,0)</f>
        <v>0</v>
      </c>
      <c r="BG95" s="195">
        <f>IF(N95="zákl. přenesená",J95,0)</f>
        <v>0</v>
      </c>
      <c r="BH95" s="195">
        <f>IF(N95="sníž. přenesená",J95,0)</f>
        <v>0</v>
      </c>
      <c r="BI95" s="195">
        <f>IF(N95="nulová",J95,0)</f>
        <v>0</v>
      </c>
      <c r="BJ95" s="24" t="s">
        <v>85</v>
      </c>
      <c r="BK95" s="195">
        <f>ROUND(I95*H95,2)</f>
        <v>0</v>
      </c>
      <c r="BL95" s="24" t="s">
        <v>141</v>
      </c>
      <c r="BM95" s="24" t="s">
        <v>253</v>
      </c>
    </row>
    <row r="96" spans="2:65" s="11" customFormat="1" ht="13.5" x14ac:dyDescent="0.3">
      <c r="B96" s="212"/>
      <c r="C96" s="213"/>
      <c r="D96" s="214" t="s">
        <v>239</v>
      </c>
      <c r="E96" s="215" t="s">
        <v>34</v>
      </c>
      <c r="F96" s="216" t="s">
        <v>254</v>
      </c>
      <c r="G96" s="213"/>
      <c r="H96" s="215" t="s">
        <v>34</v>
      </c>
      <c r="I96" s="217"/>
      <c r="J96" s="213"/>
      <c r="K96" s="213"/>
      <c r="L96" s="218"/>
      <c r="M96" s="219"/>
      <c r="N96" s="220"/>
      <c r="O96" s="220"/>
      <c r="P96" s="220"/>
      <c r="Q96" s="220"/>
      <c r="R96" s="220"/>
      <c r="S96" s="220"/>
      <c r="T96" s="221"/>
      <c r="AT96" s="222" t="s">
        <v>239</v>
      </c>
      <c r="AU96" s="222" t="s">
        <v>87</v>
      </c>
      <c r="AV96" s="11" t="s">
        <v>85</v>
      </c>
      <c r="AW96" s="11" t="s">
        <v>41</v>
      </c>
      <c r="AX96" s="11" t="s">
        <v>77</v>
      </c>
      <c r="AY96" s="222" t="s">
        <v>125</v>
      </c>
    </row>
    <row r="97" spans="2:65" s="11" customFormat="1" ht="13.5" x14ac:dyDescent="0.3">
      <c r="B97" s="212"/>
      <c r="C97" s="213"/>
      <c r="D97" s="214" t="s">
        <v>239</v>
      </c>
      <c r="E97" s="215" t="s">
        <v>34</v>
      </c>
      <c r="F97" s="216" t="s">
        <v>255</v>
      </c>
      <c r="G97" s="213"/>
      <c r="H97" s="215" t="s">
        <v>34</v>
      </c>
      <c r="I97" s="217"/>
      <c r="J97" s="213"/>
      <c r="K97" s="213"/>
      <c r="L97" s="218"/>
      <c r="M97" s="219"/>
      <c r="N97" s="220"/>
      <c r="O97" s="220"/>
      <c r="P97" s="220"/>
      <c r="Q97" s="220"/>
      <c r="R97" s="220"/>
      <c r="S97" s="220"/>
      <c r="T97" s="221"/>
      <c r="AT97" s="222" t="s">
        <v>239</v>
      </c>
      <c r="AU97" s="222" t="s">
        <v>87</v>
      </c>
      <c r="AV97" s="11" t="s">
        <v>85</v>
      </c>
      <c r="AW97" s="11" t="s">
        <v>41</v>
      </c>
      <c r="AX97" s="11" t="s">
        <v>77</v>
      </c>
      <c r="AY97" s="222" t="s">
        <v>125</v>
      </c>
    </row>
    <row r="98" spans="2:65" s="12" customFormat="1" ht="13.5" x14ac:dyDescent="0.3">
      <c r="B98" s="223"/>
      <c r="C98" s="224"/>
      <c r="D98" s="214" t="s">
        <v>239</v>
      </c>
      <c r="E98" s="225" t="s">
        <v>158</v>
      </c>
      <c r="F98" s="226" t="s">
        <v>256</v>
      </c>
      <c r="G98" s="224"/>
      <c r="H98" s="227">
        <v>1909.1</v>
      </c>
      <c r="I98" s="228"/>
      <c r="J98" s="224"/>
      <c r="K98" s="224"/>
      <c r="L98" s="229"/>
      <c r="M98" s="230"/>
      <c r="N98" s="231"/>
      <c r="O98" s="231"/>
      <c r="P98" s="231"/>
      <c r="Q98" s="231"/>
      <c r="R98" s="231"/>
      <c r="S98" s="231"/>
      <c r="T98" s="232"/>
      <c r="AT98" s="233" t="s">
        <v>239</v>
      </c>
      <c r="AU98" s="233" t="s">
        <v>87</v>
      </c>
      <c r="AV98" s="12" t="s">
        <v>87</v>
      </c>
      <c r="AW98" s="12" t="s">
        <v>41</v>
      </c>
      <c r="AX98" s="12" t="s">
        <v>85</v>
      </c>
      <c r="AY98" s="233" t="s">
        <v>125</v>
      </c>
    </row>
    <row r="99" spans="2:65" s="1" customFormat="1" ht="16.5" customHeight="1" x14ac:dyDescent="0.3">
      <c r="B99" s="42"/>
      <c r="C99" s="184" t="s">
        <v>141</v>
      </c>
      <c r="D99" s="184" t="s">
        <v>126</v>
      </c>
      <c r="E99" s="185" t="s">
        <v>257</v>
      </c>
      <c r="F99" s="186" t="s">
        <v>258</v>
      </c>
      <c r="G99" s="187" t="s">
        <v>259</v>
      </c>
      <c r="H99" s="188">
        <v>173.4</v>
      </c>
      <c r="I99" s="189"/>
      <c r="J99" s="190">
        <f>ROUND(I99*H99,2)</f>
        <v>0</v>
      </c>
      <c r="K99" s="186" t="s">
        <v>237</v>
      </c>
      <c r="L99" s="62"/>
      <c r="M99" s="191" t="s">
        <v>34</v>
      </c>
      <c r="N99" s="192" t="s">
        <v>48</v>
      </c>
      <c r="O99" s="43"/>
      <c r="P99" s="193">
        <f>O99*H99</f>
        <v>0</v>
      </c>
      <c r="Q99" s="193">
        <v>0</v>
      </c>
      <c r="R99" s="193">
        <f>Q99*H99</f>
        <v>0</v>
      </c>
      <c r="S99" s="193">
        <v>0.20499999999999999</v>
      </c>
      <c r="T99" s="194">
        <f>S99*H99</f>
        <v>35.546999999999997</v>
      </c>
      <c r="AR99" s="24" t="s">
        <v>141</v>
      </c>
      <c r="AT99" s="24" t="s">
        <v>126</v>
      </c>
      <c r="AU99" s="24" t="s">
        <v>87</v>
      </c>
      <c r="AY99" s="24" t="s">
        <v>125</v>
      </c>
      <c r="BE99" s="195">
        <f>IF(N99="základní",J99,0)</f>
        <v>0</v>
      </c>
      <c r="BF99" s="195">
        <f>IF(N99="snížená",J99,0)</f>
        <v>0</v>
      </c>
      <c r="BG99" s="195">
        <f>IF(N99="zákl. přenesená",J99,0)</f>
        <v>0</v>
      </c>
      <c r="BH99" s="195">
        <f>IF(N99="sníž. přenesená",J99,0)</f>
        <v>0</v>
      </c>
      <c r="BI99" s="195">
        <f>IF(N99="nulová",J99,0)</f>
        <v>0</v>
      </c>
      <c r="BJ99" s="24" t="s">
        <v>85</v>
      </c>
      <c r="BK99" s="195">
        <f>ROUND(I99*H99,2)</f>
        <v>0</v>
      </c>
      <c r="BL99" s="24" t="s">
        <v>141</v>
      </c>
      <c r="BM99" s="24" t="s">
        <v>260</v>
      </c>
    </row>
    <row r="100" spans="2:65" s="12" customFormat="1" ht="27" x14ac:dyDescent="0.3">
      <c r="B100" s="223"/>
      <c r="C100" s="224"/>
      <c r="D100" s="214" t="s">
        <v>239</v>
      </c>
      <c r="E100" s="225" t="s">
        <v>160</v>
      </c>
      <c r="F100" s="226" t="s">
        <v>261</v>
      </c>
      <c r="G100" s="224"/>
      <c r="H100" s="227">
        <v>163.4</v>
      </c>
      <c r="I100" s="228"/>
      <c r="J100" s="224"/>
      <c r="K100" s="224"/>
      <c r="L100" s="229"/>
      <c r="M100" s="230"/>
      <c r="N100" s="231"/>
      <c r="O100" s="231"/>
      <c r="P100" s="231"/>
      <c r="Q100" s="231"/>
      <c r="R100" s="231"/>
      <c r="S100" s="231"/>
      <c r="T100" s="232"/>
      <c r="AT100" s="233" t="s">
        <v>239</v>
      </c>
      <c r="AU100" s="233" t="s">
        <v>87</v>
      </c>
      <c r="AV100" s="12" t="s">
        <v>87</v>
      </c>
      <c r="AW100" s="12" t="s">
        <v>41</v>
      </c>
      <c r="AX100" s="12" t="s">
        <v>77</v>
      </c>
      <c r="AY100" s="233" t="s">
        <v>125</v>
      </c>
    </row>
    <row r="101" spans="2:65" s="12" customFormat="1" ht="13.5" x14ac:dyDescent="0.3">
      <c r="B101" s="223"/>
      <c r="C101" s="224"/>
      <c r="D101" s="214" t="s">
        <v>239</v>
      </c>
      <c r="E101" s="225" t="s">
        <v>262</v>
      </c>
      <c r="F101" s="226" t="s">
        <v>263</v>
      </c>
      <c r="G101" s="224"/>
      <c r="H101" s="227">
        <v>10</v>
      </c>
      <c r="I101" s="228"/>
      <c r="J101" s="224"/>
      <c r="K101" s="224"/>
      <c r="L101" s="229"/>
      <c r="M101" s="230"/>
      <c r="N101" s="231"/>
      <c r="O101" s="231"/>
      <c r="P101" s="231"/>
      <c r="Q101" s="231"/>
      <c r="R101" s="231"/>
      <c r="S101" s="231"/>
      <c r="T101" s="232"/>
      <c r="AT101" s="233" t="s">
        <v>239</v>
      </c>
      <c r="AU101" s="233" t="s">
        <v>87</v>
      </c>
      <c r="AV101" s="12" t="s">
        <v>87</v>
      </c>
      <c r="AW101" s="12" t="s">
        <v>41</v>
      </c>
      <c r="AX101" s="12" t="s">
        <v>77</v>
      </c>
      <c r="AY101" s="233" t="s">
        <v>125</v>
      </c>
    </row>
    <row r="102" spans="2:65" s="13" customFormat="1" ht="13.5" x14ac:dyDescent="0.3">
      <c r="B102" s="234"/>
      <c r="C102" s="235"/>
      <c r="D102" s="214" t="s">
        <v>239</v>
      </c>
      <c r="E102" s="236" t="s">
        <v>34</v>
      </c>
      <c r="F102" s="237" t="s">
        <v>250</v>
      </c>
      <c r="G102" s="235"/>
      <c r="H102" s="238">
        <v>173.4</v>
      </c>
      <c r="I102" s="239"/>
      <c r="J102" s="235"/>
      <c r="K102" s="235"/>
      <c r="L102" s="240"/>
      <c r="M102" s="241"/>
      <c r="N102" s="242"/>
      <c r="O102" s="242"/>
      <c r="P102" s="242"/>
      <c r="Q102" s="242"/>
      <c r="R102" s="242"/>
      <c r="S102" s="242"/>
      <c r="T102" s="243"/>
      <c r="AT102" s="244" t="s">
        <v>239</v>
      </c>
      <c r="AU102" s="244" t="s">
        <v>87</v>
      </c>
      <c r="AV102" s="13" t="s">
        <v>141</v>
      </c>
      <c r="AW102" s="13" t="s">
        <v>41</v>
      </c>
      <c r="AX102" s="13" t="s">
        <v>85</v>
      </c>
      <c r="AY102" s="244" t="s">
        <v>125</v>
      </c>
    </row>
    <row r="103" spans="2:65" s="1" customFormat="1" ht="16.5" customHeight="1" x14ac:dyDescent="0.3">
      <c r="B103" s="42"/>
      <c r="C103" s="184" t="s">
        <v>124</v>
      </c>
      <c r="D103" s="184" t="s">
        <v>126</v>
      </c>
      <c r="E103" s="185" t="s">
        <v>264</v>
      </c>
      <c r="F103" s="186" t="s">
        <v>265</v>
      </c>
      <c r="G103" s="187" t="s">
        <v>259</v>
      </c>
      <c r="H103" s="188">
        <v>94.2</v>
      </c>
      <c r="I103" s="189"/>
      <c r="J103" s="190">
        <f>ROUND(I103*H103,2)</f>
        <v>0</v>
      </c>
      <c r="K103" s="186" t="s">
        <v>237</v>
      </c>
      <c r="L103" s="62"/>
      <c r="M103" s="191" t="s">
        <v>34</v>
      </c>
      <c r="N103" s="192" t="s">
        <v>48</v>
      </c>
      <c r="O103" s="43"/>
      <c r="P103" s="193">
        <f>O103*H103</f>
        <v>0</v>
      </c>
      <c r="Q103" s="193">
        <v>0</v>
      </c>
      <c r="R103" s="193">
        <f>Q103*H103</f>
        <v>0</v>
      </c>
      <c r="S103" s="193">
        <v>0.04</v>
      </c>
      <c r="T103" s="194">
        <f>S103*H103</f>
        <v>3.7680000000000002</v>
      </c>
      <c r="AR103" s="24" t="s">
        <v>141</v>
      </c>
      <c r="AT103" s="24" t="s">
        <v>126</v>
      </c>
      <c r="AU103" s="24" t="s">
        <v>87</v>
      </c>
      <c r="AY103" s="24" t="s">
        <v>125</v>
      </c>
      <c r="BE103" s="195">
        <f>IF(N103="základní",J103,0)</f>
        <v>0</v>
      </c>
      <c r="BF103" s="195">
        <f>IF(N103="snížená",J103,0)</f>
        <v>0</v>
      </c>
      <c r="BG103" s="195">
        <f>IF(N103="zákl. přenesená",J103,0)</f>
        <v>0</v>
      </c>
      <c r="BH103" s="195">
        <f>IF(N103="sníž. přenesená",J103,0)</f>
        <v>0</v>
      </c>
      <c r="BI103" s="195">
        <f>IF(N103="nulová",J103,0)</f>
        <v>0</v>
      </c>
      <c r="BJ103" s="24" t="s">
        <v>85</v>
      </c>
      <c r="BK103" s="195">
        <f>ROUND(I103*H103,2)</f>
        <v>0</v>
      </c>
      <c r="BL103" s="24" t="s">
        <v>141</v>
      </c>
      <c r="BM103" s="24" t="s">
        <v>266</v>
      </c>
    </row>
    <row r="104" spans="2:65" s="12" customFormat="1" ht="13.5" x14ac:dyDescent="0.3">
      <c r="B104" s="223"/>
      <c r="C104" s="224"/>
      <c r="D104" s="214" t="s">
        <v>239</v>
      </c>
      <c r="E104" s="225" t="s">
        <v>34</v>
      </c>
      <c r="F104" s="226" t="s">
        <v>267</v>
      </c>
      <c r="G104" s="224"/>
      <c r="H104" s="227">
        <v>80.599999999999994</v>
      </c>
      <c r="I104" s="228"/>
      <c r="J104" s="224"/>
      <c r="K104" s="224"/>
      <c r="L104" s="229"/>
      <c r="M104" s="230"/>
      <c r="N104" s="231"/>
      <c r="O104" s="231"/>
      <c r="P104" s="231"/>
      <c r="Q104" s="231"/>
      <c r="R104" s="231"/>
      <c r="S104" s="231"/>
      <c r="T104" s="232"/>
      <c r="AT104" s="233" t="s">
        <v>239</v>
      </c>
      <c r="AU104" s="233" t="s">
        <v>87</v>
      </c>
      <c r="AV104" s="12" t="s">
        <v>87</v>
      </c>
      <c r="AW104" s="12" t="s">
        <v>41</v>
      </c>
      <c r="AX104" s="12" t="s">
        <v>77</v>
      </c>
      <c r="AY104" s="233" t="s">
        <v>125</v>
      </c>
    </row>
    <row r="105" spans="2:65" s="12" customFormat="1" ht="13.5" x14ac:dyDescent="0.3">
      <c r="B105" s="223"/>
      <c r="C105" s="224"/>
      <c r="D105" s="214" t="s">
        <v>239</v>
      </c>
      <c r="E105" s="225" t="s">
        <v>34</v>
      </c>
      <c r="F105" s="226" t="s">
        <v>268</v>
      </c>
      <c r="G105" s="224"/>
      <c r="H105" s="227">
        <v>13.6</v>
      </c>
      <c r="I105" s="228"/>
      <c r="J105" s="224"/>
      <c r="K105" s="224"/>
      <c r="L105" s="229"/>
      <c r="M105" s="230"/>
      <c r="N105" s="231"/>
      <c r="O105" s="231"/>
      <c r="P105" s="231"/>
      <c r="Q105" s="231"/>
      <c r="R105" s="231"/>
      <c r="S105" s="231"/>
      <c r="T105" s="232"/>
      <c r="AT105" s="233" t="s">
        <v>239</v>
      </c>
      <c r="AU105" s="233" t="s">
        <v>87</v>
      </c>
      <c r="AV105" s="12" t="s">
        <v>87</v>
      </c>
      <c r="AW105" s="12" t="s">
        <v>41</v>
      </c>
      <c r="AX105" s="12" t="s">
        <v>77</v>
      </c>
      <c r="AY105" s="233" t="s">
        <v>125</v>
      </c>
    </row>
    <row r="106" spans="2:65" s="13" customFormat="1" ht="13.5" x14ac:dyDescent="0.3">
      <c r="B106" s="234"/>
      <c r="C106" s="235"/>
      <c r="D106" s="214" t="s">
        <v>239</v>
      </c>
      <c r="E106" s="236" t="s">
        <v>162</v>
      </c>
      <c r="F106" s="237" t="s">
        <v>250</v>
      </c>
      <c r="G106" s="235"/>
      <c r="H106" s="238">
        <v>94.2</v>
      </c>
      <c r="I106" s="239"/>
      <c r="J106" s="235"/>
      <c r="K106" s="235"/>
      <c r="L106" s="240"/>
      <c r="M106" s="241"/>
      <c r="N106" s="242"/>
      <c r="O106" s="242"/>
      <c r="P106" s="242"/>
      <c r="Q106" s="242"/>
      <c r="R106" s="242"/>
      <c r="S106" s="242"/>
      <c r="T106" s="243"/>
      <c r="AT106" s="244" t="s">
        <v>239</v>
      </c>
      <c r="AU106" s="244" t="s">
        <v>87</v>
      </c>
      <c r="AV106" s="13" t="s">
        <v>141</v>
      </c>
      <c r="AW106" s="13" t="s">
        <v>41</v>
      </c>
      <c r="AX106" s="13" t="s">
        <v>85</v>
      </c>
      <c r="AY106" s="244" t="s">
        <v>125</v>
      </c>
    </row>
    <row r="107" spans="2:65" s="1" customFormat="1" ht="16.5" customHeight="1" x14ac:dyDescent="0.3">
      <c r="B107" s="42"/>
      <c r="C107" s="184" t="s">
        <v>148</v>
      </c>
      <c r="D107" s="184" t="s">
        <v>126</v>
      </c>
      <c r="E107" s="185" t="s">
        <v>269</v>
      </c>
      <c r="F107" s="186" t="s">
        <v>270</v>
      </c>
      <c r="G107" s="187" t="s">
        <v>271</v>
      </c>
      <c r="H107" s="188">
        <v>177.68</v>
      </c>
      <c r="I107" s="189"/>
      <c r="J107" s="190">
        <f>ROUND(I107*H107,2)</f>
        <v>0</v>
      </c>
      <c r="K107" s="186" t="s">
        <v>237</v>
      </c>
      <c r="L107" s="62"/>
      <c r="M107" s="191" t="s">
        <v>34</v>
      </c>
      <c r="N107" s="192" t="s">
        <v>48</v>
      </c>
      <c r="O107" s="43"/>
      <c r="P107" s="193">
        <f>O107*H107</f>
        <v>0</v>
      </c>
      <c r="Q107" s="193">
        <v>0</v>
      </c>
      <c r="R107" s="193">
        <f>Q107*H107</f>
        <v>0</v>
      </c>
      <c r="S107" s="193">
        <v>0</v>
      </c>
      <c r="T107" s="194">
        <f>S107*H107</f>
        <v>0</v>
      </c>
      <c r="AR107" s="24" t="s">
        <v>141</v>
      </c>
      <c r="AT107" s="24" t="s">
        <v>126</v>
      </c>
      <c r="AU107" s="24" t="s">
        <v>87</v>
      </c>
      <c r="AY107" s="24" t="s">
        <v>125</v>
      </c>
      <c r="BE107" s="195">
        <f>IF(N107="základní",J107,0)</f>
        <v>0</v>
      </c>
      <c r="BF107" s="195">
        <f>IF(N107="snížená",J107,0)</f>
        <v>0</v>
      </c>
      <c r="BG107" s="195">
        <f>IF(N107="zákl. přenesená",J107,0)</f>
        <v>0</v>
      </c>
      <c r="BH107" s="195">
        <f>IF(N107="sníž. přenesená",J107,0)</f>
        <v>0</v>
      </c>
      <c r="BI107" s="195">
        <f>IF(N107="nulová",J107,0)</f>
        <v>0</v>
      </c>
      <c r="BJ107" s="24" t="s">
        <v>85</v>
      </c>
      <c r="BK107" s="195">
        <f>ROUND(I107*H107,2)</f>
        <v>0</v>
      </c>
      <c r="BL107" s="24" t="s">
        <v>141</v>
      </c>
      <c r="BM107" s="24" t="s">
        <v>272</v>
      </c>
    </row>
    <row r="108" spans="2:65" s="12" customFormat="1" ht="13.5" x14ac:dyDescent="0.3">
      <c r="B108" s="223"/>
      <c r="C108" s="224"/>
      <c r="D108" s="214" t="s">
        <v>239</v>
      </c>
      <c r="E108" s="225" t="s">
        <v>164</v>
      </c>
      <c r="F108" s="226" t="s">
        <v>273</v>
      </c>
      <c r="G108" s="224"/>
      <c r="H108" s="227">
        <v>177.68</v>
      </c>
      <c r="I108" s="228"/>
      <c r="J108" s="224"/>
      <c r="K108" s="224"/>
      <c r="L108" s="229"/>
      <c r="M108" s="230"/>
      <c r="N108" s="231"/>
      <c r="O108" s="231"/>
      <c r="P108" s="231"/>
      <c r="Q108" s="231"/>
      <c r="R108" s="231"/>
      <c r="S108" s="231"/>
      <c r="T108" s="232"/>
      <c r="AT108" s="233" t="s">
        <v>239</v>
      </c>
      <c r="AU108" s="233" t="s">
        <v>87</v>
      </c>
      <c r="AV108" s="12" t="s">
        <v>87</v>
      </c>
      <c r="AW108" s="12" t="s">
        <v>41</v>
      </c>
      <c r="AX108" s="12" t="s">
        <v>85</v>
      </c>
      <c r="AY108" s="233" t="s">
        <v>125</v>
      </c>
    </row>
    <row r="109" spans="2:65" s="1" customFormat="1" ht="16.5" customHeight="1" x14ac:dyDescent="0.3">
      <c r="B109" s="42"/>
      <c r="C109" s="184" t="s">
        <v>274</v>
      </c>
      <c r="D109" s="184" t="s">
        <v>126</v>
      </c>
      <c r="E109" s="185" t="s">
        <v>275</v>
      </c>
      <c r="F109" s="186" t="s">
        <v>276</v>
      </c>
      <c r="G109" s="187" t="s">
        <v>271</v>
      </c>
      <c r="H109" s="188">
        <v>7.0960000000000001</v>
      </c>
      <c r="I109" s="189"/>
      <c r="J109" s="190">
        <f>ROUND(I109*H109,2)</f>
        <v>0</v>
      </c>
      <c r="K109" s="186" t="s">
        <v>237</v>
      </c>
      <c r="L109" s="62"/>
      <c r="M109" s="191" t="s">
        <v>34</v>
      </c>
      <c r="N109" s="192" t="s">
        <v>48</v>
      </c>
      <c r="O109" s="43"/>
      <c r="P109" s="193">
        <f>O109*H109</f>
        <v>0</v>
      </c>
      <c r="Q109" s="193">
        <v>0</v>
      </c>
      <c r="R109" s="193">
        <f>Q109*H109</f>
        <v>0</v>
      </c>
      <c r="S109" s="193">
        <v>0</v>
      </c>
      <c r="T109" s="194">
        <f>S109*H109</f>
        <v>0</v>
      </c>
      <c r="AR109" s="24" t="s">
        <v>141</v>
      </c>
      <c r="AT109" s="24" t="s">
        <v>126</v>
      </c>
      <c r="AU109" s="24" t="s">
        <v>87</v>
      </c>
      <c r="AY109" s="24" t="s">
        <v>125</v>
      </c>
      <c r="BE109" s="195">
        <f>IF(N109="základní",J109,0)</f>
        <v>0</v>
      </c>
      <c r="BF109" s="195">
        <f>IF(N109="snížená",J109,0)</f>
        <v>0</v>
      </c>
      <c r="BG109" s="195">
        <f>IF(N109="zákl. přenesená",J109,0)</f>
        <v>0</v>
      </c>
      <c r="BH109" s="195">
        <f>IF(N109="sníž. přenesená",J109,0)</f>
        <v>0</v>
      </c>
      <c r="BI109" s="195">
        <f>IF(N109="nulová",J109,0)</f>
        <v>0</v>
      </c>
      <c r="BJ109" s="24" t="s">
        <v>85</v>
      </c>
      <c r="BK109" s="195">
        <f>ROUND(I109*H109,2)</f>
        <v>0</v>
      </c>
      <c r="BL109" s="24" t="s">
        <v>141</v>
      </c>
      <c r="BM109" s="24" t="s">
        <v>277</v>
      </c>
    </row>
    <row r="110" spans="2:65" s="11" customFormat="1" ht="13.5" x14ac:dyDescent="0.3">
      <c r="B110" s="212"/>
      <c r="C110" s="213"/>
      <c r="D110" s="214" t="s">
        <v>239</v>
      </c>
      <c r="E110" s="215" t="s">
        <v>34</v>
      </c>
      <c r="F110" s="216" t="s">
        <v>278</v>
      </c>
      <c r="G110" s="213"/>
      <c r="H110" s="215" t="s">
        <v>34</v>
      </c>
      <c r="I110" s="217"/>
      <c r="J110" s="213"/>
      <c r="K110" s="213"/>
      <c r="L110" s="218"/>
      <c r="M110" s="219"/>
      <c r="N110" s="220"/>
      <c r="O110" s="220"/>
      <c r="P110" s="220"/>
      <c r="Q110" s="220"/>
      <c r="R110" s="220"/>
      <c r="S110" s="220"/>
      <c r="T110" s="221"/>
      <c r="AT110" s="222" t="s">
        <v>239</v>
      </c>
      <c r="AU110" s="222" t="s">
        <v>87</v>
      </c>
      <c r="AV110" s="11" t="s">
        <v>85</v>
      </c>
      <c r="AW110" s="11" t="s">
        <v>41</v>
      </c>
      <c r="AX110" s="11" t="s">
        <v>77</v>
      </c>
      <c r="AY110" s="222" t="s">
        <v>125</v>
      </c>
    </row>
    <row r="111" spans="2:65" s="12" customFormat="1" ht="13.5" x14ac:dyDescent="0.3">
      <c r="B111" s="223"/>
      <c r="C111" s="224"/>
      <c r="D111" s="214" t="s">
        <v>239</v>
      </c>
      <c r="E111" s="225" t="s">
        <v>167</v>
      </c>
      <c r="F111" s="226" t="s">
        <v>279</v>
      </c>
      <c r="G111" s="224"/>
      <c r="H111" s="227">
        <v>7.0960000000000001</v>
      </c>
      <c r="I111" s="228"/>
      <c r="J111" s="224"/>
      <c r="K111" s="224"/>
      <c r="L111" s="229"/>
      <c r="M111" s="230"/>
      <c r="N111" s="231"/>
      <c r="O111" s="231"/>
      <c r="P111" s="231"/>
      <c r="Q111" s="231"/>
      <c r="R111" s="231"/>
      <c r="S111" s="231"/>
      <c r="T111" s="232"/>
      <c r="AT111" s="233" t="s">
        <v>239</v>
      </c>
      <c r="AU111" s="233" t="s">
        <v>87</v>
      </c>
      <c r="AV111" s="12" t="s">
        <v>87</v>
      </c>
      <c r="AW111" s="12" t="s">
        <v>41</v>
      </c>
      <c r="AX111" s="12" t="s">
        <v>85</v>
      </c>
      <c r="AY111" s="233" t="s">
        <v>125</v>
      </c>
    </row>
    <row r="112" spans="2:65" s="1" customFormat="1" ht="16.5" customHeight="1" x14ac:dyDescent="0.3">
      <c r="B112" s="42"/>
      <c r="C112" s="184" t="s">
        <v>280</v>
      </c>
      <c r="D112" s="184" t="s">
        <v>126</v>
      </c>
      <c r="E112" s="185" t="s">
        <v>281</v>
      </c>
      <c r="F112" s="186" t="s">
        <v>282</v>
      </c>
      <c r="G112" s="187" t="s">
        <v>271</v>
      </c>
      <c r="H112" s="188">
        <v>7.0960000000000001</v>
      </c>
      <c r="I112" s="189"/>
      <c r="J112" s="190">
        <f>ROUND(I112*H112,2)</f>
        <v>0</v>
      </c>
      <c r="K112" s="186" t="s">
        <v>237</v>
      </c>
      <c r="L112" s="62"/>
      <c r="M112" s="191" t="s">
        <v>34</v>
      </c>
      <c r="N112" s="192" t="s">
        <v>48</v>
      </c>
      <c r="O112" s="43"/>
      <c r="P112" s="193">
        <f>O112*H112</f>
        <v>0</v>
      </c>
      <c r="Q112" s="193">
        <v>0</v>
      </c>
      <c r="R112" s="193">
        <f>Q112*H112</f>
        <v>0</v>
      </c>
      <c r="S112" s="193">
        <v>0</v>
      </c>
      <c r="T112" s="194">
        <f>S112*H112</f>
        <v>0</v>
      </c>
      <c r="AR112" s="24" t="s">
        <v>141</v>
      </c>
      <c r="AT112" s="24" t="s">
        <v>126</v>
      </c>
      <c r="AU112" s="24" t="s">
        <v>87</v>
      </c>
      <c r="AY112" s="24" t="s">
        <v>125</v>
      </c>
      <c r="BE112" s="195">
        <f>IF(N112="základní",J112,0)</f>
        <v>0</v>
      </c>
      <c r="BF112" s="195">
        <f>IF(N112="snížená",J112,0)</f>
        <v>0</v>
      </c>
      <c r="BG112" s="195">
        <f>IF(N112="zákl. přenesená",J112,0)</f>
        <v>0</v>
      </c>
      <c r="BH112" s="195">
        <f>IF(N112="sníž. přenesená",J112,0)</f>
        <v>0</v>
      </c>
      <c r="BI112" s="195">
        <f>IF(N112="nulová",J112,0)</f>
        <v>0</v>
      </c>
      <c r="BJ112" s="24" t="s">
        <v>85</v>
      </c>
      <c r="BK112" s="195">
        <f>ROUND(I112*H112,2)</f>
        <v>0</v>
      </c>
      <c r="BL112" s="24" t="s">
        <v>141</v>
      </c>
      <c r="BM112" s="24" t="s">
        <v>283</v>
      </c>
    </row>
    <row r="113" spans="2:65" s="12" customFormat="1" ht="13.5" x14ac:dyDescent="0.3">
      <c r="B113" s="223"/>
      <c r="C113" s="224"/>
      <c r="D113" s="214" t="s">
        <v>239</v>
      </c>
      <c r="E113" s="225" t="s">
        <v>34</v>
      </c>
      <c r="F113" s="226" t="s">
        <v>167</v>
      </c>
      <c r="G113" s="224"/>
      <c r="H113" s="227">
        <v>7.0960000000000001</v>
      </c>
      <c r="I113" s="228"/>
      <c r="J113" s="224"/>
      <c r="K113" s="224"/>
      <c r="L113" s="229"/>
      <c r="M113" s="230"/>
      <c r="N113" s="231"/>
      <c r="O113" s="231"/>
      <c r="P113" s="231"/>
      <c r="Q113" s="231"/>
      <c r="R113" s="231"/>
      <c r="S113" s="231"/>
      <c r="T113" s="232"/>
      <c r="AT113" s="233" t="s">
        <v>239</v>
      </c>
      <c r="AU113" s="233" t="s">
        <v>87</v>
      </c>
      <c r="AV113" s="12" t="s">
        <v>87</v>
      </c>
      <c r="AW113" s="12" t="s">
        <v>41</v>
      </c>
      <c r="AX113" s="12" t="s">
        <v>85</v>
      </c>
      <c r="AY113" s="233" t="s">
        <v>125</v>
      </c>
    </row>
    <row r="114" spans="2:65" s="1" customFormat="1" ht="16.5" customHeight="1" x14ac:dyDescent="0.3">
      <c r="B114" s="42"/>
      <c r="C114" s="184" t="s">
        <v>284</v>
      </c>
      <c r="D114" s="184" t="s">
        <v>126</v>
      </c>
      <c r="E114" s="185" t="s">
        <v>285</v>
      </c>
      <c r="F114" s="186" t="s">
        <v>286</v>
      </c>
      <c r="G114" s="187" t="s">
        <v>271</v>
      </c>
      <c r="H114" s="188">
        <v>513.13300000000004</v>
      </c>
      <c r="I114" s="189"/>
      <c r="J114" s="190">
        <f>ROUND(I114*H114,2)</f>
        <v>0</v>
      </c>
      <c r="K114" s="186" t="s">
        <v>237</v>
      </c>
      <c r="L114" s="62"/>
      <c r="M114" s="191" t="s">
        <v>34</v>
      </c>
      <c r="N114" s="192" t="s">
        <v>48</v>
      </c>
      <c r="O114" s="43"/>
      <c r="P114" s="193">
        <f>O114*H114</f>
        <v>0</v>
      </c>
      <c r="Q114" s="193">
        <v>0</v>
      </c>
      <c r="R114" s="193">
        <f>Q114*H114</f>
        <v>0</v>
      </c>
      <c r="S114" s="193">
        <v>0</v>
      </c>
      <c r="T114" s="194">
        <f>S114*H114</f>
        <v>0</v>
      </c>
      <c r="AR114" s="24" t="s">
        <v>141</v>
      </c>
      <c r="AT114" s="24" t="s">
        <v>126</v>
      </c>
      <c r="AU114" s="24" t="s">
        <v>87</v>
      </c>
      <c r="AY114" s="24" t="s">
        <v>125</v>
      </c>
      <c r="BE114" s="195">
        <f>IF(N114="základní",J114,0)</f>
        <v>0</v>
      </c>
      <c r="BF114" s="195">
        <f>IF(N114="snížená",J114,0)</f>
        <v>0</v>
      </c>
      <c r="BG114" s="195">
        <f>IF(N114="zákl. přenesená",J114,0)</f>
        <v>0</v>
      </c>
      <c r="BH114" s="195">
        <f>IF(N114="sníž. přenesená",J114,0)</f>
        <v>0</v>
      </c>
      <c r="BI114" s="195">
        <f>IF(N114="nulová",J114,0)</f>
        <v>0</v>
      </c>
      <c r="BJ114" s="24" t="s">
        <v>85</v>
      </c>
      <c r="BK114" s="195">
        <f>ROUND(I114*H114,2)</f>
        <v>0</v>
      </c>
      <c r="BL114" s="24" t="s">
        <v>141</v>
      </c>
      <c r="BM114" s="24" t="s">
        <v>287</v>
      </c>
    </row>
    <row r="115" spans="2:65" s="11" customFormat="1" ht="27" x14ac:dyDescent="0.3">
      <c r="B115" s="212"/>
      <c r="C115" s="213"/>
      <c r="D115" s="214" t="s">
        <v>239</v>
      </c>
      <c r="E115" s="215" t="s">
        <v>34</v>
      </c>
      <c r="F115" s="216" t="s">
        <v>288</v>
      </c>
      <c r="G115" s="213"/>
      <c r="H115" s="215" t="s">
        <v>34</v>
      </c>
      <c r="I115" s="217"/>
      <c r="J115" s="213"/>
      <c r="K115" s="213"/>
      <c r="L115" s="218"/>
      <c r="M115" s="219"/>
      <c r="N115" s="220"/>
      <c r="O115" s="220"/>
      <c r="P115" s="220"/>
      <c r="Q115" s="220"/>
      <c r="R115" s="220"/>
      <c r="S115" s="220"/>
      <c r="T115" s="221"/>
      <c r="AT115" s="222" t="s">
        <v>239</v>
      </c>
      <c r="AU115" s="222" t="s">
        <v>87</v>
      </c>
      <c r="AV115" s="11" t="s">
        <v>85</v>
      </c>
      <c r="AW115" s="11" t="s">
        <v>41</v>
      </c>
      <c r="AX115" s="11" t="s">
        <v>77</v>
      </c>
      <c r="AY115" s="222" t="s">
        <v>125</v>
      </c>
    </row>
    <row r="116" spans="2:65" s="12" customFormat="1" ht="13.5" x14ac:dyDescent="0.3">
      <c r="B116" s="223"/>
      <c r="C116" s="224"/>
      <c r="D116" s="214" t="s">
        <v>239</v>
      </c>
      <c r="E116" s="225" t="s">
        <v>34</v>
      </c>
      <c r="F116" s="226" t="s">
        <v>289</v>
      </c>
      <c r="G116" s="224"/>
      <c r="H116" s="227">
        <v>182.9</v>
      </c>
      <c r="I116" s="228"/>
      <c r="J116" s="224"/>
      <c r="K116" s="224"/>
      <c r="L116" s="229"/>
      <c r="M116" s="230"/>
      <c r="N116" s="231"/>
      <c r="O116" s="231"/>
      <c r="P116" s="231"/>
      <c r="Q116" s="231"/>
      <c r="R116" s="231"/>
      <c r="S116" s="231"/>
      <c r="T116" s="232"/>
      <c r="AT116" s="233" t="s">
        <v>239</v>
      </c>
      <c r="AU116" s="233" t="s">
        <v>87</v>
      </c>
      <c r="AV116" s="12" t="s">
        <v>87</v>
      </c>
      <c r="AW116" s="12" t="s">
        <v>41</v>
      </c>
      <c r="AX116" s="12" t="s">
        <v>77</v>
      </c>
      <c r="AY116" s="233" t="s">
        <v>125</v>
      </c>
    </row>
    <row r="117" spans="2:65" s="12" customFormat="1" ht="13.5" x14ac:dyDescent="0.3">
      <c r="B117" s="223"/>
      <c r="C117" s="224"/>
      <c r="D117" s="214" t="s">
        <v>239</v>
      </c>
      <c r="E117" s="225" t="s">
        <v>34</v>
      </c>
      <c r="F117" s="226" t="s">
        <v>290</v>
      </c>
      <c r="G117" s="224"/>
      <c r="H117" s="227">
        <v>35.880000000000003</v>
      </c>
      <c r="I117" s="228"/>
      <c r="J117" s="224"/>
      <c r="K117" s="224"/>
      <c r="L117" s="229"/>
      <c r="M117" s="230"/>
      <c r="N117" s="231"/>
      <c r="O117" s="231"/>
      <c r="P117" s="231"/>
      <c r="Q117" s="231"/>
      <c r="R117" s="231"/>
      <c r="S117" s="231"/>
      <c r="T117" s="232"/>
      <c r="AT117" s="233" t="s">
        <v>239</v>
      </c>
      <c r="AU117" s="233" t="s">
        <v>87</v>
      </c>
      <c r="AV117" s="12" t="s">
        <v>87</v>
      </c>
      <c r="AW117" s="12" t="s">
        <v>41</v>
      </c>
      <c r="AX117" s="12" t="s">
        <v>77</v>
      </c>
      <c r="AY117" s="233" t="s">
        <v>125</v>
      </c>
    </row>
    <row r="118" spans="2:65" s="12" customFormat="1" ht="13.5" x14ac:dyDescent="0.3">
      <c r="B118" s="223"/>
      <c r="C118" s="224"/>
      <c r="D118" s="214" t="s">
        <v>239</v>
      </c>
      <c r="E118" s="225" t="s">
        <v>34</v>
      </c>
      <c r="F118" s="226" t="s">
        <v>291</v>
      </c>
      <c r="G118" s="224"/>
      <c r="H118" s="227">
        <v>122.55</v>
      </c>
      <c r="I118" s="228"/>
      <c r="J118" s="224"/>
      <c r="K118" s="224"/>
      <c r="L118" s="229"/>
      <c r="M118" s="230"/>
      <c r="N118" s="231"/>
      <c r="O118" s="231"/>
      <c r="P118" s="231"/>
      <c r="Q118" s="231"/>
      <c r="R118" s="231"/>
      <c r="S118" s="231"/>
      <c r="T118" s="232"/>
      <c r="AT118" s="233" t="s">
        <v>239</v>
      </c>
      <c r="AU118" s="233" t="s">
        <v>87</v>
      </c>
      <c r="AV118" s="12" t="s">
        <v>87</v>
      </c>
      <c r="AW118" s="12" t="s">
        <v>41</v>
      </c>
      <c r="AX118" s="12" t="s">
        <v>77</v>
      </c>
      <c r="AY118" s="233" t="s">
        <v>125</v>
      </c>
    </row>
    <row r="119" spans="2:65" s="12" customFormat="1" ht="13.5" x14ac:dyDescent="0.3">
      <c r="B119" s="223"/>
      <c r="C119" s="224"/>
      <c r="D119" s="214" t="s">
        <v>239</v>
      </c>
      <c r="E119" s="225" t="s">
        <v>34</v>
      </c>
      <c r="F119" s="226" t="s">
        <v>292</v>
      </c>
      <c r="G119" s="224"/>
      <c r="H119" s="227">
        <v>9.6</v>
      </c>
      <c r="I119" s="228"/>
      <c r="J119" s="224"/>
      <c r="K119" s="224"/>
      <c r="L119" s="229"/>
      <c r="M119" s="230"/>
      <c r="N119" s="231"/>
      <c r="O119" s="231"/>
      <c r="P119" s="231"/>
      <c r="Q119" s="231"/>
      <c r="R119" s="231"/>
      <c r="S119" s="231"/>
      <c r="T119" s="232"/>
      <c r="AT119" s="233" t="s">
        <v>239</v>
      </c>
      <c r="AU119" s="233" t="s">
        <v>87</v>
      </c>
      <c r="AV119" s="12" t="s">
        <v>87</v>
      </c>
      <c r="AW119" s="12" t="s">
        <v>41</v>
      </c>
      <c r="AX119" s="12" t="s">
        <v>77</v>
      </c>
      <c r="AY119" s="233" t="s">
        <v>125</v>
      </c>
    </row>
    <row r="120" spans="2:65" s="12" customFormat="1" ht="13.5" x14ac:dyDescent="0.3">
      <c r="B120" s="223"/>
      <c r="C120" s="224"/>
      <c r="D120" s="214" t="s">
        <v>239</v>
      </c>
      <c r="E120" s="225" t="s">
        <v>34</v>
      </c>
      <c r="F120" s="226" t="s">
        <v>293</v>
      </c>
      <c r="G120" s="224"/>
      <c r="H120" s="227">
        <v>82.361999999999995</v>
      </c>
      <c r="I120" s="228"/>
      <c r="J120" s="224"/>
      <c r="K120" s="224"/>
      <c r="L120" s="229"/>
      <c r="M120" s="230"/>
      <c r="N120" s="231"/>
      <c r="O120" s="231"/>
      <c r="P120" s="231"/>
      <c r="Q120" s="231"/>
      <c r="R120" s="231"/>
      <c r="S120" s="231"/>
      <c r="T120" s="232"/>
      <c r="AT120" s="233" t="s">
        <v>239</v>
      </c>
      <c r="AU120" s="233" t="s">
        <v>87</v>
      </c>
      <c r="AV120" s="12" t="s">
        <v>87</v>
      </c>
      <c r="AW120" s="12" t="s">
        <v>41</v>
      </c>
      <c r="AX120" s="12" t="s">
        <v>77</v>
      </c>
      <c r="AY120" s="233" t="s">
        <v>125</v>
      </c>
    </row>
    <row r="121" spans="2:65" s="12" customFormat="1" ht="13.5" x14ac:dyDescent="0.3">
      <c r="B121" s="223"/>
      <c r="C121" s="224"/>
      <c r="D121" s="214" t="s">
        <v>239</v>
      </c>
      <c r="E121" s="225" t="s">
        <v>34</v>
      </c>
      <c r="F121" s="226" t="s">
        <v>294</v>
      </c>
      <c r="G121" s="224"/>
      <c r="H121" s="227">
        <v>31.385000000000002</v>
      </c>
      <c r="I121" s="228"/>
      <c r="J121" s="224"/>
      <c r="K121" s="224"/>
      <c r="L121" s="229"/>
      <c r="M121" s="230"/>
      <c r="N121" s="231"/>
      <c r="O121" s="231"/>
      <c r="P121" s="231"/>
      <c r="Q121" s="231"/>
      <c r="R121" s="231"/>
      <c r="S121" s="231"/>
      <c r="T121" s="232"/>
      <c r="AT121" s="233" t="s">
        <v>239</v>
      </c>
      <c r="AU121" s="233" t="s">
        <v>87</v>
      </c>
      <c r="AV121" s="12" t="s">
        <v>87</v>
      </c>
      <c r="AW121" s="12" t="s">
        <v>41</v>
      </c>
      <c r="AX121" s="12" t="s">
        <v>77</v>
      </c>
      <c r="AY121" s="233" t="s">
        <v>125</v>
      </c>
    </row>
    <row r="122" spans="2:65" s="12" customFormat="1" ht="13.5" x14ac:dyDescent="0.3">
      <c r="B122" s="223"/>
      <c r="C122" s="224"/>
      <c r="D122" s="214" t="s">
        <v>239</v>
      </c>
      <c r="E122" s="225" t="s">
        <v>34</v>
      </c>
      <c r="F122" s="226" t="s">
        <v>295</v>
      </c>
      <c r="G122" s="224"/>
      <c r="H122" s="227">
        <v>133.98599999999999</v>
      </c>
      <c r="I122" s="228"/>
      <c r="J122" s="224"/>
      <c r="K122" s="224"/>
      <c r="L122" s="229"/>
      <c r="M122" s="230"/>
      <c r="N122" s="231"/>
      <c r="O122" s="231"/>
      <c r="P122" s="231"/>
      <c r="Q122" s="231"/>
      <c r="R122" s="231"/>
      <c r="S122" s="231"/>
      <c r="T122" s="232"/>
      <c r="AT122" s="233" t="s">
        <v>239</v>
      </c>
      <c r="AU122" s="233" t="s">
        <v>87</v>
      </c>
      <c r="AV122" s="12" t="s">
        <v>87</v>
      </c>
      <c r="AW122" s="12" t="s">
        <v>41</v>
      </c>
      <c r="AX122" s="12" t="s">
        <v>77</v>
      </c>
      <c r="AY122" s="233" t="s">
        <v>125</v>
      </c>
    </row>
    <row r="123" spans="2:65" s="11" customFormat="1" ht="13.5" x14ac:dyDescent="0.3">
      <c r="B123" s="212"/>
      <c r="C123" s="213"/>
      <c r="D123" s="214" t="s">
        <v>239</v>
      </c>
      <c r="E123" s="215" t="s">
        <v>34</v>
      </c>
      <c r="F123" s="216" t="s">
        <v>296</v>
      </c>
      <c r="G123" s="213"/>
      <c r="H123" s="215" t="s">
        <v>34</v>
      </c>
      <c r="I123" s="217"/>
      <c r="J123" s="213"/>
      <c r="K123" s="213"/>
      <c r="L123" s="218"/>
      <c r="M123" s="219"/>
      <c r="N123" s="220"/>
      <c r="O123" s="220"/>
      <c r="P123" s="220"/>
      <c r="Q123" s="220"/>
      <c r="R123" s="220"/>
      <c r="S123" s="220"/>
      <c r="T123" s="221"/>
      <c r="AT123" s="222" t="s">
        <v>239</v>
      </c>
      <c r="AU123" s="222" t="s">
        <v>87</v>
      </c>
      <c r="AV123" s="11" t="s">
        <v>85</v>
      </c>
      <c r="AW123" s="11" t="s">
        <v>41</v>
      </c>
      <c r="AX123" s="11" t="s">
        <v>77</v>
      </c>
      <c r="AY123" s="222" t="s">
        <v>125</v>
      </c>
    </row>
    <row r="124" spans="2:65" s="12" customFormat="1" ht="13.5" x14ac:dyDescent="0.3">
      <c r="B124" s="223"/>
      <c r="C124" s="224"/>
      <c r="D124" s="214" t="s">
        <v>239</v>
      </c>
      <c r="E124" s="225" t="s">
        <v>34</v>
      </c>
      <c r="F124" s="226" t="s">
        <v>297</v>
      </c>
      <c r="G124" s="224"/>
      <c r="H124" s="227">
        <v>-34.700000000000003</v>
      </c>
      <c r="I124" s="228"/>
      <c r="J124" s="224"/>
      <c r="K124" s="224"/>
      <c r="L124" s="229"/>
      <c r="M124" s="230"/>
      <c r="N124" s="231"/>
      <c r="O124" s="231"/>
      <c r="P124" s="231"/>
      <c r="Q124" s="231"/>
      <c r="R124" s="231"/>
      <c r="S124" s="231"/>
      <c r="T124" s="232"/>
      <c r="AT124" s="233" t="s">
        <v>239</v>
      </c>
      <c r="AU124" s="233" t="s">
        <v>87</v>
      </c>
      <c r="AV124" s="12" t="s">
        <v>87</v>
      </c>
      <c r="AW124" s="12" t="s">
        <v>41</v>
      </c>
      <c r="AX124" s="12" t="s">
        <v>77</v>
      </c>
      <c r="AY124" s="233" t="s">
        <v>125</v>
      </c>
    </row>
    <row r="125" spans="2:65" s="12" customFormat="1" ht="13.5" x14ac:dyDescent="0.3">
      <c r="B125" s="223"/>
      <c r="C125" s="224"/>
      <c r="D125" s="214" t="s">
        <v>239</v>
      </c>
      <c r="E125" s="225" t="s">
        <v>34</v>
      </c>
      <c r="F125" s="226" t="s">
        <v>298</v>
      </c>
      <c r="G125" s="224"/>
      <c r="H125" s="227">
        <v>-35.536000000000001</v>
      </c>
      <c r="I125" s="228"/>
      <c r="J125" s="224"/>
      <c r="K125" s="224"/>
      <c r="L125" s="229"/>
      <c r="M125" s="230"/>
      <c r="N125" s="231"/>
      <c r="O125" s="231"/>
      <c r="P125" s="231"/>
      <c r="Q125" s="231"/>
      <c r="R125" s="231"/>
      <c r="S125" s="231"/>
      <c r="T125" s="232"/>
      <c r="AT125" s="233" t="s">
        <v>239</v>
      </c>
      <c r="AU125" s="233" t="s">
        <v>87</v>
      </c>
      <c r="AV125" s="12" t="s">
        <v>87</v>
      </c>
      <c r="AW125" s="12" t="s">
        <v>41</v>
      </c>
      <c r="AX125" s="12" t="s">
        <v>77</v>
      </c>
      <c r="AY125" s="233" t="s">
        <v>125</v>
      </c>
    </row>
    <row r="126" spans="2:65" s="12" customFormat="1" ht="13.5" x14ac:dyDescent="0.3">
      <c r="B126" s="223"/>
      <c r="C126" s="224"/>
      <c r="D126" s="214" t="s">
        <v>239</v>
      </c>
      <c r="E126" s="225" t="s">
        <v>34</v>
      </c>
      <c r="F126" s="226" t="s">
        <v>299</v>
      </c>
      <c r="G126" s="224"/>
      <c r="H126" s="227">
        <v>-15.294</v>
      </c>
      <c r="I126" s="228"/>
      <c r="J126" s="224"/>
      <c r="K126" s="224"/>
      <c r="L126" s="229"/>
      <c r="M126" s="230"/>
      <c r="N126" s="231"/>
      <c r="O126" s="231"/>
      <c r="P126" s="231"/>
      <c r="Q126" s="231"/>
      <c r="R126" s="231"/>
      <c r="S126" s="231"/>
      <c r="T126" s="232"/>
      <c r="AT126" s="233" t="s">
        <v>239</v>
      </c>
      <c r="AU126" s="233" t="s">
        <v>87</v>
      </c>
      <c r="AV126" s="12" t="s">
        <v>87</v>
      </c>
      <c r="AW126" s="12" t="s">
        <v>41</v>
      </c>
      <c r="AX126" s="12" t="s">
        <v>77</v>
      </c>
      <c r="AY126" s="233" t="s">
        <v>125</v>
      </c>
    </row>
    <row r="127" spans="2:65" s="13" customFormat="1" ht="13.5" x14ac:dyDescent="0.3">
      <c r="B127" s="234"/>
      <c r="C127" s="235"/>
      <c r="D127" s="214" t="s">
        <v>239</v>
      </c>
      <c r="E127" s="236" t="s">
        <v>169</v>
      </c>
      <c r="F127" s="237" t="s">
        <v>250</v>
      </c>
      <c r="G127" s="235"/>
      <c r="H127" s="238">
        <v>513.13300000000004</v>
      </c>
      <c r="I127" s="239"/>
      <c r="J127" s="235"/>
      <c r="K127" s="235"/>
      <c r="L127" s="240"/>
      <c r="M127" s="241"/>
      <c r="N127" s="242"/>
      <c r="O127" s="242"/>
      <c r="P127" s="242"/>
      <c r="Q127" s="242"/>
      <c r="R127" s="242"/>
      <c r="S127" s="242"/>
      <c r="T127" s="243"/>
      <c r="AT127" s="244" t="s">
        <v>239</v>
      </c>
      <c r="AU127" s="244" t="s">
        <v>87</v>
      </c>
      <c r="AV127" s="13" t="s">
        <v>141</v>
      </c>
      <c r="AW127" s="13" t="s">
        <v>41</v>
      </c>
      <c r="AX127" s="13" t="s">
        <v>85</v>
      </c>
      <c r="AY127" s="244" t="s">
        <v>125</v>
      </c>
    </row>
    <row r="128" spans="2:65" s="1" customFormat="1" ht="16.5" customHeight="1" x14ac:dyDescent="0.3">
      <c r="B128" s="42"/>
      <c r="C128" s="184" t="s">
        <v>300</v>
      </c>
      <c r="D128" s="184" t="s">
        <v>126</v>
      </c>
      <c r="E128" s="185" t="s">
        <v>301</v>
      </c>
      <c r="F128" s="186" t="s">
        <v>302</v>
      </c>
      <c r="G128" s="187" t="s">
        <v>271</v>
      </c>
      <c r="H128" s="188">
        <v>513.13300000000004</v>
      </c>
      <c r="I128" s="189"/>
      <c r="J128" s="190">
        <f>ROUND(I128*H128,2)</f>
        <v>0</v>
      </c>
      <c r="K128" s="186" t="s">
        <v>237</v>
      </c>
      <c r="L128" s="62"/>
      <c r="M128" s="191" t="s">
        <v>34</v>
      </c>
      <c r="N128" s="192" t="s">
        <v>48</v>
      </c>
      <c r="O128" s="43"/>
      <c r="P128" s="193">
        <f>O128*H128</f>
        <v>0</v>
      </c>
      <c r="Q128" s="193">
        <v>0</v>
      </c>
      <c r="R128" s="193">
        <f>Q128*H128</f>
        <v>0</v>
      </c>
      <c r="S128" s="193">
        <v>0</v>
      </c>
      <c r="T128" s="194">
        <f>S128*H128</f>
        <v>0</v>
      </c>
      <c r="AR128" s="24" t="s">
        <v>141</v>
      </c>
      <c r="AT128" s="24" t="s">
        <v>126</v>
      </c>
      <c r="AU128" s="24" t="s">
        <v>87</v>
      </c>
      <c r="AY128" s="24" t="s">
        <v>125</v>
      </c>
      <c r="BE128" s="195">
        <f>IF(N128="základní",J128,0)</f>
        <v>0</v>
      </c>
      <c r="BF128" s="195">
        <f>IF(N128="snížená",J128,0)</f>
        <v>0</v>
      </c>
      <c r="BG128" s="195">
        <f>IF(N128="zákl. přenesená",J128,0)</f>
        <v>0</v>
      </c>
      <c r="BH128" s="195">
        <f>IF(N128="sníž. přenesená",J128,0)</f>
        <v>0</v>
      </c>
      <c r="BI128" s="195">
        <f>IF(N128="nulová",J128,0)</f>
        <v>0</v>
      </c>
      <c r="BJ128" s="24" t="s">
        <v>85</v>
      </c>
      <c r="BK128" s="195">
        <f>ROUND(I128*H128,2)</f>
        <v>0</v>
      </c>
      <c r="BL128" s="24" t="s">
        <v>141</v>
      </c>
      <c r="BM128" s="24" t="s">
        <v>303</v>
      </c>
    </row>
    <row r="129" spans="2:65" s="12" customFormat="1" ht="13.5" x14ac:dyDescent="0.3">
      <c r="B129" s="223"/>
      <c r="C129" s="224"/>
      <c r="D129" s="214" t="s">
        <v>239</v>
      </c>
      <c r="E129" s="225" t="s">
        <v>34</v>
      </c>
      <c r="F129" s="226" t="s">
        <v>169</v>
      </c>
      <c r="G129" s="224"/>
      <c r="H129" s="227">
        <v>513.13300000000004</v>
      </c>
      <c r="I129" s="228"/>
      <c r="J129" s="224"/>
      <c r="K129" s="224"/>
      <c r="L129" s="229"/>
      <c r="M129" s="230"/>
      <c r="N129" s="231"/>
      <c r="O129" s="231"/>
      <c r="P129" s="231"/>
      <c r="Q129" s="231"/>
      <c r="R129" s="231"/>
      <c r="S129" s="231"/>
      <c r="T129" s="232"/>
      <c r="AT129" s="233" t="s">
        <v>239</v>
      </c>
      <c r="AU129" s="233" t="s">
        <v>87</v>
      </c>
      <c r="AV129" s="12" t="s">
        <v>87</v>
      </c>
      <c r="AW129" s="12" t="s">
        <v>41</v>
      </c>
      <c r="AX129" s="12" t="s">
        <v>85</v>
      </c>
      <c r="AY129" s="233" t="s">
        <v>125</v>
      </c>
    </row>
    <row r="130" spans="2:65" s="1" customFormat="1" ht="16.5" customHeight="1" x14ac:dyDescent="0.3">
      <c r="B130" s="42"/>
      <c r="C130" s="184" t="s">
        <v>304</v>
      </c>
      <c r="D130" s="184" t="s">
        <v>126</v>
      </c>
      <c r="E130" s="185" t="s">
        <v>305</v>
      </c>
      <c r="F130" s="186" t="s">
        <v>306</v>
      </c>
      <c r="G130" s="187" t="s">
        <v>271</v>
      </c>
      <c r="H130" s="188">
        <v>7.9489999999999998</v>
      </c>
      <c r="I130" s="189"/>
      <c r="J130" s="190">
        <f>ROUND(I130*H130,2)</f>
        <v>0</v>
      </c>
      <c r="K130" s="186" t="s">
        <v>237</v>
      </c>
      <c r="L130" s="62"/>
      <c r="M130" s="191" t="s">
        <v>34</v>
      </c>
      <c r="N130" s="192" t="s">
        <v>48</v>
      </c>
      <c r="O130" s="43"/>
      <c r="P130" s="193">
        <f>O130*H130</f>
        <v>0</v>
      </c>
      <c r="Q130" s="193">
        <v>0</v>
      </c>
      <c r="R130" s="193">
        <f>Q130*H130</f>
        <v>0</v>
      </c>
      <c r="S130" s="193">
        <v>0</v>
      </c>
      <c r="T130" s="194">
        <f>S130*H130</f>
        <v>0</v>
      </c>
      <c r="AR130" s="24" t="s">
        <v>141</v>
      </c>
      <c r="AT130" s="24" t="s">
        <v>126</v>
      </c>
      <c r="AU130" s="24" t="s">
        <v>87</v>
      </c>
      <c r="AY130" s="24" t="s">
        <v>125</v>
      </c>
      <c r="BE130" s="195">
        <f>IF(N130="základní",J130,0)</f>
        <v>0</v>
      </c>
      <c r="BF130" s="195">
        <f>IF(N130="snížená",J130,0)</f>
        <v>0</v>
      </c>
      <c r="BG130" s="195">
        <f>IF(N130="zákl. přenesená",J130,0)</f>
        <v>0</v>
      </c>
      <c r="BH130" s="195">
        <f>IF(N130="sníž. přenesená",J130,0)</f>
        <v>0</v>
      </c>
      <c r="BI130" s="195">
        <f>IF(N130="nulová",J130,0)</f>
        <v>0</v>
      </c>
      <c r="BJ130" s="24" t="s">
        <v>85</v>
      </c>
      <c r="BK130" s="195">
        <f>ROUND(I130*H130,2)</f>
        <v>0</v>
      </c>
      <c r="BL130" s="24" t="s">
        <v>141</v>
      </c>
      <c r="BM130" s="24" t="s">
        <v>307</v>
      </c>
    </row>
    <row r="131" spans="2:65" s="12" customFormat="1" ht="13.5" x14ac:dyDescent="0.3">
      <c r="B131" s="223"/>
      <c r="C131" s="224"/>
      <c r="D131" s="214" t="s">
        <v>239</v>
      </c>
      <c r="E131" s="225" t="s">
        <v>212</v>
      </c>
      <c r="F131" s="226" t="s">
        <v>308</v>
      </c>
      <c r="G131" s="224"/>
      <c r="H131" s="227">
        <v>7.9489999999999998</v>
      </c>
      <c r="I131" s="228"/>
      <c r="J131" s="224"/>
      <c r="K131" s="224"/>
      <c r="L131" s="229"/>
      <c r="M131" s="230"/>
      <c r="N131" s="231"/>
      <c r="O131" s="231"/>
      <c r="P131" s="231"/>
      <c r="Q131" s="231"/>
      <c r="R131" s="231"/>
      <c r="S131" s="231"/>
      <c r="T131" s="232"/>
      <c r="AT131" s="233" t="s">
        <v>239</v>
      </c>
      <c r="AU131" s="233" t="s">
        <v>87</v>
      </c>
      <c r="AV131" s="12" t="s">
        <v>87</v>
      </c>
      <c r="AW131" s="12" t="s">
        <v>41</v>
      </c>
      <c r="AX131" s="12" t="s">
        <v>85</v>
      </c>
      <c r="AY131" s="233" t="s">
        <v>125</v>
      </c>
    </row>
    <row r="132" spans="2:65" s="1" customFormat="1" ht="16.5" customHeight="1" x14ac:dyDescent="0.3">
      <c r="B132" s="42"/>
      <c r="C132" s="184" t="s">
        <v>309</v>
      </c>
      <c r="D132" s="184" t="s">
        <v>126</v>
      </c>
      <c r="E132" s="185" t="s">
        <v>310</v>
      </c>
      <c r="F132" s="186" t="s">
        <v>311</v>
      </c>
      <c r="G132" s="187" t="s">
        <v>271</v>
      </c>
      <c r="H132" s="188">
        <v>7.9489999999999998</v>
      </c>
      <c r="I132" s="189"/>
      <c r="J132" s="190">
        <f>ROUND(I132*H132,2)</f>
        <v>0</v>
      </c>
      <c r="K132" s="186" t="s">
        <v>237</v>
      </c>
      <c r="L132" s="62"/>
      <c r="M132" s="191" t="s">
        <v>34</v>
      </c>
      <c r="N132" s="192" t="s">
        <v>48</v>
      </c>
      <c r="O132" s="43"/>
      <c r="P132" s="193">
        <f>O132*H132</f>
        <v>0</v>
      </c>
      <c r="Q132" s="193">
        <v>0</v>
      </c>
      <c r="R132" s="193">
        <f>Q132*H132</f>
        <v>0</v>
      </c>
      <c r="S132" s="193">
        <v>0</v>
      </c>
      <c r="T132" s="194">
        <f>S132*H132</f>
        <v>0</v>
      </c>
      <c r="AR132" s="24" t="s">
        <v>141</v>
      </c>
      <c r="AT132" s="24" t="s">
        <v>126</v>
      </c>
      <c r="AU132" s="24" t="s">
        <v>87</v>
      </c>
      <c r="AY132" s="24" t="s">
        <v>125</v>
      </c>
      <c r="BE132" s="195">
        <f>IF(N132="základní",J132,0)</f>
        <v>0</v>
      </c>
      <c r="BF132" s="195">
        <f>IF(N132="snížená",J132,0)</f>
        <v>0</v>
      </c>
      <c r="BG132" s="195">
        <f>IF(N132="zákl. přenesená",J132,0)</f>
        <v>0</v>
      </c>
      <c r="BH132" s="195">
        <f>IF(N132="sníž. přenesená",J132,0)</f>
        <v>0</v>
      </c>
      <c r="BI132" s="195">
        <f>IF(N132="nulová",J132,0)</f>
        <v>0</v>
      </c>
      <c r="BJ132" s="24" t="s">
        <v>85</v>
      </c>
      <c r="BK132" s="195">
        <f>ROUND(I132*H132,2)</f>
        <v>0</v>
      </c>
      <c r="BL132" s="24" t="s">
        <v>141</v>
      </c>
      <c r="BM132" s="24" t="s">
        <v>312</v>
      </c>
    </row>
    <row r="133" spans="2:65" s="12" customFormat="1" ht="13.5" x14ac:dyDescent="0.3">
      <c r="B133" s="223"/>
      <c r="C133" s="224"/>
      <c r="D133" s="214" t="s">
        <v>239</v>
      </c>
      <c r="E133" s="225" t="s">
        <v>34</v>
      </c>
      <c r="F133" s="226" t="s">
        <v>212</v>
      </c>
      <c r="G133" s="224"/>
      <c r="H133" s="227">
        <v>7.9489999999999998</v>
      </c>
      <c r="I133" s="228"/>
      <c r="J133" s="224"/>
      <c r="K133" s="224"/>
      <c r="L133" s="229"/>
      <c r="M133" s="230"/>
      <c r="N133" s="231"/>
      <c r="O133" s="231"/>
      <c r="P133" s="231"/>
      <c r="Q133" s="231"/>
      <c r="R133" s="231"/>
      <c r="S133" s="231"/>
      <c r="T133" s="232"/>
      <c r="AT133" s="233" t="s">
        <v>239</v>
      </c>
      <c r="AU133" s="233" t="s">
        <v>87</v>
      </c>
      <c r="AV133" s="12" t="s">
        <v>87</v>
      </c>
      <c r="AW133" s="12" t="s">
        <v>41</v>
      </c>
      <c r="AX133" s="12" t="s">
        <v>85</v>
      </c>
      <c r="AY133" s="233" t="s">
        <v>125</v>
      </c>
    </row>
    <row r="134" spans="2:65" s="1" customFormat="1" ht="16.5" customHeight="1" x14ac:dyDescent="0.3">
      <c r="B134" s="42"/>
      <c r="C134" s="184" t="s">
        <v>313</v>
      </c>
      <c r="D134" s="184" t="s">
        <v>126</v>
      </c>
      <c r="E134" s="185" t="s">
        <v>314</v>
      </c>
      <c r="F134" s="186" t="s">
        <v>315</v>
      </c>
      <c r="G134" s="187" t="s">
        <v>246</v>
      </c>
      <c r="H134" s="188">
        <v>46.463999999999999</v>
      </c>
      <c r="I134" s="189"/>
      <c r="J134" s="190">
        <f>ROUND(I134*H134,2)</f>
        <v>0</v>
      </c>
      <c r="K134" s="186" t="s">
        <v>237</v>
      </c>
      <c r="L134" s="62"/>
      <c r="M134" s="191" t="s">
        <v>34</v>
      </c>
      <c r="N134" s="192" t="s">
        <v>48</v>
      </c>
      <c r="O134" s="43"/>
      <c r="P134" s="193">
        <f>O134*H134</f>
        <v>0</v>
      </c>
      <c r="Q134" s="193">
        <v>8.4000000000000003E-4</v>
      </c>
      <c r="R134" s="193">
        <f>Q134*H134</f>
        <v>3.9029760000000004E-2</v>
      </c>
      <c r="S134" s="193">
        <v>0</v>
      </c>
      <c r="T134" s="194">
        <f>S134*H134</f>
        <v>0</v>
      </c>
      <c r="AR134" s="24" t="s">
        <v>141</v>
      </c>
      <c r="AT134" s="24" t="s">
        <v>126</v>
      </c>
      <c r="AU134" s="24" t="s">
        <v>87</v>
      </c>
      <c r="AY134" s="24" t="s">
        <v>125</v>
      </c>
      <c r="BE134" s="195">
        <f>IF(N134="základní",J134,0)</f>
        <v>0</v>
      </c>
      <c r="BF134" s="195">
        <f>IF(N134="snížená",J134,0)</f>
        <v>0</v>
      </c>
      <c r="BG134" s="195">
        <f>IF(N134="zákl. přenesená",J134,0)</f>
        <v>0</v>
      </c>
      <c r="BH134" s="195">
        <f>IF(N134="sníž. přenesená",J134,0)</f>
        <v>0</v>
      </c>
      <c r="BI134" s="195">
        <f>IF(N134="nulová",J134,0)</f>
        <v>0</v>
      </c>
      <c r="BJ134" s="24" t="s">
        <v>85</v>
      </c>
      <c r="BK134" s="195">
        <f>ROUND(I134*H134,2)</f>
        <v>0</v>
      </c>
      <c r="BL134" s="24" t="s">
        <v>141</v>
      </c>
      <c r="BM134" s="24" t="s">
        <v>316</v>
      </c>
    </row>
    <row r="135" spans="2:65" s="12" customFormat="1" ht="13.5" x14ac:dyDescent="0.3">
      <c r="B135" s="223"/>
      <c r="C135" s="224"/>
      <c r="D135" s="214" t="s">
        <v>239</v>
      </c>
      <c r="E135" s="225" t="s">
        <v>214</v>
      </c>
      <c r="F135" s="226" t="s">
        <v>317</v>
      </c>
      <c r="G135" s="224"/>
      <c r="H135" s="227">
        <v>46.463999999999999</v>
      </c>
      <c r="I135" s="228"/>
      <c r="J135" s="224"/>
      <c r="K135" s="224"/>
      <c r="L135" s="229"/>
      <c r="M135" s="230"/>
      <c r="N135" s="231"/>
      <c r="O135" s="231"/>
      <c r="P135" s="231"/>
      <c r="Q135" s="231"/>
      <c r="R135" s="231"/>
      <c r="S135" s="231"/>
      <c r="T135" s="232"/>
      <c r="AT135" s="233" t="s">
        <v>239</v>
      </c>
      <c r="AU135" s="233" t="s">
        <v>87</v>
      </c>
      <c r="AV135" s="12" t="s">
        <v>87</v>
      </c>
      <c r="AW135" s="12" t="s">
        <v>41</v>
      </c>
      <c r="AX135" s="12" t="s">
        <v>85</v>
      </c>
      <c r="AY135" s="233" t="s">
        <v>125</v>
      </c>
    </row>
    <row r="136" spans="2:65" s="1" customFormat="1" ht="16.5" customHeight="1" x14ac:dyDescent="0.3">
      <c r="B136" s="42"/>
      <c r="C136" s="184" t="s">
        <v>318</v>
      </c>
      <c r="D136" s="184" t="s">
        <v>126</v>
      </c>
      <c r="E136" s="185" t="s">
        <v>319</v>
      </c>
      <c r="F136" s="186" t="s">
        <v>320</v>
      </c>
      <c r="G136" s="187" t="s">
        <v>246</v>
      </c>
      <c r="H136" s="188">
        <v>46.463999999999999</v>
      </c>
      <c r="I136" s="189"/>
      <c r="J136" s="190">
        <f>ROUND(I136*H136,2)</f>
        <v>0</v>
      </c>
      <c r="K136" s="186" t="s">
        <v>237</v>
      </c>
      <c r="L136" s="62"/>
      <c r="M136" s="191" t="s">
        <v>34</v>
      </c>
      <c r="N136" s="192" t="s">
        <v>48</v>
      </c>
      <c r="O136" s="43"/>
      <c r="P136" s="193">
        <f>O136*H136</f>
        <v>0</v>
      </c>
      <c r="Q136" s="193">
        <v>0</v>
      </c>
      <c r="R136" s="193">
        <f>Q136*H136</f>
        <v>0</v>
      </c>
      <c r="S136" s="193">
        <v>0</v>
      </c>
      <c r="T136" s="194">
        <f>S136*H136</f>
        <v>0</v>
      </c>
      <c r="AR136" s="24" t="s">
        <v>141</v>
      </c>
      <c r="AT136" s="24" t="s">
        <v>126</v>
      </c>
      <c r="AU136" s="24" t="s">
        <v>87</v>
      </c>
      <c r="AY136" s="24" t="s">
        <v>125</v>
      </c>
      <c r="BE136" s="195">
        <f>IF(N136="základní",J136,0)</f>
        <v>0</v>
      </c>
      <c r="BF136" s="195">
        <f>IF(N136="snížená",J136,0)</f>
        <v>0</v>
      </c>
      <c r="BG136" s="195">
        <f>IF(N136="zákl. přenesená",J136,0)</f>
        <v>0</v>
      </c>
      <c r="BH136" s="195">
        <f>IF(N136="sníž. přenesená",J136,0)</f>
        <v>0</v>
      </c>
      <c r="BI136" s="195">
        <f>IF(N136="nulová",J136,0)</f>
        <v>0</v>
      </c>
      <c r="BJ136" s="24" t="s">
        <v>85</v>
      </c>
      <c r="BK136" s="195">
        <f>ROUND(I136*H136,2)</f>
        <v>0</v>
      </c>
      <c r="BL136" s="24" t="s">
        <v>141</v>
      </c>
      <c r="BM136" s="24" t="s">
        <v>321</v>
      </c>
    </row>
    <row r="137" spans="2:65" s="12" customFormat="1" ht="13.5" x14ac:dyDescent="0.3">
      <c r="B137" s="223"/>
      <c r="C137" s="224"/>
      <c r="D137" s="214" t="s">
        <v>239</v>
      </c>
      <c r="E137" s="225" t="s">
        <v>34</v>
      </c>
      <c r="F137" s="226" t="s">
        <v>214</v>
      </c>
      <c r="G137" s="224"/>
      <c r="H137" s="227">
        <v>46.463999999999999</v>
      </c>
      <c r="I137" s="228"/>
      <c r="J137" s="224"/>
      <c r="K137" s="224"/>
      <c r="L137" s="229"/>
      <c r="M137" s="230"/>
      <c r="N137" s="231"/>
      <c r="O137" s="231"/>
      <c r="P137" s="231"/>
      <c r="Q137" s="231"/>
      <c r="R137" s="231"/>
      <c r="S137" s="231"/>
      <c r="T137" s="232"/>
      <c r="AT137" s="233" t="s">
        <v>239</v>
      </c>
      <c r="AU137" s="233" t="s">
        <v>87</v>
      </c>
      <c r="AV137" s="12" t="s">
        <v>87</v>
      </c>
      <c r="AW137" s="12" t="s">
        <v>41</v>
      </c>
      <c r="AX137" s="12" t="s">
        <v>85</v>
      </c>
      <c r="AY137" s="233" t="s">
        <v>125</v>
      </c>
    </row>
    <row r="138" spans="2:65" s="1" customFormat="1" ht="16.5" customHeight="1" x14ac:dyDescent="0.3">
      <c r="B138" s="42"/>
      <c r="C138" s="184" t="s">
        <v>10</v>
      </c>
      <c r="D138" s="184" t="s">
        <v>126</v>
      </c>
      <c r="E138" s="185" t="s">
        <v>322</v>
      </c>
      <c r="F138" s="186" t="s">
        <v>323</v>
      </c>
      <c r="G138" s="187" t="s">
        <v>271</v>
      </c>
      <c r="H138" s="188">
        <v>245.1</v>
      </c>
      <c r="I138" s="189"/>
      <c r="J138" s="190">
        <f>ROUND(I138*H138,2)</f>
        <v>0</v>
      </c>
      <c r="K138" s="186" t="s">
        <v>237</v>
      </c>
      <c r="L138" s="62"/>
      <c r="M138" s="191" t="s">
        <v>34</v>
      </c>
      <c r="N138" s="192" t="s">
        <v>48</v>
      </c>
      <c r="O138" s="43"/>
      <c r="P138" s="193">
        <f>O138*H138</f>
        <v>0</v>
      </c>
      <c r="Q138" s="193">
        <v>0</v>
      </c>
      <c r="R138" s="193">
        <f>Q138*H138</f>
        <v>0</v>
      </c>
      <c r="S138" s="193">
        <v>0</v>
      </c>
      <c r="T138" s="194">
        <f>S138*H138</f>
        <v>0</v>
      </c>
      <c r="AR138" s="24" t="s">
        <v>141</v>
      </c>
      <c r="AT138" s="24" t="s">
        <v>126</v>
      </c>
      <c r="AU138" s="24" t="s">
        <v>87</v>
      </c>
      <c r="AY138" s="24" t="s">
        <v>125</v>
      </c>
      <c r="BE138" s="195">
        <f>IF(N138="základní",J138,0)</f>
        <v>0</v>
      </c>
      <c r="BF138" s="195">
        <f>IF(N138="snížená",J138,0)</f>
        <v>0</v>
      </c>
      <c r="BG138" s="195">
        <f>IF(N138="zákl. přenesená",J138,0)</f>
        <v>0</v>
      </c>
      <c r="BH138" s="195">
        <f>IF(N138="sníž. přenesená",J138,0)</f>
        <v>0</v>
      </c>
      <c r="BI138" s="195">
        <f>IF(N138="nulová",J138,0)</f>
        <v>0</v>
      </c>
      <c r="BJ138" s="24" t="s">
        <v>85</v>
      </c>
      <c r="BK138" s="195">
        <f>ROUND(I138*H138,2)</f>
        <v>0</v>
      </c>
      <c r="BL138" s="24" t="s">
        <v>141</v>
      </c>
      <c r="BM138" s="24" t="s">
        <v>324</v>
      </c>
    </row>
    <row r="139" spans="2:65" s="12" customFormat="1" ht="13.5" x14ac:dyDescent="0.3">
      <c r="B139" s="223"/>
      <c r="C139" s="224"/>
      <c r="D139" s="214" t="s">
        <v>239</v>
      </c>
      <c r="E139" s="225" t="s">
        <v>181</v>
      </c>
      <c r="F139" s="226" t="s">
        <v>325</v>
      </c>
      <c r="G139" s="224"/>
      <c r="H139" s="227">
        <v>122.55</v>
      </c>
      <c r="I139" s="228"/>
      <c r="J139" s="224"/>
      <c r="K139" s="224"/>
      <c r="L139" s="229"/>
      <c r="M139" s="230"/>
      <c r="N139" s="231"/>
      <c r="O139" s="231"/>
      <c r="P139" s="231"/>
      <c r="Q139" s="231"/>
      <c r="R139" s="231"/>
      <c r="S139" s="231"/>
      <c r="T139" s="232"/>
      <c r="AT139" s="233" t="s">
        <v>239</v>
      </c>
      <c r="AU139" s="233" t="s">
        <v>87</v>
      </c>
      <c r="AV139" s="12" t="s">
        <v>87</v>
      </c>
      <c r="AW139" s="12" t="s">
        <v>41</v>
      </c>
      <c r="AX139" s="12" t="s">
        <v>77</v>
      </c>
      <c r="AY139" s="233" t="s">
        <v>125</v>
      </c>
    </row>
    <row r="140" spans="2:65" s="12" customFormat="1" ht="13.5" x14ac:dyDescent="0.3">
      <c r="B140" s="223"/>
      <c r="C140" s="224"/>
      <c r="D140" s="214" t="s">
        <v>239</v>
      </c>
      <c r="E140" s="225" t="s">
        <v>34</v>
      </c>
      <c r="F140" s="226" t="s">
        <v>326</v>
      </c>
      <c r="G140" s="224"/>
      <c r="H140" s="227">
        <v>122.55</v>
      </c>
      <c r="I140" s="228"/>
      <c r="J140" s="224"/>
      <c r="K140" s="224"/>
      <c r="L140" s="229"/>
      <c r="M140" s="230"/>
      <c r="N140" s="231"/>
      <c r="O140" s="231"/>
      <c r="P140" s="231"/>
      <c r="Q140" s="231"/>
      <c r="R140" s="231"/>
      <c r="S140" s="231"/>
      <c r="T140" s="232"/>
      <c r="AT140" s="233" t="s">
        <v>239</v>
      </c>
      <c r="AU140" s="233" t="s">
        <v>87</v>
      </c>
      <c r="AV140" s="12" t="s">
        <v>87</v>
      </c>
      <c r="AW140" s="12" t="s">
        <v>41</v>
      </c>
      <c r="AX140" s="12" t="s">
        <v>77</v>
      </c>
      <c r="AY140" s="233" t="s">
        <v>125</v>
      </c>
    </row>
    <row r="141" spans="2:65" s="13" customFormat="1" ht="13.5" x14ac:dyDescent="0.3">
      <c r="B141" s="234"/>
      <c r="C141" s="235"/>
      <c r="D141" s="214" t="s">
        <v>239</v>
      </c>
      <c r="E141" s="236" t="s">
        <v>34</v>
      </c>
      <c r="F141" s="237" t="s">
        <v>250</v>
      </c>
      <c r="G141" s="235"/>
      <c r="H141" s="238">
        <v>245.1</v>
      </c>
      <c r="I141" s="239"/>
      <c r="J141" s="235"/>
      <c r="K141" s="235"/>
      <c r="L141" s="240"/>
      <c r="M141" s="241"/>
      <c r="N141" s="242"/>
      <c r="O141" s="242"/>
      <c r="P141" s="242"/>
      <c r="Q141" s="242"/>
      <c r="R141" s="242"/>
      <c r="S141" s="242"/>
      <c r="T141" s="243"/>
      <c r="AT141" s="244" t="s">
        <v>239</v>
      </c>
      <c r="AU141" s="244" t="s">
        <v>87</v>
      </c>
      <c r="AV141" s="13" t="s">
        <v>141</v>
      </c>
      <c r="AW141" s="13" t="s">
        <v>41</v>
      </c>
      <c r="AX141" s="13" t="s">
        <v>85</v>
      </c>
      <c r="AY141" s="244" t="s">
        <v>125</v>
      </c>
    </row>
    <row r="142" spans="2:65" s="1" customFormat="1" ht="16.5" customHeight="1" x14ac:dyDescent="0.3">
      <c r="B142" s="42"/>
      <c r="C142" s="184" t="s">
        <v>327</v>
      </c>
      <c r="D142" s="184" t="s">
        <v>126</v>
      </c>
      <c r="E142" s="185" t="s">
        <v>328</v>
      </c>
      <c r="F142" s="186" t="s">
        <v>329</v>
      </c>
      <c r="G142" s="187" t="s">
        <v>271</v>
      </c>
      <c r="H142" s="188">
        <v>568.26300000000003</v>
      </c>
      <c r="I142" s="189"/>
      <c r="J142" s="190">
        <f>ROUND(I142*H142,2)</f>
        <v>0</v>
      </c>
      <c r="K142" s="186" t="s">
        <v>237</v>
      </c>
      <c r="L142" s="62"/>
      <c r="M142" s="191" t="s">
        <v>34</v>
      </c>
      <c r="N142" s="192" t="s">
        <v>48</v>
      </c>
      <c r="O142" s="43"/>
      <c r="P142" s="193">
        <f>O142*H142</f>
        <v>0</v>
      </c>
      <c r="Q142" s="193">
        <v>0</v>
      </c>
      <c r="R142" s="193">
        <f>Q142*H142</f>
        <v>0</v>
      </c>
      <c r="S142" s="193">
        <v>0</v>
      </c>
      <c r="T142" s="194">
        <f>S142*H142</f>
        <v>0</v>
      </c>
      <c r="AR142" s="24" t="s">
        <v>141</v>
      </c>
      <c r="AT142" s="24" t="s">
        <v>126</v>
      </c>
      <c r="AU142" s="24" t="s">
        <v>87</v>
      </c>
      <c r="AY142" s="24" t="s">
        <v>125</v>
      </c>
      <c r="BE142" s="195">
        <f>IF(N142="základní",J142,0)</f>
        <v>0</v>
      </c>
      <c r="BF142" s="195">
        <f>IF(N142="snížená",J142,0)</f>
        <v>0</v>
      </c>
      <c r="BG142" s="195">
        <f>IF(N142="zákl. přenesená",J142,0)</f>
        <v>0</v>
      </c>
      <c r="BH142" s="195">
        <f>IF(N142="sníž. přenesená",J142,0)</f>
        <v>0</v>
      </c>
      <c r="BI142" s="195">
        <f>IF(N142="nulová",J142,0)</f>
        <v>0</v>
      </c>
      <c r="BJ142" s="24" t="s">
        <v>85</v>
      </c>
      <c r="BK142" s="195">
        <f>ROUND(I142*H142,2)</f>
        <v>0</v>
      </c>
      <c r="BL142" s="24" t="s">
        <v>141</v>
      </c>
      <c r="BM142" s="24" t="s">
        <v>330</v>
      </c>
    </row>
    <row r="143" spans="2:65" s="12" customFormat="1" ht="13.5" x14ac:dyDescent="0.3">
      <c r="B143" s="223"/>
      <c r="C143" s="224"/>
      <c r="D143" s="214" t="s">
        <v>239</v>
      </c>
      <c r="E143" s="225" t="s">
        <v>34</v>
      </c>
      <c r="F143" s="226" t="s">
        <v>169</v>
      </c>
      <c r="G143" s="224"/>
      <c r="H143" s="227">
        <v>513.13300000000004</v>
      </c>
      <c r="I143" s="228"/>
      <c r="J143" s="224"/>
      <c r="K143" s="224"/>
      <c r="L143" s="229"/>
      <c r="M143" s="230"/>
      <c r="N143" s="231"/>
      <c r="O143" s="231"/>
      <c r="P143" s="231"/>
      <c r="Q143" s="231"/>
      <c r="R143" s="231"/>
      <c r="S143" s="231"/>
      <c r="T143" s="232"/>
      <c r="AT143" s="233" t="s">
        <v>239</v>
      </c>
      <c r="AU143" s="233" t="s">
        <v>87</v>
      </c>
      <c r="AV143" s="12" t="s">
        <v>87</v>
      </c>
      <c r="AW143" s="12" t="s">
        <v>41</v>
      </c>
      <c r="AX143" s="12" t="s">
        <v>77</v>
      </c>
      <c r="AY143" s="233" t="s">
        <v>125</v>
      </c>
    </row>
    <row r="144" spans="2:65" s="12" customFormat="1" ht="13.5" x14ac:dyDescent="0.3">
      <c r="B144" s="223"/>
      <c r="C144" s="224"/>
      <c r="D144" s="214" t="s">
        <v>239</v>
      </c>
      <c r="E144" s="225" t="s">
        <v>331</v>
      </c>
      <c r="F144" s="226" t="s">
        <v>332</v>
      </c>
      <c r="G144" s="224"/>
      <c r="H144" s="227">
        <v>55.13</v>
      </c>
      <c r="I144" s="228"/>
      <c r="J144" s="224"/>
      <c r="K144" s="224"/>
      <c r="L144" s="229"/>
      <c r="M144" s="230"/>
      <c r="N144" s="231"/>
      <c r="O144" s="231"/>
      <c r="P144" s="231"/>
      <c r="Q144" s="231"/>
      <c r="R144" s="231"/>
      <c r="S144" s="231"/>
      <c r="T144" s="232"/>
      <c r="AT144" s="233" t="s">
        <v>239</v>
      </c>
      <c r="AU144" s="233" t="s">
        <v>87</v>
      </c>
      <c r="AV144" s="12" t="s">
        <v>87</v>
      </c>
      <c r="AW144" s="12" t="s">
        <v>41</v>
      </c>
      <c r="AX144" s="12" t="s">
        <v>77</v>
      </c>
      <c r="AY144" s="233" t="s">
        <v>125</v>
      </c>
    </row>
    <row r="145" spans="2:65" s="13" customFormat="1" ht="13.5" x14ac:dyDescent="0.3">
      <c r="B145" s="234"/>
      <c r="C145" s="235"/>
      <c r="D145" s="214" t="s">
        <v>239</v>
      </c>
      <c r="E145" s="236" t="s">
        <v>183</v>
      </c>
      <c r="F145" s="237" t="s">
        <v>250</v>
      </c>
      <c r="G145" s="235"/>
      <c r="H145" s="238">
        <v>568.26300000000003</v>
      </c>
      <c r="I145" s="239"/>
      <c r="J145" s="235"/>
      <c r="K145" s="235"/>
      <c r="L145" s="240"/>
      <c r="M145" s="241"/>
      <c r="N145" s="242"/>
      <c r="O145" s="242"/>
      <c r="P145" s="242"/>
      <c r="Q145" s="242"/>
      <c r="R145" s="242"/>
      <c r="S145" s="242"/>
      <c r="T145" s="243"/>
      <c r="AT145" s="244" t="s">
        <v>239</v>
      </c>
      <c r="AU145" s="244" t="s">
        <v>87</v>
      </c>
      <c r="AV145" s="13" t="s">
        <v>141</v>
      </c>
      <c r="AW145" s="13" t="s">
        <v>41</v>
      </c>
      <c r="AX145" s="13" t="s">
        <v>85</v>
      </c>
      <c r="AY145" s="244" t="s">
        <v>125</v>
      </c>
    </row>
    <row r="146" spans="2:65" s="1" customFormat="1" ht="25.5" customHeight="1" x14ac:dyDescent="0.3">
      <c r="B146" s="42"/>
      <c r="C146" s="184" t="s">
        <v>333</v>
      </c>
      <c r="D146" s="184" t="s">
        <v>126</v>
      </c>
      <c r="E146" s="185" t="s">
        <v>334</v>
      </c>
      <c r="F146" s="186" t="s">
        <v>335</v>
      </c>
      <c r="G146" s="187" t="s">
        <v>271</v>
      </c>
      <c r="H146" s="188">
        <v>5682.63</v>
      </c>
      <c r="I146" s="189"/>
      <c r="J146" s="190">
        <f>ROUND(I146*H146,2)</f>
        <v>0</v>
      </c>
      <c r="K146" s="186" t="s">
        <v>237</v>
      </c>
      <c r="L146" s="62"/>
      <c r="M146" s="191" t="s">
        <v>34</v>
      </c>
      <c r="N146" s="192" t="s">
        <v>48</v>
      </c>
      <c r="O146" s="43"/>
      <c r="P146" s="193">
        <f>O146*H146</f>
        <v>0</v>
      </c>
      <c r="Q146" s="193">
        <v>0</v>
      </c>
      <c r="R146" s="193">
        <f>Q146*H146</f>
        <v>0</v>
      </c>
      <c r="S146" s="193">
        <v>0</v>
      </c>
      <c r="T146" s="194">
        <f>S146*H146</f>
        <v>0</v>
      </c>
      <c r="AR146" s="24" t="s">
        <v>141</v>
      </c>
      <c r="AT146" s="24" t="s">
        <v>126</v>
      </c>
      <c r="AU146" s="24" t="s">
        <v>87</v>
      </c>
      <c r="AY146" s="24" t="s">
        <v>125</v>
      </c>
      <c r="BE146" s="195">
        <f>IF(N146="základní",J146,0)</f>
        <v>0</v>
      </c>
      <c r="BF146" s="195">
        <f>IF(N146="snížená",J146,0)</f>
        <v>0</v>
      </c>
      <c r="BG146" s="195">
        <f>IF(N146="zákl. přenesená",J146,0)</f>
        <v>0</v>
      </c>
      <c r="BH146" s="195">
        <f>IF(N146="sníž. přenesená",J146,0)</f>
        <v>0</v>
      </c>
      <c r="BI146" s="195">
        <f>IF(N146="nulová",J146,0)</f>
        <v>0</v>
      </c>
      <c r="BJ146" s="24" t="s">
        <v>85</v>
      </c>
      <c r="BK146" s="195">
        <f>ROUND(I146*H146,2)</f>
        <v>0</v>
      </c>
      <c r="BL146" s="24" t="s">
        <v>141</v>
      </c>
      <c r="BM146" s="24" t="s">
        <v>336</v>
      </c>
    </row>
    <row r="147" spans="2:65" s="12" customFormat="1" ht="13.5" x14ac:dyDescent="0.3">
      <c r="B147" s="223"/>
      <c r="C147" s="224"/>
      <c r="D147" s="214" t="s">
        <v>239</v>
      </c>
      <c r="E147" s="225" t="s">
        <v>34</v>
      </c>
      <c r="F147" s="226" t="s">
        <v>337</v>
      </c>
      <c r="G147" s="224"/>
      <c r="H147" s="227">
        <v>5682.63</v>
      </c>
      <c r="I147" s="228"/>
      <c r="J147" s="224"/>
      <c r="K147" s="224"/>
      <c r="L147" s="229"/>
      <c r="M147" s="230"/>
      <c r="N147" s="231"/>
      <c r="O147" s="231"/>
      <c r="P147" s="231"/>
      <c r="Q147" s="231"/>
      <c r="R147" s="231"/>
      <c r="S147" s="231"/>
      <c r="T147" s="232"/>
      <c r="AT147" s="233" t="s">
        <v>239</v>
      </c>
      <c r="AU147" s="233" t="s">
        <v>87</v>
      </c>
      <c r="AV147" s="12" t="s">
        <v>87</v>
      </c>
      <c r="AW147" s="12" t="s">
        <v>41</v>
      </c>
      <c r="AX147" s="12" t="s">
        <v>85</v>
      </c>
      <c r="AY147" s="233" t="s">
        <v>125</v>
      </c>
    </row>
    <row r="148" spans="2:65" s="1" customFormat="1" ht="16.5" customHeight="1" x14ac:dyDescent="0.3">
      <c r="B148" s="42"/>
      <c r="C148" s="184" t="s">
        <v>338</v>
      </c>
      <c r="D148" s="184" t="s">
        <v>126</v>
      </c>
      <c r="E148" s="185" t="s">
        <v>339</v>
      </c>
      <c r="F148" s="186" t="s">
        <v>340</v>
      </c>
      <c r="G148" s="187" t="s">
        <v>271</v>
      </c>
      <c r="H148" s="188">
        <v>122.55</v>
      </c>
      <c r="I148" s="189"/>
      <c r="J148" s="190">
        <f>ROUND(I148*H148,2)</f>
        <v>0</v>
      </c>
      <c r="K148" s="186" t="s">
        <v>237</v>
      </c>
      <c r="L148" s="62"/>
      <c r="M148" s="191" t="s">
        <v>34</v>
      </c>
      <c r="N148" s="192" t="s">
        <v>48</v>
      </c>
      <c r="O148" s="43"/>
      <c r="P148" s="193">
        <f>O148*H148</f>
        <v>0</v>
      </c>
      <c r="Q148" s="193">
        <v>0</v>
      </c>
      <c r="R148" s="193">
        <f>Q148*H148</f>
        <v>0</v>
      </c>
      <c r="S148" s="193">
        <v>0</v>
      </c>
      <c r="T148" s="194">
        <f>S148*H148</f>
        <v>0</v>
      </c>
      <c r="AR148" s="24" t="s">
        <v>141</v>
      </c>
      <c r="AT148" s="24" t="s">
        <v>126</v>
      </c>
      <c r="AU148" s="24" t="s">
        <v>87</v>
      </c>
      <c r="AY148" s="24" t="s">
        <v>125</v>
      </c>
      <c r="BE148" s="195">
        <f>IF(N148="základní",J148,0)</f>
        <v>0</v>
      </c>
      <c r="BF148" s="195">
        <f>IF(N148="snížená",J148,0)</f>
        <v>0</v>
      </c>
      <c r="BG148" s="195">
        <f>IF(N148="zákl. přenesená",J148,0)</f>
        <v>0</v>
      </c>
      <c r="BH148" s="195">
        <f>IF(N148="sníž. přenesená",J148,0)</f>
        <v>0</v>
      </c>
      <c r="BI148" s="195">
        <f>IF(N148="nulová",J148,0)</f>
        <v>0</v>
      </c>
      <c r="BJ148" s="24" t="s">
        <v>85</v>
      </c>
      <c r="BK148" s="195">
        <f>ROUND(I148*H148,2)</f>
        <v>0</v>
      </c>
      <c r="BL148" s="24" t="s">
        <v>141</v>
      </c>
      <c r="BM148" s="24" t="s">
        <v>341</v>
      </c>
    </row>
    <row r="149" spans="2:65" s="12" customFormat="1" ht="13.5" x14ac:dyDescent="0.3">
      <c r="B149" s="223"/>
      <c r="C149" s="224"/>
      <c r="D149" s="214" t="s">
        <v>239</v>
      </c>
      <c r="E149" s="225" t="s">
        <v>34</v>
      </c>
      <c r="F149" s="226" t="s">
        <v>342</v>
      </c>
      <c r="G149" s="224"/>
      <c r="H149" s="227">
        <v>122.55</v>
      </c>
      <c r="I149" s="228"/>
      <c r="J149" s="224"/>
      <c r="K149" s="224"/>
      <c r="L149" s="229"/>
      <c r="M149" s="230"/>
      <c r="N149" s="231"/>
      <c r="O149" s="231"/>
      <c r="P149" s="231"/>
      <c r="Q149" s="231"/>
      <c r="R149" s="231"/>
      <c r="S149" s="231"/>
      <c r="T149" s="232"/>
      <c r="AT149" s="233" t="s">
        <v>239</v>
      </c>
      <c r="AU149" s="233" t="s">
        <v>87</v>
      </c>
      <c r="AV149" s="12" t="s">
        <v>87</v>
      </c>
      <c r="AW149" s="12" t="s">
        <v>41</v>
      </c>
      <c r="AX149" s="12" t="s">
        <v>85</v>
      </c>
      <c r="AY149" s="233" t="s">
        <v>125</v>
      </c>
    </row>
    <row r="150" spans="2:65" s="1" customFormat="1" ht="16.5" customHeight="1" x14ac:dyDescent="0.3">
      <c r="B150" s="42"/>
      <c r="C150" s="184" t="s">
        <v>343</v>
      </c>
      <c r="D150" s="184" t="s">
        <v>126</v>
      </c>
      <c r="E150" s="185" t="s">
        <v>344</v>
      </c>
      <c r="F150" s="186" t="s">
        <v>345</v>
      </c>
      <c r="G150" s="187" t="s">
        <v>271</v>
      </c>
      <c r="H150" s="188">
        <v>122.55</v>
      </c>
      <c r="I150" s="189"/>
      <c r="J150" s="190">
        <f>ROUND(I150*H150,2)</f>
        <v>0</v>
      </c>
      <c r="K150" s="186" t="s">
        <v>237</v>
      </c>
      <c r="L150" s="62"/>
      <c r="M150" s="191" t="s">
        <v>34</v>
      </c>
      <c r="N150" s="192" t="s">
        <v>48</v>
      </c>
      <c r="O150" s="43"/>
      <c r="P150" s="193">
        <f>O150*H150</f>
        <v>0</v>
      </c>
      <c r="Q150" s="193">
        <v>0</v>
      </c>
      <c r="R150" s="193">
        <f>Q150*H150</f>
        <v>0</v>
      </c>
      <c r="S150" s="193">
        <v>0</v>
      </c>
      <c r="T150" s="194">
        <f>S150*H150</f>
        <v>0</v>
      </c>
      <c r="AR150" s="24" t="s">
        <v>141</v>
      </c>
      <c r="AT150" s="24" t="s">
        <v>126</v>
      </c>
      <c r="AU150" s="24" t="s">
        <v>87</v>
      </c>
      <c r="AY150" s="24" t="s">
        <v>125</v>
      </c>
      <c r="BE150" s="195">
        <f>IF(N150="základní",J150,0)</f>
        <v>0</v>
      </c>
      <c r="BF150" s="195">
        <f>IF(N150="snížená",J150,0)</f>
        <v>0</v>
      </c>
      <c r="BG150" s="195">
        <f>IF(N150="zákl. přenesená",J150,0)</f>
        <v>0</v>
      </c>
      <c r="BH150" s="195">
        <f>IF(N150="sníž. přenesená",J150,0)</f>
        <v>0</v>
      </c>
      <c r="BI150" s="195">
        <f>IF(N150="nulová",J150,0)</f>
        <v>0</v>
      </c>
      <c r="BJ150" s="24" t="s">
        <v>85</v>
      </c>
      <c r="BK150" s="195">
        <f>ROUND(I150*H150,2)</f>
        <v>0</v>
      </c>
      <c r="BL150" s="24" t="s">
        <v>141</v>
      </c>
      <c r="BM150" s="24" t="s">
        <v>346</v>
      </c>
    </row>
    <row r="151" spans="2:65" s="12" customFormat="1" ht="13.5" x14ac:dyDescent="0.3">
      <c r="B151" s="223"/>
      <c r="C151" s="224"/>
      <c r="D151" s="214" t="s">
        <v>239</v>
      </c>
      <c r="E151" s="225" t="s">
        <v>34</v>
      </c>
      <c r="F151" s="226" t="s">
        <v>347</v>
      </c>
      <c r="G151" s="224"/>
      <c r="H151" s="227">
        <v>122.55</v>
      </c>
      <c r="I151" s="228"/>
      <c r="J151" s="224"/>
      <c r="K151" s="224"/>
      <c r="L151" s="229"/>
      <c r="M151" s="230"/>
      <c r="N151" s="231"/>
      <c r="O151" s="231"/>
      <c r="P151" s="231"/>
      <c r="Q151" s="231"/>
      <c r="R151" s="231"/>
      <c r="S151" s="231"/>
      <c r="T151" s="232"/>
      <c r="AT151" s="233" t="s">
        <v>239</v>
      </c>
      <c r="AU151" s="233" t="s">
        <v>87</v>
      </c>
      <c r="AV151" s="12" t="s">
        <v>87</v>
      </c>
      <c r="AW151" s="12" t="s">
        <v>41</v>
      </c>
      <c r="AX151" s="12" t="s">
        <v>85</v>
      </c>
      <c r="AY151" s="233" t="s">
        <v>125</v>
      </c>
    </row>
    <row r="152" spans="2:65" s="1" customFormat="1" ht="16.5" customHeight="1" x14ac:dyDescent="0.3">
      <c r="B152" s="42"/>
      <c r="C152" s="184" t="s">
        <v>348</v>
      </c>
      <c r="D152" s="184" t="s">
        <v>126</v>
      </c>
      <c r="E152" s="185" t="s">
        <v>349</v>
      </c>
      <c r="F152" s="186" t="s">
        <v>350</v>
      </c>
      <c r="G152" s="187" t="s">
        <v>271</v>
      </c>
      <c r="H152" s="188">
        <v>6.6150000000000002</v>
      </c>
      <c r="I152" s="189"/>
      <c r="J152" s="190">
        <f>ROUND(I152*H152,2)</f>
        <v>0</v>
      </c>
      <c r="K152" s="186" t="s">
        <v>237</v>
      </c>
      <c r="L152" s="62"/>
      <c r="M152" s="191" t="s">
        <v>34</v>
      </c>
      <c r="N152" s="192" t="s">
        <v>48</v>
      </c>
      <c r="O152" s="43"/>
      <c r="P152" s="193">
        <f>O152*H152</f>
        <v>0</v>
      </c>
      <c r="Q152" s="193">
        <v>0</v>
      </c>
      <c r="R152" s="193">
        <f>Q152*H152</f>
        <v>0</v>
      </c>
      <c r="S152" s="193">
        <v>0</v>
      </c>
      <c r="T152" s="194">
        <f>S152*H152</f>
        <v>0</v>
      </c>
      <c r="AR152" s="24" t="s">
        <v>141</v>
      </c>
      <c r="AT152" s="24" t="s">
        <v>126</v>
      </c>
      <c r="AU152" s="24" t="s">
        <v>87</v>
      </c>
      <c r="AY152" s="24" t="s">
        <v>125</v>
      </c>
      <c r="BE152" s="195">
        <f>IF(N152="základní",J152,0)</f>
        <v>0</v>
      </c>
      <c r="BF152" s="195">
        <f>IF(N152="snížená",J152,0)</f>
        <v>0</v>
      </c>
      <c r="BG152" s="195">
        <f>IF(N152="zákl. přenesená",J152,0)</f>
        <v>0</v>
      </c>
      <c r="BH152" s="195">
        <f>IF(N152="sníž. přenesená",J152,0)</f>
        <v>0</v>
      </c>
      <c r="BI152" s="195">
        <f>IF(N152="nulová",J152,0)</f>
        <v>0</v>
      </c>
      <c r="BJ152" s="24" t="s">
        <v>85</v>
      </c>
      <c r="BK152" s="195">
        <f>ROUND(I152*H152,2)</f>
        <v>0</v>
      </c>
      <c r="BL152" s="24" t="s">
        <v>141</v>
      </c>
      <c r="BM152" s="24" t="s">
        <v>351</v>
      </c>
    </row>
    <row r="153" spans="2:65" s="12" customFormat="1" ht="13.5" x14ac:dyDescent="0.3">
      <c r="B153" s="223"/>
      <c r="C153" s="224"/>
      <c r="D153" s="214" t="s">
        <v>239</v>
      </c>
      <c r="E153" s="225" t="s">
        <v>216</v>
      </c>
      <c r="F153" s="226" t="s">
        <v>352</v>
      </c>
      <c r="G153" s="224"/>
      <c r="H153" s="227">
        <v>6.6150000000000002</v>
      </c>
      <c r="I153" s="228"/>
      <c r="J153" s="224"/>
      <c r="K153" s="224"/>
      <c r="L153" s="229"/>
      <c r="M153" s="230"/>
      <c r="N153" s="231"/>
      <c r="O153" s="231"/>
      <c r="P153" s="231"/>
      <c r="Q153" s="231"/>
      <c r="R153" s="231"/>
      <c r="S153" s="231"/>
      <c r="T153" s="232"/>
      <c r="AT153" s="233" t="s">
        <v>239</v>
      </c>
      <c r="AU153" s="233" t="s">
        <v>87</v>
      </c>
      <c r="AV153" s="12" t="s">
        <v>87</v>
      </c>
      <c r="AW153" s="12" t="s">
        <v>41</v>
      </c>
      <c r="AX153" s="12" t="s">
        <v>85</v>
      </c>
      <c r="AY153" s="233" t="s">
        <v>125</v>
      </c>
    </row>
    <row r="154" spans="2:65" s="1" customFormat="1" ht="16.5" customHeight="1" x14ac:dyDescent="0.3">
      <c r="B154" s="42"/>
      <c r="C154" s="245" t="s">
        <v>9</v>
      </c>
      <c r="D154" s="245" t="s">
        <v>353</v>
      </c>
      <c r="E154" s="246" t="s">
        <v>354</v>
      </c>
      <c r="F154" s="247" t="s">
        <v>355</v>
      </c>
      <c r="G154" s="248" t="s">
        <v>356</v>
      </c>
      <c r="H154" s="249">
        <v>15.082000000000001</v>
      </c>
      <c r="I154" s="250"/>
      <c r="J154" s="251">
        <f>ROUND(I154*H154,2)</f>
        <v>0</v>
      </c>
      <c r="K154" s="247" t="s">
        <v>237</v>
      </c>
      <c r="L154" s="252"/>
      <c r="M154" s="253" t="s">
        <v>34</v>
      </c>
      <c r="N154" s="254" t="s">
        <v>48</v>
      </c>
      <c r="O154" s="43"/>
      <c r="P154" s="193">
        <f>O154*H154</f>
        <v>0</v>
      </c>
      <c r="Q154" s="193">
        <v>1</v>
      </c>
      <c r="R154" s="193">
        <f>Q154*H154</f>
        <v>15.082000000000001</v>
      </c>
      <c r="S154" s="193">
        <v>0</v>
      </c>
      <c r="T154" s="194">
        <f>S154*H154</f>
        <v>0</v>
      </c>
      <c r="AR154" s="24" t="s">
        <v>280</v>
      </c>
      <c r="AT154" s="24" t="s">
        <v>353</v>
      </c>
      <c r="AU154" s="24" t="s">
        <v>87</v>
      </c>
      <c r="AY154" s="24" t="s">
        <v>125</v>
      </c>
      <c r="BE154" s="195">
        <f>IF(N154="základní",J154,0)</f>
        <v>0</v>
      </c>
      <c r="BF154" s="195">
        <f>IF(N154="snížená",J154,0)</f>
        <v>0</v>
      </c>
      <c r="BG154" s="195">
        <f>IF(N154="zákl. přenesená",J154,0)</f>
        <v>0</v>
      </c>
      <c r="BH154" s="195">
        <f>IF(N154="sníž. přenesená",J154,0)</f>
        <v>0</v>
      </c>
      <c r="BI154" s="195">
        <f>IF(N154="nulová",J154,0)</f>
        <v>0</v>
      </c>
      <c r="BJ154" s="24" t="s">
        <v>85</v>
      </c>
      <c r="BK154" s="195">
        <f>ROUND(I154*H154,2)</f>
        <v>0</v>
      </c>
      <c r="BL154" s="24" t="s">
        <v>141</v>
      </c>
      <c r="BM154" s="24" t="s">
        <v>357</v>
      </c>
    </row>
    <row r="155" spans="2:65" s="12" customFormat="1" ht="13.5" x14ac:dyDescent="0.3">
      <c r="B155" s="223"/>
      <c r="C155" s="224"/>
      <c r="D155" s="214" t="s">
        <v>239</v>
      </c>
      <c r="E155" s="225" t="s">
        <v>34</v>
      </c>
      <c r="F155" s="226" t="s">
        <v>358</v>
      </c>
      <c r="G155" s="224"/>
      <c r="H155" s="227">
        <v>15.082000000000001</v>
      </c>
      <c r="I155" s="228"/>
      <c r="J155" s="224"/>
      <c r="K155" s="224"/>
      <c r="L155" s="229"/>
      <c r="M155" s="230"/>
      <c r="N155" s="231"/>
      <c r="O155" s="231"/>
      <c r="P155" s="231"/>
      <c r="Q155" s="231"/>
      <c r="R155" s="231"/>
      <c r="S155" s="231"/>
      <c r="T155" s="232"/>
      <c r="AT155" s="233" t="s">
        <v>239</v>
      </c>
      <c r="AU155" s="233" t="s">
        <v>87</v>
      </c>
      <c r="AV155" s="12" t="s">
        <v>87</v>
      </c>
      <c r="AW155" s="12" t="s">
        <v>41</v>
      </c>
      <c r="AX155" s="12" t="s">
        <v>85</v>
      </c>
      <c r="AY155" s="233" t="s">
        <v>125</v>
      </c>
    </row>
    <row r="156" spans="2:65" s="1" customFormat="1" ht="25.5" customHeight="1" x14ac:dyDescent="0.3">
      <c r="B156" s="42"/>
      <c r="C156" s="184" t="s">
        <v>359</v>
      </c>
      <c r="D156" s="184" t="s">
        <v>126</v>
      </c>
      <c r="E156" s="185" t="s">
        <v>360</v>
      </c>
      <c r="F156" s="186" t="s">
        <v>361</v>
      </c>
      <c r="G156" s="187" t="s">
        <v>246</v>
      </c>
      <c r="H156" s="188">
        <v>817</v>
      </c>
      <c r="I156" s="189"/>
      <c r="J156" s="190">
        <f>ROUND(I156*H156,2)</f>
        <v>0</v>
      </c>
      <c r="K156" s="186" t="s">
        <v>237</v>
      </c>
      <c r="L156" s="62"/>
      <c r="M156" s="191" t="s">
        <v>34</v>
      </c>
      <c r="N156" s="192" t="s">
        <v>48</v>
      </c>
      <c r="O156" s="43"/>
      <c r="P156" s="193">
        <f>O156*H156</f>
        <v>0</v>
      </c>
      <c r="Q156" s="193">
        <v>0</v>
      </c>
      <c r="R156" s="193">
        <f>Q156*H156</f>
        <v>0</v>
      </c>
      <c r="S156" s="193">
        <v>0</v>
      </c>
      <c r="T156" s="194">
        <f>S156*H156</f>
        <v>0</v>
      </c>
      <c r="AR156" s="24" t="s">
        <v>141</v>
      </c>
      <c r="AT156" s="24" t="s">
        <v>126</v>
      </c>
      <c r="AU156" s="24" t="s">
        <v>87</v>
      </c>
      <c r="AY156" s="24" t="s">
        <v>125</v>
      </c>
      <c r="BE156" s="195">
        <f>IF(N156="základní",J156,0)</f>
        <v>0</v>
      </c>
      <c r="BF156" s="195">
        <f>IF(N156="snížená",J156,0)</f>
        <v>0</v>
      </c>
      <c r="BG156" s="195">
        <f>IF(N156="zákl. přenesená",J156,0)</f>
        <v>0</v>
      </c>
      <c r="BH156" s="195">
        <f>IF(N156="sníž. přenesená",J156,0)</f>
        <v>0</v>
      </c>
      <c r="BI156" s="195">
        <f>IF(N156="nulová",J156,0)</f>
        <v>0</v>
      </c>
      <c r="BJ156" s="24" t="s">
        <v>85</v>
      </c>
      <c r="BK156" s="195">
        <f>ROUND(I156*H156,2)</f>
        <v>0</v>
      </c>
      <c r="BL156" s="24" t="s">
        <v>141</v>
      </c>
      <c r="BM156" s="24" t="s">
        <v>362</v>
      </c>
    </row>
    <row r="157" spans="2:65" s="12" customFormat="1" ht="13.5" x14ac:dyDescent="0.3">
      <c r="B157" s="223"/>
      <c r="C157" s="224"/>
      <c r="D157" s="214" t="s">
        <v>239</v>
      </c>
      <c r="E157" s="225" t="s">
        <v>34</v>
      </c>
      <c r="F157" s="226" t="s">
        <v>171</v>
      </c>
      <c r="G157" s="224"/>
      <c r="H157" s="227">
        <v>817</v>
      </c>
      <c r="I157" s="228"/>
      <c r="J157" s="224"/>
      <c r="K157" s="224"/>
      <c r="L157" s="229"/>
      <c r="M157" s="230"/>
      <c r="N157" s="231"/>
      <c r="O157" s="231"/>
      <c r="P157" s="231"/>
      <c r="Q157" s="231"/>
      <c r="R157" s="231"/>
      <c r="S157" s="231"/>
      <c r="T157" s="232"/>
      <c r="AT157" s="233" t="s">
        <v>239</v>
      </c>
      <c r="AU157" s="233" t="s">
        <v>87</v>
      </c>
      <c r="AV157" s="12" t="s">
        <v>87</v>
      </c>
      <c r="AW157" s="12" t="s">
        <v>41</v>
      </c>
      <c r="AX157" s="12" t="s">
        <v>85</v>
      </c>
      <c r="AY157" s="233" t="s">
        <v>125</v>
      </c>
    </row>
    <row r="158" spans="2:65" s="1" customFormat="1" ht="16.5" customHeight="1" x14ac:dyDescent="0.3">
      <c r="B158" s="42"/>
      <c r="C158" s="245" t="s">
        <v>193</v>
      </c>
      <c r="D158" s="245" t="s">
        <v>353</v>
      </c>
      <c r="E158" s="246" t="s">
        <v>363</v>
      </c>
      <c r="F158" s="247" t="s">
        <v>364</v>
      </c>
      <c r="G158" s="248" t="s">
        <v>365</v>
      </c>
      <c r="H158" s="249">
        <v>6.0999999999999999E-2</v>
      </c>
      <c r="I158" s="250"/>
      <c r="J158" s="251">
        <f>ROUND(I158*H158,2)</f>
        <v>0</v>
      </c>
      <c r="K158" s="247" t="s">
        <v>237</v>
      </c>
      <c r="L158" s="252"/>
      <c r="M158" s="253" t="s">
        <v>34</v>
      </c>
      <c r="N158" s="254" t="s">
        <v>48</v>
      </c>
      <c r="O158" s="43"/>
      <c r="P158" s="193">
        <f>O158*H158</f>
        <v>0</v>
      </c>
      <c r="Q158" s="193">
        <v>1E-3</v>
      </c>
      <c r="R158" s="193">
        <f>Q158*H158</f>
        <v>6.0999999999999999E-5</v>
      </c>
      <c r="S158" s="193">
        <v>0</v>
      </c>
      <c r="T158" s="194">
        <f>S158*H158</f>
        <v>0</v>
      </c>
      <c r="AR158" s="24" t="s">
        <v>280</v>
      </c>
      <c r="AT158" s="24" t="s">
        <v>353</v>
      </c>
      <c r="AU158" s="24" t="s">
        <v>87</v>
      </c>
      <c r="AY158" s="24" t="s">
        <v>125</v>
      </c>
      <c r="BE158" s="195">
        <f>IF(N158="základní",J158,0)</f>
        <v>0</v>
      </c>
      <c r="BF158" s="195">
        <f>IF(N158="snížená",J158,0)</f>
        <v>0</v>
      </c>
      <c r="BG158" s="195">
        <f>IF(N158="zákl. přenesená",J158,0)</f>
        <v>0</v>
      </c>
      <c r="BH158" s="195">
        <f>IF(N158="sníž. přenesená",J158,0)</f>
        <v>0</v>
      </c>
      <c r="BI158" s="195">
        <f>IF(N158="nulová",J158,0)</f>
        <v>0</v>
      </c>
      <c r="BJ158" s="24" t="s">
        <v>85</v>
      </c>
      <c r="BK158" s="195">
        <f>ROUND(I158*H158,2)</f>
        <v>0</v>
      </c>
      <c r="BL158" s="24" t="s">
        <v>141</v>
      </c>
      <c r="BM158" s="24" t="s">
        <v>366</v>
      </c>
    </row>
    <row r="159" spans="2:65" s="12" customFormat="1" ht="13.5" x14ac:dyDescent="0.3">
      <c r="B159" s="223"/>
      <c r="C159" s="224"/>
      <c r="D159" s="214" t="s">
        <v>239</v>
      </c>
      <c r="E159" s="225" t="s">
        <v>34</v>
      </c>
      <c r="F159" s="226" t="s">
        <v>367</v>
      </c>
      <c r="G159" s="224"/>
      <c r="H159" s="227">
        <v>4.085</v>
      </c>
      <c r="I159" s="228"/>
      <c r="J159" s="224"/>
      <c r="K159" s="224"/>
      <c r="L159" s="229"/>
      <c r="M159" s="230"/>
      <c r="N159" s="231"/>
      <c r="O159" s="231"/>
      <c r="P159" s="231"/>
      <c r="Q159" s="231"/>
      <c r="R159" s="231"/>
      <c r="S159" s="231"/>
      <c r="T159" s="232"/>
      <c r="AT159" s="233" t="s">
        <v>239</v>
      </c>
      <c r="AU159" s="233" t="s">
        <v>87</v>
      </c>
      <c r="AV159" s="12" t="s">
        <v>87</v>
      </c>
      <c r="AW159" s="12" t="s">
        <v>41</v>
      </c>
      <c r="AX159" s="12" t="s">
        <v>85</v>
      </c>
      <c r="AY159" s="233" t="s">
        <v>125</v>
      </c>
    </row>
    <row r="160" spans="2:65" s="12" customFormat="1" ht="13.5" x14ac:dyDescent="0.3">
      <c r="B160" s="223"/>
      <c r="C160" s="224"/>
      <c r="D160" s="214" t="s">
        <v>239</v>
      </c>
      <c r="E160" s="224"/>
      <c r="F160" s="226" t="s">
        <v>368</v>
      </c>
      <c r="G160" s="224"/>
      <c r="H160" s="227">
        <v>6.0999999999999999E-2</v>
      </c>
      <c r="I160" s="228"/>
      <c r="J160" s="224"/>
      <c r="K160" s="224"/>
      <c r="L160" s="229"/>
      <c r="M160" s="230"/>
      <c r="N160" s="231"/>
      <c r="O160" s="231"/>
      <c r="P160" s="231"/>
      <c r="Q160" s="231"/>
      <c r="R160" s="231"/>
      <c r="S160" s="231"/>
      <c r="T160" s="232"/>
      <c r="AT160" s="233" t="s">
        <v>239</v>
      </c>
      <c r="AU160" s="233" t="s">
        <v>87</v>
      </c>
      <c r="AV160" s="12" t="s">
        <v>87</v>
      </c>
      <c r="AW160" s="12" t="s">
        <v>6</v>
      </c>
      <c r="AX160" s="12" t="s">
        <v>85</v>
      </c>
      <c r="AY160" s="233" t="s">
        <v>125</v>
      </c>
    </row>
    <row r="161" spans="2:65" s="1" customFormat="1" ht="25.5" customHeight="1" x14ac:dyDescent="0.3">
      <c r="B161" s="42"/>
      <c r="C161" s="184" t="s">
        <v>369</v>
      </c>
      <c r="D161" s="184" t="s">
        <v>126</v>
      </c>
      <c r="E161" s="185" t="s">
        <v>370</v>
      </c>
      <c r="F161" s="186" t="s">
        <v>371</v>
      </c>
      <c r="G161" s="187" t="s">
        <v>246</v>
      </c>
      <c r="H161" s="188">
        <v>817</v>
      </c>
      <c r="I161" s="189"/>
      <c r="J161" s="190">
        <f>ROUND(I161*H161,2)</f>
        <v>0</v>
      </c>
      <c r="K161" s="186" t="s">
        <v>237</v>
      </c>
      <c r="L161" s="62"/>
      <c r="M161" s="191" t="s">
        <v>34</v>
      </c>
      <c r="N161" s="192" t="s">
        <v>48</v>
      </c>
      <c r="O161" s="43"/>
      <c r="P161" s="193">
        <f>O161*H161</f>
        <v>0</v>
      </c>
      <c r="Q161" s="193">
        <v>0</v>
      </c>
      <c r="R161" s="193">
        <f>Q161*H161</f>
        <v>0</v>
      </c>
      <c r="S161" s="193">
        <v>0</v>
      </c>
      <c r="T161" s="194">
        <f>S161*H161</f>
        <v>0</v>
      </c>
      <c r="AR161" s="24" t="s">
        <v>141</v>
      </c>
      <c r="AT161" s="24" t="s">
        <v>126</v>
      </c>
      <c r="AU161" s="24" t="s">
        <v>87</v>
      </c>
      <c r="AY161" s="24" t="s">
        <v>125</v>
      </c>
      <c r="BE161" s="195">
        <f>IF(N161="základní",J161,0)</f>
        <v>0</v>
      </c>
      <c r="BF161" s="195">
        <f>IF(N161="snížená",J161,0)</f>
        <v>0</v>
      </c>
      <c r="BG161" s="195">
        <f>IF(N161="zákl. přenesená",J161,0)</f>
        <v>0</v>
      </c>
      <c r="BH161" s="195">
        <f>IF(N161="sníž. přenesená",J161,0)</f>
        <v>0</v>
      </c>
      <c r="BI161" s="195">
        <f>IF(N161="nulová",J161,0)</f>
        <v>0</v>
      </c>
      <c r="BJ161" s="24" t="s">
        <v>85</v>
      </c>
      <c r="BK161" s="195">
        <f>ROUND(I161*H161,2)</f>
        <v>0</v>
      </c>
      <c r="BL161" s="24" t="s">
        <v>141</v>
      </c>
      <c r="BM161" s="24" t="s">
        <v>372</v>
      </c>
    </row>
    <row r="162" spans="2:65" s="12" customFormat="1" ht="13.5" x14ac:dyDescent="0.3">
      <c r="B162" s="223"/>
      <c r="C162" s="224"/>
      <c r="D162" s="214" t="s">
        <v>239</v>
      </c>
      <c r="E162" s="225" t="s">
        <v>171</v>
      </c>
      <c r="F162" s="226" t="s">
        <v>373</v>
      </c>
      <c r="G162" s="224"/>
      <c r="H162" s="227">
        <v>817</v>
      </c>
      <c r="I162" s="228"/>
      <c r="J162" s="224"/>
      <c r="K162" s="224"/>
      <c r="L162" s="229"/>
      <c r="M162" s="230"/>
      <c r="N162" s="231"/>
      <c r="O162" s="231"/>
      <c r="P162" s="231"/>
      <c r="Q162" s="231"/>
      <c r="R162" s="231"/>
      <c r="S162" s="231"/>
      <c r="T162" s="232"/>
      <c r="AT162" s="233" t="s">
        <v>239</v>
      </c>
      <c r="AU162" s="233" t="s">
        <v>87</v>
      </c>
      <c r="AV162" s="12" t="s">
        <v>87</v>
      </c>
      <c r="AW162" s="12" t="s">
        <v>41</v>
      </c>
      <c r="AX162" s="12" t="s">
        <v>85</v>
      </c>
      <c r="AY162" s="233" t="s">
        <v>125</v>
      </c>
    </row>
    <row r="163" spans="2:65" s="1" customFormat="1" ht="16.5" customHeight="1" x14ac:dyDescent="0.3">
      <c r="B163" s="42"/>
      <c r="C163" s="184" t="s">
        <v>374</v>
      </c>
      <c r="D163" s="184" t="s">
        <v>126</v>
      </c>
      <c r="E163" s="185" t="s">
        <v>375</v>
      </c>
      <c r="F163" s="186" t="s">
        <v>376</v>
      </c>
      <c r="G163" s="187" t="s">
        <v>246</v>
      </c>
      <c r="H163" s="188">
        <v>817</v>
      </c>
      <c r="I163" s="189"/>
      <c r="J163" s="190">
        <f>ROUND(I163*H163,2)</f>
        <v>0</v>
      </c>
      <c r="K163" s="186" t="s">
        <v>237</v>
      </c>
      <c r="L163" s="62"/>
      <c r="M163" s="191" t="s">
        <v>34</v>
      </c>
      <c r="N163" s="192" t="s">
        <v>48</v>
      </c>
      <c r="O163" s="43"/>
      <c r="P163" s="193">
        <f>O163*H163</f>
        <v>0</v>
      </c>
      <c r="Q163" s="193">
        <v>0</v>
      </c>
      <c r="R163" s="193">
        <f>Q163*H163</f>
        <v>0</v>
      </c>
      <c r="S163" s="193">
        <v>0</v>
      </c>
      <c r="T163" s="194">
        <f>S163*H163</f>
        <v>0</v>
      </c>
      <c r="AR163" s="24" t="s">
        <v>141</v>
      </c>
      <c r="AT163" s="24" t="s">
        <v>126</v>
      </c>
      <c r="AU163" s="24" t="s">
        <v>87</v>
      </c>
      <c r="AY163" s="24" t="s">
        <v>125</v>
      </c>
      <c r="BE163" s="195">
        <f>IF(N163="základní",J163,0)</f>
        <v>0</v>
      </c>
      <c r="BF163" s="195">
        <f>IF(N163="snížená",J163,0)</f>
        <v>0</v>
      </c>
      <c r="BG163" s="195">
        <f>IF(N163="zákl. přenesená",J163,0)</f>
        <v>0</v>
      </c>
      <c r="BH163" s="195">
        <f>IF(N163="sníž. přenesená",J163,0)</f>
        <v>0</v>
      </c>
      <c r="BI163" s="195">
        <f>IF(N163="nulová",J163,0)</f>
        <v>0</v>
      </c>
      <c r="BJ163" s="24" t="s">
        <v>85</v>
      </c>
      <c r="BK163" s="195">
        <f>ROUND(I163*H163,2)</f>
        <v>0</v>
      </c>
      <c r="BL163" s="24" t="s">
        <v>141</v>
      </c>
      <c r="BM163" s="24" t="s">
        <v>377</v>
      </c>
    </row>
    <row r="164" spans="2:65" s="12" customFormat="1" ht="13.5" x14ac:dyDescent="0.3">
      <c r="B164" s="223"/>
      <c r="C164" s="224"/>
      <c r="D164" s="214" t="s">
        <v>239</v>
      </c>
      <c r="E164" s="225" t="s">
        <v>34</v>
      </c>
      <c r="F164" s="226" t="s">
        <v>171</v>
      </c>
      <c r="G164" s="224"/>
      <c r="H164" s="227">
        <v>817</v>
      </c>
      <c r="I164" s="228"/>
      <c r="J164" s="224"/>
      <c r="K164" s="224"/>
      <c r="L164" s="229"/>
      <c r="M164" s="230"/>
      <c r="N164" s="231"/>
      <c r="O164" s="231"/>
      <c r="P164" s="231"/>
      <c r="Q164" s="231"/>
      <c r="R164" s="231"/>
      <c r="S164" s="231"/>
      <c r="T164" s="232"/>
      <c r="AT164" s="233" t="s">
        <v>239</v>
      </c>
      <c r="AU164" s="233" t="s">
        <v>87</v>
      </c>
      <c r="AV164" s="12" t="s">
        <v>87</v>
      </c>
      <c r="AW164" s="12" t="s">
        <v>41</v>
      </c>
      <c r="AX164" s="12" t="s">
        <v>85</v>
      </c>
      <c r="AY164" s="233" t="s">
        <v>125</v>
      </c>
    </row>
    <row r="165" spans="2:65" s="1" customFormat="1" ht="16.5" customHeight="1" x14ac:dyDescent="0.3">
      <c r="B165" s="42"/>
      <c r="C165" s="184" t="s">
        <v>378</v>
      </c>
      <c r="D165" s="184" t="s">
        <v>126</v>
      </c>
      <c r="E165" s="185" t="s">
        <v>379</v>
      </c>
      <c r="F165" s="186" t="s">
        <v>380</v>
      </c>
      <c r="G165" s="187" t="s">
        <v>246</v>
      </c>
      <c r="H165" s="188">
        <v>767.22</v>
      </c>
      <c r="I165" s="189"/>
      <c r="J165" s="190">
        <f>ROUND(I165*H165,2)</f>
        <v>0</v>
      </c>
      <c r="K165" s="186" t="s">
        <v>237</v>
      </c>
      <c r="L165" s="62"/>
      <c r="M165" s="191" t="s">
        <v>34</v>
      </c>
      <c r="N165" s="192" t="s">
        <v>48</v>
      </c>
      <c r="O165" s="43"/>
      <c r="P165" s="193">
        <f>O165*H165</f>
        <v>0</v>
      </c>
      <c r="Q165" s="193">
        <v>0</v>
      </c>
      <c r="R165" s="193">
        <f>Q165*H165</f>
        <v>0</v>
      </c>
      <c r="S165" s="193">
        <v>0</v>
      </c>
      <c r="T165" s="194">
        <f>S165*H165</f>
        <v>0</v>
      </c>
      <c r="AR165" s="24" t="s">
        <v>141</v>
      </c>
      <c r="AT165" s="24" t="s">
        <v>126</v>
      </c>
      <c r="AU165" s="24" t="s">
        <v>87</v>
      </c>
      <c r="AY165" s="24" t="s">
        <v>125</v>
      </c>
      <c r="BE165" s="195">
        <f>IF(N165="základní",J165,0)</f>
        <v>0</v>
      </c>
      <c r="BF165" s="195">
        <f>IF(N165="snížená",J165,0)</f>
        <v>0</v>
      </c>
      <c r="BG165" s="195">
        <f>IF(N165="zákl. přenesená",J165,0)</f>
        <v>0</v>
      </c>
      <c r="BH165" s="195">
        <f>IF(N165="sníž. přenesená",J165,0)</f>
        <v>0</v>
      </c>
      <c r="BI165" s="195">
        <f>IF(N165="nulová",J165,0)</f>
        <v>0</v>
      </c>
      <c r="BJ165" s="24" t="s">
        <v>85</v>
      </c>
      <c r="BK165" s="195">
        <f>ROUND(I165*H165,2)</f>
        <v>0</v>
      </c>
      <c r="BL165" s="24" t="s">
        <v>141</v>
      </c>
      <c r="BM165" s="24" t="s">
        <v>381</v>
      </c>
    </row>
    <row r="166" spans="2:65" s="12" customFormat="1" ht="13.5" x14ac:dyDescent="0.3">
      <c r="B166" s="223"/>
      <c r="C166" s="224"/>
      <c r="D166" s="214" t="s">
        <v>239</v>
      </c>
      <c r="E166" s="225" t="s">
        <v>173</v>
      </c>
      <c r="F166" s="226" t="s">
        <v>382</v>
      </c>
      <c r="G166" s="224"/>
      <c r="H166" s="227">
        <v>295</v>
      </c>
      <c r="I166" s="228"/>
      <c r="J166" s="224"/>
      <c r="K166" s="224"/>
      <c r="L166" s="229"/>
      <c r="M166" s="230"/>
      <c r="N166" s="231"/>
      <c r="O166" s="231"/>
      <c r="P166" s="231"/>
      <c r="Q166" s="231"/>
      <c r="R166" s="231"/>
      <c r="S166" s="231"/>
      <c r="T166" s="232"/>
      <c r="AT166" s="233" t="s">
        <v>239</v>
      </c>
      <c r="AU166" s="233" t="s">
        <v>87</v>
      </c>
      <c r="AV166" s="12" t="s">
        <v>87</v>
      </c>
      <c r="AW166" s="12" t="s">
        <v>41</v>
      </c>
      <c r="AX166" s="12" t="s">
        <v>77</v>
      </c>
      <c r="AY166" s="233" t="s">
        <v>125</v>
      </c>
    </row>
    <row r="167" spans="2:65" s="12" customFormat="1" ht="13.5" x14ac:dyDescent="0.3">
      <c r="B167" s="223"/>
      <c r="C167" s="224"/>
      <c r="D167" s="214" t="s">
        <v>239</v>
      </c>
      <c r="E167" s="225" t="s">
        <v>175</v>
      </c>
      <c r="F167" s="226" t="s">
        <v>383</v>
      </c>
      <c r="G167" s="224"/>
      <c r="H167" s="227">
        <v>40</v>
      </c>
      <c r="I167" s="228"/>
      <c r="J167" s="224"/>
      <c r="K167" s="224"/>
      <c r="L167" s="229"/>
      <c r="M167" s="230"/>
      <c r="N167" s="231"/>
      <c r="O167" s="231"/>
      <c r="P167" s="231"/>
      <c r="Q167" s="231"/>
      <c r="R167" s="231"/>
      <c r="S167" s="231"/>
      <c r="T167" s="232"/>
      <c r="AT167" s="233" t="s">
        <v>239</v>
      </c>
      <c r="AU167" s="233" t="s">
        <v>87</v>
      </c>
      <c r="AV167" s="12" t="s">
        <v>87</v>
      </c>
      <c r="AW167" s="12" t="s">
        <v>41</v>
      </c>
      <c r="AX167" s="12" t="s">
        <v>77</v>
      </c>
      <c r="AY167" s="233" t="s">
        <v>125</v>
      </c>
    </row>
    <row r="168" spans="2:65" s="12" customFormat="1" ht="13.5" x14ac:dyDescent="0.3">
      <c r="B168" s="223"/>
      <c r="C168" s="224"/>
      <c r="D168" s="214" t="s">
        <v>239</v>
      </c>
      <c r="E168" s="225" t="s">
        <v>177</v>
      </c>
      <c r="F168" s="226" t="s">
        <v>384</v>
      </c>
      <c r="G168" s="224"/>
      <c r="H168" s="227">
        <v>222.6</v>
      </c>
      <c r="I168" s="228"/>
      <c r="J168" s="224"/>
      <c r="K168" s="224"/>
      <c r="L168" s="229"/>
      <c r="M168" s="230"/>
      <c r="N168" s="231"/>
      <c r="O168" s="231"/>
      <c r="P168" s="231"/>
      <c r="Q168" s="231"/>
      <c r="R168" s="231"/>
      <c r="S168" s="231"/>
      <c r="T168" s="232"/>
      <c r="AT168" s="233" t="s">
        <v>239</v>
      </c>
      <c r="AU168" s="233" t="s">
        <v>87</v>
      </c>
      <c r="AV168" s="12" t="s">
        <v>87</v>
      </c>
      <c r="AW168" s="12" t="s">
        <v>41</v>
      </c>
      <c r="AX168" s="12" t="s">
        <v>77</v>
      </c>
      <c r="AY168" s="233" t="s">
        <v>125</v>
      </c>
    </row>
    <row r="169" spans="2:65" s="12" customFormat="1" ht="13.5" x14ac:dyDescent="0.3">
      <c r="B169" s="223"/>
      <c r="C169" s="224"/>
      <c r="D169" s="214" t="s">
        <v>239</v>
      </c>
      <c r="E169" s="225" t="s">
        <v>179</v>
      </c>
      <c r="F169" s="226" t="s">
        <v>385</v>
      </c>
      <c r="G169" s="224"/>
      <c r="H169" s="227">
        <v>52</v>
      </c>
      <c r="I169" s="228"/>
      <c r="J169" s="224"/>
      <c r="K169" s="224"/>
      <c r="L169" s="229"/>
      <c r="M169" s="230"/>
      <c r="N169" s="231"/>
      <c r="O169" s="231"/>
      <c r="P169" s="231"/>
      <c r="Q169" s="231"/>
      <c r="R169" s="231"/>
      <c r="S169" s="231"/>
      <c r="T169" s="232"/>
      <c r="AT169" s="233" t="s">
        <v>239</v>
      </c>
      <c r="AU169" s="233" t="s">
        <v>87</v>
      </c>
      <c r="AV169" s="12" t="s">
        <v>87</v>
      </c>
      <c r="AW169" s="12" t="s">
        <v>41</v>
      </c>
      <c r="AX169" s="12" t="s">
        <v>77</v>
      </c>
      <c r="AY169" s="233" t="s">
        <v>125</v>
      </c>
    </row>
    <row r="170" spans="2:65" s="12" customFormat="1" ht="13.5" x14ac:dyDescent="0.3">
      <c r="B170" s="223"/>
      <c r="C170" s="224"/>
      <c r="D170" s="214" t="s">
        <v>239</v>
      </c>
      <c r="E170" s="225" t="s">
        <v>221</v>
      </c>
      <c r="F170" s="226" t="s">
        <v>386</v>
      </c>
      <c r="G170" s="224"/>
      <c r="H170" s="227">
        <v>6</v>
      </c>
      <c r="I170" s="228"/>
      <c r="J170" s="224"/>
      <c r="K170" s="224"/>
      <c r="L170" s="229"/>
      <c r="M170" s="230"/>
      <c r="N170" s="231"/>
      <c r="O170" s="231"/>
      <c r="P170" s="231"/>
      <c r="Q170" s="231"/>
      <c r="R170" s="231"/>
      <c r="S170" s="231"/>
      <c r="T170" s="232"/>
      <c r="AT170" s="233" t="s">
        <v>239</v>
      </c>
      <c r="AU170" s="233" t="s">
        <v>87</v>
      </c>
      <c r="AV170" s="12" t="s">
        <v>87</v>
      </c>
      <c r="AW170" s="12" t="s">
        <v>41</v>
      </c>
      <c r="AX170" s="12" t="s">
        <v>77</v>
      </c>
      <c r="AY170" s="233" t="s">
        <v>125</v>
      </c>
    </row>
    <row r="171" spans="2:65" s="12" customFormat="1" ht="13.5" x14ac:dyDescent="0.3">
      <c r="B171" s="223"/>
      <c r="C171" s="224"/>
      <c r="D171" s="214" t="s">
        <v>239</v>
      </c>
      <c r="E171" s="225" t="s">
        <v>222</v>
      </c>
      <c r="F171" s="226" t="s">
        <v>387</v>
      </c>
      <c r="G171" s="224"/>
      <c r="H171" s="227">
        <v>151.62</v>
      </c>
      <c r="I171" s="228"/>
      <c r="J171" s="224"/>
      <c r="K171" s="224"/>
      <c r="L171" s="229"/>
      <c r="M171" s="230"/>
      <c r="N171" s="231"/>
      <c r="O171" s="231"/>
      <c r="P171" s="231"/>
      <c r="Q171" s="231"/>
      <c r="R171" s="231"/>
      <c r="S171" s="231"/>
      <c r="T171" s="232"/>
      <c r="AT171" s="233" t="s">
        <v>239</v>
      </c>
      <c r="AU171" s="233" t="s">
        <v>87</v>
      </c>
      <c r="AV171" s="12" t="s">
        <v>87</v>
      </c>
      <c r="AW171" s="12" t="s">
        <v>41</v>
      </c>
      <c r="AX171" s="12" t="s">
        <v>77</v>
      </c>
      <c r="AY171" s="233" t="s">
        <v>125</v>
      </c>
    </row>
    <row r="172" spans="2:65" s="13" customFormat="1" ht="13.5" x14ac:dyDescent="0.3">
      <c r="B172" s="234"/>
      <c r="C172" s="235"/>
      <c r="D172" s="214" t="s">
        <v>239</v>
      </c>
      <c r="E172" s="236" t="s">
        <v>34</v>
      </c>
      <c r="F172" s="237" t="s">
        <v>250</v>
      </c>
      <c r="G172" s="235"/>
      <c r="H172" s="238">
        <v>767.22</v>
      </c>
      <c r="I172" s="239"/>
      <c r="J172" s="235"/>
      <c r="K172" s="235"/>
      <c r="L172" s="240"/>
      <c r="M172" s="241"/>
      <c r="N172" s="242"/>
      <c r="O172" s="242"/>
      <c r="P172" s="242"/>
      <c r="Q172" s="242"/>
      <c r="R172" s="242"/>
      <c r="S172" s="242"/>
      <c r="T172" s="243"/>
      <c r="AT172" s="244" t="s">
        <v>239</v>
      </c>
      <c r="AU172" s="244" t="s">
        <v>87</v>
      </c>
      <c r="AV172" s="13" t="s">
        <v>141</v>
      </c>
      <c r="AW172" s="13" t="s">
        <v>41</v>
      </c>
      <c r="AX172" s="13" t="s">
        <v>85</v>
      </c>
      <c r="AY172" s="244" t="s">
        <v>125</v>
      </c>
    </row>
    <row r="173" spans="2:65" s="1" customFormat="1" ht="25.5" customHeight="1" x14ac:dyDescent="0.3">
      <c r="B173" s="42"/>
      <c r="C173" s="184" t="s">
        <v>388</v>
      </c>
      <c r="D173" s="184" t="s">
        <v>126</v>
      </c>
      <c r="E173" s="185" t="s">
        <v>389</v>
      </c>
      <c r="F173" s="186" t="s">
        <v>390</v>
      </c>
      <c r="G173" s="187" t="s">
        <v>246</v>
      </c>
      <c r="H173" s="188">
        <v>817</v>
      </c>
      <c r="I173" s="189"/>
      <c r="J173" s="190">
        <f>ROUND(I173*H173,2)</f>
        <v>0</v>
      </c>
      <c r="K173" s="186" t="s">
        <v>34</v>
      </c>
      <c r="L173" s="62"/>
      <c r="M173" s="191" t="s">
        <v>34</v>
      </c>
      <c r="N173" s="192" t="s">
        <v>48</v>
      </c>
      <c r="O173" s="43"/>
      <c r="P173" s="193">
        <f>O173*H173</f>
        <v>0</v>
      </c>
      <c r="Q173" s="193">
        <v>0</v>
      </c>
      <c r="R173" s="193">
        <f>Q173*H173</f>
        <v>0</v>
      </c>
      <c r="S173" s="193">
        <v>0</v>
      </c>
      <c r="T173" s="194">
        <f>S173*H173</f>
        <v>0</v>
      </c>
      <c r="AR173" s="24" t="s">
        <v>141</v>
      </c>
      <c r="AT173" s="24" t="s">
        <v>126</v>
      </c>
      <c r="AU173" s="24" t="s">
        <v>87</v>
      </c>
      <c r="AY173" s="24" t="s">
        <v>125</v>
      </c>
      <c r="BE173" s="195">
        <f>IF(N173="základní",J173,0)</f>
        <v>0</v>
      </c>
      <c r="BF173" s="195">
        <f>IF(N173="snížená",J173,0)</f>
        <v>0</v>
      </c>
      <c r="BG173" s="195">
        <f>IF(N173="zákl. přenesená",J173,0)</f>
        <v>0</v>
      </c>
      <c r="BH173" s="195">
        <f>IF(N173="sníž. přenesená",J173,0)</f>
        <v>0</v>
      </c>
      <c r="BI173" s="195">
        <f>IF(N173="nulová",J173,0)</f>
        <v>0</v>
      </c>
      <c r="BJ173" s="24" t="s">
        <v>85</v>
      </c>
      <c r="BK173" s="195">
        <f>ROUND(I173*H173,2)</f>
        <v>0</v>
      </c>
      <c r="BL173" s="24" t="s">
        <v>141</v>
      </c>
      <c r="BM173" s="24" t="s">
        <v>391</v>
      </c>
    </row>
    <row r="174" spans="2:65" s="12" customFormat="1" ht="13.5" x14ac:dyDescent="0.3">
      <c r="B174" s="223"/>
      <c r="C174" s="224"/>
      <c r="D174" s="214" t="s">
        <v>239</v>
      </c>
      <c r="E174" s="225" t="s">
        <v>34</v>
      </c>
      <c r="F174" s="226" t="s">
        <v>171</v>
      </c>
      <c r="G174" s="224"/>
      <c r="H174" s="227">
        <v>817</v>
      </c>
      <c r="I174" s="228"/>
      <c r="J174" s="224"/>
      <c r="K174" s="224"/>
      <c r="L174" s="229"/>
      <c r="M174" s="230"/>
      <c r="N174" s="231"/>
      <c r="O174" s="231"/>
      <c r="P174" s="231"/>
      <c r="Q174" s="231"/>
      <c r="R174" s="231"/>
      <c r="S174" s="231"/>
      <c r="T174" s="232"/>
      <c r="AT174" s="233" t="s">
        <v>239</v>
      </c>
      <c r="AU174" s="233" t="s">
        <v>87</v>
      </c>
      <c r="AV174" s="12" t="s">
        <v>87</v>
      </c>
      <c r="AW174" s="12" t="s">
        <v>41</v>
      </c>
      <c r="AX174" s="12" t="s">
        <v>85</v>
      </c>
      <c r="AY174" s="233" t="s">
        <v>125</v>
      </c>
    </row>
    <row r="175" spans="2:65" s="1" customFormat="1" ht="16.5" customHeight="1" x14ac:dyDescent="0.3">
      <c r="B175" s="42"/>
      <c r="C175" s="184" t="s">
        <v>392</v>
      </c>
      <c r="D175" s="184" t="s">
        <v>126</v>
      </c>
      <c r="E175" s="185" t="s">
        <v>393</v>
      </c>
      <c r="F175" s="186" t="s">
        <v>394</v>
      </c>
      <c r="G175" s="187" t="s">
        <v>129</v>
      </c>
      <c r="H175" s="188">
        <v>1</v>
      </c>
      <c r="I175" s="189"/>
      <c r="J175" s="190">
        <f>ROUND(I175*H175,2)</f>
        <v>0</v>
      </c>
      <c r="K175" s="186" t="s">
        <v>237</v>
      </c>
      <c r="L175" s="62"/>
      <c r="M175" s="191" t="s">
        <v>34</v>
      </c>
      <c r="N175" s="192" t="s">
        <v>48</v>
      </c>
      <c r="O175" s="43"/>
      <c r="P175" s="193">
        <f>O175*H175</f>
        <v>0</v>
      </c>
      <c r="Q175" s="193">
        <v>2.1350000000000001E-2</v>
      </c>
      <c r="R175" s="193">
        <f>Q175*H175</f>
        <v>2.1350000000000001E-2</v>
      </c>
      <c r="S175" s="193">
        <v>0</v>
      </c>
      <c r="T175" s="194">
        <f>S175*H175</f>
        <v>0</v>
      </c>
      <c r="AR175" s="24" t="s">
        <v>141</v>
      </c>
      <c r="AT175" s="24" t="s">
        <v>126</v>
      </c>
      <c r="AU175" s="24" t="s">
        <v>87</v>
      </c>
      <c r="AY175" s="24" t="s">
        <v>125</v>
      </c>
      <c r="BE175" s="195">
        <f>IF(N175="základní",J175,0)</f>
        <v>0</v>
      </c>
      <c r="BF175" s="195">
        <f>IF(N175="snížená",J175,0)</f>
        <v>0</v>
      </c>
      <c r="BG175" s="195">
        <f>IF(N175="zákl. přenesená",J175,0)</f>
        <v>0</v>
      </c>
      <c r="BH175" s="195">
        <f>IF(N175="sníž. přenesená",J175,0)</f>
        <v>0</v>
      </c>
      <c r="BI175" s="195">
        <f>IF(N175="nulová",J175,0)</f>
        <v>0</v>
      </c>
      <c r="BJ175" s="24" t="s">
        <v>85</v>
      </c>
      <c r="BK175" s="195">
        <f>ROUND(I175*H175,2)</f>
        <v>0</v>
      </c>
      <c r="BL175" s="24" t="s">
        <v>141</v>
      </c>
      <c r="BM175" s="24" t="s">
        <v>395</v>
      </c>
    </row>
    <row r="176" spans="2:65" s="9" customFormat="1" ht="29.85" customHeight="1" x14ac:dyDescent="0.3">
      <c r="B176" s="170"/>
      <c r="C176" s="171"/>
      <c r="D176" s="172" t="s">
        <v>76</v>
      </c>
      <c r="E176" s="210" t="s">
        <v>87</v>
      </c>
      <c r="F176" s="210" t="s">
        <v>396</v>
      </c>
      <c r="G176" s="171"/>
      <c r="H176" s="171"/>
      <c r="I176" s="174"/>
      <c r="J176" s="211">
        <f>BK176</f>
        <v>0</v>
      </c>
      <c r="K176" s="171"/>
      <c r="L176" s="176"/>
      <c r="M176" s="177"/>
      <c r="N176" s="178"/>
      <c r="O176" s="178"/>
      <c r="P176" s="179">
        <f>SUM(P177:P182)</f>
        <v>0</v>
      </c>
      <c r="Q176" s="178"/>
      <c r="R176" s="179">
        <f>SUM(R177:R182)</f>
        <v>20.156143799999999</v>
      </c>
      <c r="S176" s="178"/>
      <c r="T176" s="180">
        <f>SUM(T177:T182)</f>
        <v>0</v>
      </c>
      <c r="AR176" s="181" t="s">
        <v>85</v>
      </c>
      <c r="AT176" s="182" t="s">
        <v>76</v>
      </c>
      <c r="AU176" s="182" t="s">
        <v>85</v>
      </c>
      <c r="AY176" s="181" t="s">
        <v>125</v>
      </c>
      <c r="BK176" s="183">
        <f>SUM(BK177:BK182)</f>
        <v>0</v>
      </c>
    </row>
    <row r="177" spans="2:65" s="1" customFormat="1" ht="25.5" customHeight="1" x14ac:dyDescent="0.3">
      <c r="B177" s="42"/>
      <c r="C177" s="184" t="s">
        <v>397</v>
      </c>
      <c r="D177" s="184" t="s">
        <v>126</v>
      </c>
      <c r="E177" s="185" t="s">
        <v>398</v>
      </c>
      <c r="F177" s="186" t="s">
        <v>399</v>
      </c>
      <c r="G177" s="187" t="s">
        <v>246</v>
      </c>
      <c r="H177" s="188">
        <v>115.31</v>
      </c>
      <c r="I177" s="189"/>
      <c r="J177" s="190">
        <f>ROUND(I177*H177,2)</f>
        <v>0</v>
      </c>
      <c r="K177" s="186" t="s">
        <v>237</v>
      </c>
      <c r="L177" s="62"/>
      <c r="M177" s="191" t="s">
        <v>34</v>
      </c>
      <c r="N177" s="192" t="s">
        <v>48</v>
      </c>
      <c r="O177" s="43"/>
      <c r="P177" s="193">
        <f>O177*H177</f>
        <v>0</v>
      </c>
      <c r="Q177" s="193">
        <v>1.7000000000000001E-4</v>
      </c>
      <c r="R177" s="193">
        <f>Q177*H177</f>
        <v>1.9602700000000001E-2</v>
      </c>
      <c r="S177" s="193">
        <v>0</v>
      </c>
      <c r="T177" s="194">
        <f>S177*H177</f>
        <v>0</v>
      </c>
      <c r="AR177" s="24" t="s">
        <v>141</v>
      </c>
      <c r="AT177" s="24" t="s">
        <v>126</v>
      </c>
      <c r="AU177" s="24" t="s">
        <v>87</v>
      </c>
      <c r="AY177" s="24" t="s">
        <v>125</v>
      </c>
      <c r="BE177" s="195">
        <f>IF(N177="základní",J177,0)</f>
        <v>0</v>
      </c>
      <c r="BF177" s="195">
        <f>IF(N177="snížená",J177,0)</f>
        <v>0</v>
      </c>
      <c r="BG177" s="195">
        <f>IF(N177="zákl. přenesená",J177,0)</f>
        <v>0</v>
      </c>
      <c r="BH177" s="195">
        <f>IF(N177="sníž. přenesená",J177,0)</f>
        <v>0</v>
      </c>
      <c r="BI177" s="195">
        <f>IF(N177="nulová",J177,0)</f>
        <v>0</v>
      </c>
      <c r="BJ177" s="24" t="s">
        <v>85</v>
      </c>
      <c r="BK177" s="195">
        <f>ROUND(I177*H177,2)</f>
        <v>0</v>
      </c>
      <c r="BL177" s="24" t="s">
        <v>141</v>
      </c>
      <c r="BM177" s="24" t="s">
        <v>400</v>
      </c>
    </row>
    <row r="178" spans="2:65" s="12" customFormat="1" ht="13.5" x14ac:dyDescent="0.3">
      <c r="B178" s="223"/>
      <c r="C178" s="224"/>
      <c r="D178" s="214" t="s">
        <v>239</v>
      </c>
      <c r="E178" s="225" t="s">
        <v>34</v>
      </c>
      <c r="F178" s="226" t="s">
        <v>401</v>
      </c>
      <c r="G178" s="224"/>
      <c r="H178" s="227">
        <v>115.31</v>
      </c>
      <c r="I178" s="228"/>
      <c r="J178" s="224"/>
      <c r="K178" s="224"/>
      <c r="L178" s="229"/>
      <c r="M178" s="230"/>
      <c r="N178" s="231"/>
      <c r="O178" s="231"/>
      <c r="P178" s="231"/>
      <c r="Q178" s="231"/>
      <c r="R178" s="231"/>
      <c r="S178" s="231"/>
      <c r="T178" s="232"/>
      <c r="AT178" s="233" t="s">
        <v>239</v>
      </c>
      <c r="AU178" s="233" t="s">
        <v>87</v>
      </c>
      <c r="AV178" s="12" t="s">
        <v>87</v>
      </c>
      <c r="AW178" s="12" t="s">
        <v>41</v>
      </c>
      <c r="AX178" s="12" t="s">
        <v>85</v>
      </c>
      <c r="AY178" s="233" t="s">
        <v>125</v>
      </c>
    </row>
    <row r="179" spans="2:65" s="1" customFormat="1" ht="16.5" customHeight="1" x14ac:dyDescent="0.3">
      <c r="B179" s="42"/>
      <c r="C179" s="245" t="s">
        <v>402</v>
      </c>
      <c r="D179" s="245" t="s">
        <v>353</v>
      </c>
      <c r="E179" s="246" t="s">
        <v>403</v>
      </c>
      <c r="F179" s="247" t="s">
        <v>404</v>
      </c>
      <c r="G179" s="248" t="s">
        <v>246</v>
      </c>
      <c r="H179" s="249">
        <v>132.607</v>
      </c>
      <c r="I179" s="250"/>
      <c r="J179" s="251">
        <f>ROUND(I179*H179,2)</f>
        <v>0</v>
      </c>
      <c r="K179" s="247" t="s">
        <v>237</v>
      </c>
      <c r="L179" s="252"/>
      <c r="M179" s="253" t="s">
        <v>34</v>
      </c>
      <c r="N179" s="254" t="s">
        <v>48</v>
      </c>
      <c r="O179" s="43"/>
      <c r="P179" s="193">
        <f>O179*H179</f>
        <v>0</v>
      </c>
      <c r="Q179" s="193">
        <v>2.9999999999999997E-4</v>
      </c>
      <c r="R179" s="193">
        <f>Q179*H179</f>
        <v>3.9782099999999994E-2</v>
      </c>
      <c r="S179" s="193">
        <v>0</v>
      </c>
      <c r="T179" s="194">
        <f>S179*H179</f>
        <v>0</v>
      </c>
      <c r="AR179" s="24" t="s">
        <v>280</v>
      </c>
      <c r="AT179" s="24" t="s">
        <v>353</v>
      </c>
      <c r="AU179" s="24" t="s">
        <v>87</v>
      </c>
      <c r="AY179" s="24" t="s">
        <v>125</v>
      </c>
      <c r="BE179" s="195">
        <f>IF(N179="základní",J179,0)</f>
        <v>0</v>
      </c>
      <c r="BF179" s="195">
        <f>IF(N179="snížená",J179,0)</f>
        <v>0</v>
      </c>
      <c r="BG179" s="195">
        <f>IF(N179="zákl. přenesená",J179,0)</f>
        <v>0</v>
      </c>
      <c r="BH179" s="195">
        <f>IF(N179="sníž. přenesená",J179,0)</f>
        <v>0</v>
      </c>
      <c r="BI179" s="195">
        <f>IF(N179="nulová",J179,0)</f>
        <v>0</v>
      </c>
      <c r="BJ179" s="24" t="s">
        <v>85</v>
      </c>
      <c r="BK179" s="195">
        <f>ROUND(I179*H179,2)</f>
        <v>0</v>
      </c>
      <c r="BL179" s="24" t="s">
        <v>141</v>
      </c>
      <c r="BM179" s="24" t="s">
        <v>405</v>
      </c>
    </row>
    <row r="180" spans="2:65" s="12" customFormat="1" ht="13.5" x14ac:dyDescent="0.3">
      <c r="B180" s="223"/>
      <c r="C180" s="224"/>
      <c r="D180" s="214" t="s">
        <v>239</v>
      </c>
      <c r="E180" s="225" t="s">
        <v>34</v>
      </c>
      <c r="F180" s="226" t="s">
        <v>406</v>
      </c>
      <c r="G180" s="224"/>
      <c r="H180" s="227">
        <v>132.607</v>
      </c>
      <c r="I180" s="228"/>
      <c r="J180" s="224"/>
      <c r="K180" s="224"/>
      <c r="L180" s="229"/>
      <c r="M180" s="230"/>
      <c r="N180" s="231"/>
      <c r="O180" s="231"/>
      <c r="P180" s="231"/>
      <c r="Q180" s="231"/>
      <c r="R180" s="231"/>
      <c r="S180" s="231"/>
      <c r="T180" s="232"/>
      <c r="AT180" s="233" t="s">
        <v>239</v>
      </c>
      <c r="AU180" s="233" t="s">
        <v>87</v>
      </c>
      <c r="AV180" s="12" t="s">
        <v>87</v>
      </c>
      <c r="AW180" s="12" t="s">
        <v>41</v>
      </c>
      <c r="AX180" s="12" t="s">
        <v>85</v>
      </c>
      <c r="AY180" s="233" t="s">
        <v>125</v>
      </c>
    </row>
    <row r="181" spans="2:65" s="1" customFormat="1" ht="25.5" customHeight="1" x14ac:dyDescent="0.3">
      <c r="B181" s="42"/>
      <c r="C181" s="184" t="s">
        <v>407</v>
      </c>
      <c r="D181" s="184" t="s">
        <v>126</v>
      </c>
      <c r="E181" s="185" t="s">
        <v>408</v>
      </c>
      <c r="F181" s="186" t="s">
        <v>409</v>
      </c>
      <c r="G181" s="187" t="s">
        <v>259</v>
      </c>
      <c r="H181" s="188">
        <v>88.7</v>
      </c>
      <c r="I181" s="189"/>
      <c r="J181" s="190">
        <f>ROUND(I181*H181,2)</f>
        <v>0</v>
      </c>
      <c r="K181" s="186" t="s">
        <v>237</v>
      </c>
      <c r="L181" s="62"/>
      <c r="M181" s="191" t="s">
        <v>34</v>
      </c>
      <c r="N181" s="192" t="s">
        <v>48</v>
      </c>
      <c r="O181" s="43"/>
      <c r="P181" s="193">
        <f>O181*H181</f>
        <v>0</v>
      </c>
      <c r="Q181" s="193">
        <v>0.22656999999999999</v>
      </c>
      <c r="R181" s="193">
        <f>Q181*H181</f>
        <v>20.096758999999999</v>
      </c>
      <c r="S181" s="193">
        <v>0</v>
      </c>
      <c r="T181" s="194">
        <f>S181*H181</f>
        <v>0</v>
      </c>
      <c r="AR181" s="24" t="s">
        <v>141</v>
      </c>
      <c r="AT181" s="24" t="s">
        <v>126</v>
      </c>
      <c r="AU181" s="24" t="s">
        <v>87</v>
      </c>
      <c r="AY181" s="24" t="s">
        <v>125</v>
      </c>
      <c r="BE181" s="195">
        <f>IF(N181="základní",J181,0)</f>
        <v>0</v>
      </c>
      <c r="BF181" s="195">
        <f>IF(N181="snížená",J181,0)</f>
        <v>0</v>
      </c>
      <c r="BG181" s="195">
        <f>IF(N181="zákl. přenesená",J181,0)</f>
        <v>0</v>
      </c>
      <c r="BH181" s="195">
        <f>IF(N181="sníž. přenesená",J181,0)</f>
        <v>0</v>
      </c>
      <c r="BI181" s="195">
        <f>IF(N181="nulová",J181,0)</f>
        <v>0</v>
      </c>
      <c r="BJ181" s="24" t="s">
        <v>85</v>
      </c>
      <c r="BK181" s="195">
        <f>ROUND(I181*H181,2)</f>
        <v>0</v>
      </c>
      <c r="BL181" s="24" t="s">
        <v>141</v>
      </c>
      <c r="BM181" s="24" t="s">
        <v>410</v>
      </c>
    </row>
    <row r="182" spans="2:65" s="12" customFormat="1" ht="13.5" x14ac:dyDescent="0.3">
      <c r="B182" s="223"/>
      <c r="C182" s="224"/>
      <c r="D182" s="214" t="s">
        <v>239</v>
      </c>
      <c r="E182" s="225" t="s">
        <v>34</v>
      </c>
      <c r="F182" s="226" t="s">
        <v>411</v>
      </c>
      <c r="G182" s="224"/>
      <c r="H182" s="227">
        <v>88.7</v>
      </c>
      <c r="I182" s="228"/>
      <c r="J182" s="224"/>
      <c r="K182" s="224"/>
      <c r="L182" s="229"/>
      <c r="M182" s="230"/>
      <c r="N182" s="231"/>
      <c r="O182" s="231"/>
      <c r="P182" s="231"/>
      <c r="Q182" s="231"/>
      <c r="R182" s="231"/>
      <c r="S182" s="231"/>
      <c r="T182" s="232"/>
      <c r="AT182" s="233" t="s">
        <v>239</v>
      </c>
      <c r="AU182" s="233" t="s">
        <v>87</v>
      </c>
      <c r="AV182" s="12" t="s">
        <v>87</v>
      </c>
      <c r="AW182" s="12" t="s">
        <v>41</v>
      </c>
      <c r="AX182" s="12" t="s">
        <v>85</v>
      </c>
      <c r="AY182" s="233" t="s">
        <v>125</v>
      </c>
    </row>
    <row r="183" spans="2:65" s="9" customFormat="1" ht="29.85" customHeight="1" x14ac:dyDescent="0.3">
      <c r="B183" s="170"/>
      <c r="C183" s="171"/>
      <c r="D183" s="172" t="s">
        <v>76</v>
      </c>
      <c r="E183" s="210" t="s">
        <v>141</v>
      </c>
      <c r="F183" s="210" t="s">
        <v>412</v>
      </c>
      <c r="G183" s="171"/>
      <c r="H183" s="171"/>
      <c r="I183" s="174"/>
      <c r="J183" s="211">
        <f>BK183</f>
        <v>0</v>
      </c>
      <c r="K183" s="171"/>
      <c r="L183" s="176"/>
      <c r="M183" s="177"/>
      <c r="N183" s="178"/>
      <c r="O183" s="178"/>
      <c r="P183" s="179">
        <f>SUM(P184:P185)</f>
        <v>0</v>
      </c>
      <c r="Q183" s="178"/>
      <c r="R183" s="179">
        <f>SUM(R184:R185)</f>
        <v>0</v>
      </c>
      <c r="S183" s="178"/>
      <c r="T183" s="180">
        <f>SUM(T184:T185)</f>
        <v>0</v>
      </c>
      <c r="AR183" s="181" t="s">
        <v>85</v>
      </c>
      <c r="AT183" s="182" t="s">
        <v>76</v>
      </c>
      <c r="AU183" s="182" t="s">
        <v>85</v>
      </c>
      <c r="AY183" s="181" t="s">
        <v>125</v>
      </c>
      <c r="BK183" s="183">
        <f>SUM(BK184:BK185)</f>
        <v>0</v>
      </c>
    </row>
    <row r="184" spans="2:65" s="1" customFormat="1" ht="16.5" customHeight="1" x14ac:dyDescent="0.3">
      <c r="B184" s="42"/>
      <c r="C184" s="184" t="s">
        <v>413</v>
      </c>
      <c r="D184" s="184" t="s">
        <v>126</v>
      </c>
      <c r="E184" s="185" t="s">
        <v>414</v>
      </c>
      <c r="F184" s="186" t="s">
        <v>415</v>
      </c>
      <c r="G184" s="187" t="s">
        <v>271</v>
      </c>
      <c r="H184" s="188">
        <v>1.1519999999999999</v>
      </c>
      <c r="I184" s="189"/>
      <c r="J184" s="190">
        <f>ROUND(I184*H184,2)</f>
        <v>0</v>
      </c>
      <c r="K184" s="186" t="s">
        <v>237</v>
      </c>
      <c r="L184" s="62"/>
      <c r="M184" s="191" t="s">
        <v>34</v>
      </c>
      <c r="N184" s="192" t="s">
        <v>48</v>
      </c>
      <c r="O184" s="43"/>
      <c r="P184" s="193">
        <f>O184*H184</f>
        <v>0</v>
      </c>
      <c r="Q184" s="193">
        <v>0</v>
      </c>
      <c r="R184" s="193">
        <f>Q184*H184</f>
        <v>0</v>
      </c>
      <c r="S184" s="193">
        <v>0</v>
      </c>
      <c r="T184" s="194">
        <f>S184*H184</f>
        <v>0</v>
      </c>
      <c r="AR184" s="24" t="s">
        <v>141</v>
      </c>
      <c r="AT184" s="24" t="s">
        <v>126</v>
      </c>
      <c r="AU184" s="24" t="s">
        <v>87</v>
      </c>
      <c r="AY184" s="24" t="s">
        <v>125</v>
      </c>
      <c r="BE184" s="195">
        <f>IF(N184="základní",J184,0)</f>
        <v>0</v>
      </c>
      <c r="BF184" s="195">
        <f>IF(N184="snížená",J184,0)</f>
        <v>0</v>
      </c>
      <c r="BG184" s="195">
        <f>IF(N184="zákl. přenesená",J184,0)</f>
        <v>0</v>
      </c>
      <c r="BH184" s="195">
        <f>IF(N184="sníž. přenesená",J184,0)</f>
        <v>0</v>
      </c>
      <c r="BI184" s="195">
        <f>IF(N184="nulová",J184,0)</f>
        <v>0</v>
      </c>
      <c r="BJ184" s="24" t="s">
        <v>85</v>
      </c>
      <c r="BK184" s="195">
        <f>ROUND(I184*H184,2)</f>
        <v>0</v>
      </c>
      <c r="BL184" s="24" t="s">
        <v>141</v>
      </c>
      <c r="BM184" s="24" t="s">
        <v>416</v>
      </c>
    </row>
    <row r="185" spans="2:65" s="12" customFormat="1" ht="13.5" x14ac:dyDescent="0.3">
      <c r="B185" s="223"/>
      <c r="C185" s="224"/>
      <c r="D185" s="214" t="s">
        <v>239</v>
      </c>
      <c r="E185" s="225" t="s">
        <v>34</v>
      </c>
      <c r="F185" s="226" t="s">
        <v>417</v>
      </c>
      <c r="G185" s="224"/>
      <c r="H185" s="227">
        <v>1.1519999999999999</v>
      </c>
      <c r="I185" s="228"/>
      <c r="J185" s="224"/>
      <c r="K185" s="224"/>
      <c r="L185" s="229"/>
      <c r="M185" s="230"/>
      <c r="N185" s="231"/>
      <c r="O185" s="231"/>
      <c r="P185" s="231"/>
      <c r="Q185" s="231"/>
      <c r="R185" s="231"/>
      <c r="S185" s="231"/>
      <c r="T185" s="232"/>
      <c r="AT185" s="233" t="s">
        <v>239</v>
      </c>
      <c r="AU185" s="233" t="s">
        <v>87</v>
      </c>
      <c r="AV185" s="12" t="s">
        <v>87</v>
      </c>
      <c r="AW185" s="12" t="s">
        <v>41</v>
      </c>
      <c r="AX185" s="12" t="s">
        <v>85</v>
      </c>
      <c r="AY185" s="233" t="s">
        <v>125</v>
      </c>
    </row>
    <row r="186" spans="2:65" s="9" customFormat="1" ht="29.85" customHeight="1" x14ac:dyDescent="0.3">
      <c r="B186" s="170"/>
      <c r="C186" s="171"/>
      <c r="D186" s="172" t="s">
        <v>76</v>
      </c>
      <c r="E186" s="210" t="s">
        <v>124</v>
      </c>
      <c r="F186" s="210" t="s">
        <v>418</v>
      </c>
      <c r="G186" s="171"/>
      <c r="H186" s="171"/>
      <c r="I186" s="174"/>
      <c r="J186" s="211">
        <f>BK186</f>
        <v>0</v>
      </c>
      <c r="K186" s="171"/>
      <c r="L186" s="176"/>
      <c r="M186" s="177"/>
      <c r="N186" s="178"/>
      <c r="O186" s="178"/>
      <c r="P186" s="179">
        <f>SUM(P187:P227)</f>
        <v>0</v>
      </c>
      <c r="Q186" s="178"/>
      <c r="R186" s="179">
        <f>SUM(R187:R227)</f>
        <v>98.833711999999991</v>
      </c>
      <c r="S186" s="178"/>
      <c r="T186" s="180">
        <f>SUM(T187:T227)</f>
        <v>0</v>
      </c>
      <c r="AR186" s="181" t="s">
        <v>85</v>
      </c>
      <c r="AT186" s="182" t="s">
        <v>76</v>
      </c>
      <c r="AU186" s="182" t="s">
        <v>85</v>
      </c>
      <c r="AY186" s="181" t="s">
        <v>125</v>
      </c>
      <c r="BK186" s="183">
        <f>SUM(BK187:BK227)</f>
        <v>0</v>
      </c>
    </row>
    <row r="187" spans="2:65" s="1" customFormat="1" ht="16.5" customHeight="1" x14ac:dyDescent="0.3">
      <c r="B187" s="42"/>
      <c r="C187" s="184" t="s">
        <v>419</v>
      </c>
      <c r="D187" s="184" t="s">
        <v>126</v>
      </c>
      <c r="E187" s="185" t="s">
        <v>420</v>
      </c>
      <c r="F187" s="186" t="s">
        <v>421</v>
      </c>
      <c r="G187" s="187" t="s">
        <v>246</v>
      </c>
      <c r="H187" s="188">
        <v>372.6</v>
      </c>
      <c r="I187" s="189"/>
      <c r="J187" s="190">
        <f>ROUND(I187*H187,2)</f>
        <v>0</v>
      </c>
      <c r="K187" s="186" t="s">
        <v>237</v>
      </c>
      <c r="L187" s="62"/>
      <c r="M187" s="191" t="s">
        <v>34</v>
      </c>
      <c r="N187" s="192" t="s">
        <v>48</v>
      </c>
      <c r="O187" s="43"/>
      <c r="P187" s="193">
        <f>O187*H187</f>
        <v>0</v>
      </c>
      <c r="Q187" s="193">
        <v>0</v>
      </c>
      <c r="R187" s="193">
        <f>Q187*H187</f>
        <v>0</v>
      </c>
      <c r="S187" s="193">
        <v>0</v>
      </c>
      <c r="T187" s="194">
        <f>S187*H187</f>
        <v>0</v>
      </c>
      <c r="AR187" s="24" t="s">
        <v>141</v>
      </c>
      <c r="AT187" s="24" t="s">
        <v>126</v>
      </c>
      <c r="AU187" s="24" t="s">
        <v>87</v>
      </c>
      <c r="AY187" s="24" t="s">
        <v>125</v>
      </c>
      <c r="BE187" s="195">
        <f>IF(N187="základní",J187,0)</f>
        <v>0</v>
      </c>
      <c r="BF187" s="195">
        <f>IF(N187="snížená",J187,0)</f>
        <v>0</v>
      </c>
      <c r="BG187" s="195">
        <f>IF(N187="zákl. přenesená",J187,0)</f>
        <v>0</v>
      </c>
      <c r="BH187" s="195">
        <f>IF(N187="sníž. přenesená",J187,0)</f>
        <v>0</v>
      </c>
      <c r="BI187" s="195">
        <f>IF(N187="nulová",J187,0)</f>
        <v>0</v>
      </c>
      <c r="BJ187" s="24" t="s">
        <v>85</v>
      </c>
      <c r="BK187" s="195">
        <f>ROUND(I187*H187,2)</f>
        <v>0</v>
      </c>
      <c r="BL187" s="24" t="s">
        <v>141</v>
      </c>
      <c r="BM187" s="24" t="s">
        <v>422</v>
      </c>
    </row>
    <row r="188" spans="2:65" s="12" customFormat="1" ht="13.5" x14ac:dyDescent="0.3">
      <c r="B188" s="223"/>
      <c r="C188" s="224"/>
      <c r="D188" s="214" t="s">
        <v>239</v>
      </c>
      <c r="E188" s="225" t="s">
        <v>34</v>
      </c>
      <c r="F188" s="226" t="s">
        <v>423</v>
      </c>
      <c r="G188" s="224"/>
      <c r="H188" s="227">
        <v>104</v>
      </c>
      <c r="I188" s="228"/>
      <c r="J188" s="224"/>
      <c r="K188" s="224"/>
      <c r="L188" s="229"/>
      <c r="M188" s="230"/>
      <c r="N188" s="231"/>
      <c r="O188" s="231"/>
      <c r="P188" s="231"/>
      <c r="Q188" s="231"/>
      <c r="R188" s="231"/>
      <c r="S188" s="231"/>
      <c r="T188" s="232"/>
      <c r="AT188" s="233" t="s">
        <v>239</v>
      </c>
      <c r="AU188" s="233" t="s">
        <v>87</v>
      </c>
      <c r="AV188" s="12" t="s">
        <v>87</v>
      </c>
      <c r="AW188" s="12" t="s">
        <v>41</v>
      </c>
      <c r="AX188" s="12" t="s">
        <v>77</v>
      </c>
      <c r="AY188" s="233" t="s">
        <v>125</v>
      </c>
    </row>
    <row r="189" spans="2:65" s="12" customFormat="1" ht="13.5" x14ac:dyDescent="0.3">
      <c r="B189" s="223"/>
      <c r="C189" s="224"/>
      <c r="D189" s="214" t="s">
        <v>239</v>
      </c>
      <c r="E189" s="225" t="s">
        <v>34</v>
      </c>
      <c r="F189" s="226" t="s">
        <v>424</v>
      </c>
      <c r="G189" s="224"/>
      <c r="H189" s="227">
        <v>222.6</v>
      </c>
      <c r="I189" s="228"/>
      <c r="J189" s="224"/>
      <c r="K189" s="224"/>
      <c r="L189" s="229"/>
      <c r="M189" s="230"/>
      <c r="N189" s="231"/>
      <c r="O189" s="231"/>
      <c r="P189" s="231"/>
      <c r="Q189" s="231"/>
      <c r="R189" s="231"/>
      <c r="S189" s="231"/>
      <c r="T189" s="232"/>
      <c r="AT189" s="233" t="s">
        <v>239</v>
      </c>
      <c r="AU189" s="233" t="s">
        <v>87</v>
      </c>
      <c r="AV189" s="12" t="s">
        <v>87</v>
      </c>
      <c r="AW189" s="12" t="s">
        <v>41</v>
      </c>
      <c r="AX189" s="12" t="s">
        <v>77</v>
      </c>
      <c r="AY189" s="233" t="s">
        <v>125</v>
      </c>
    </row>
    <row r="190" spans="2:65" s="12" customFormat="1" ht="13.5" x14ac:dyDescent="0.3">
      <c r="B190" s="223"/>
      <c r="C190" s="224"/>
      <c r="D190" s="214" t="s">
        <v>239</v>
      </c>
      <c r="E190" s="225" t="s">
        <v>34</v>
      </c>
      <c r="F190" s="226" t="s">
        <v>175</v>
      </c>
      <c r="G190" s="224"/>
      <c r="H190" s="227">
        <v>40</v>
      </c>
      <c r="I190" s="228"/>
      <c r="J190" s="224"/>
      <c r="K190" s="224"/>
      <c r="L190" s="229"/>
      <c r="M190" s="230"/>
      <c r="N190" s="231"/>
      <c r="O190" s="231"/>
      <c r="P190" s="231"/>
      <c r="Q190" s="231"/>
      <c r="R190" s="231"/>
      <c r="S190" s="231"/>
      <c r="T190" s="232"/>
      <c r="AT190" s="233" t="s">
        <v>239</v>
      </c>
      <c r="AU190" s="233" t="s">
        <v>87</v>
      </c>
      <c r="AV190" s="12" t="s">
        <v>87</v>
      </c>
      <c r="AW190" s="12" t="s">
        <v>41</v>
      </c>
      <c r="AX190" s="12" t="s">
        <v>77</v>
      </c>
      <c r="AY190" s="233" t="s">
        <v>125</v>
      </c>
    </row>
    <row r="191" spans="2:65" s="12" customFormat="1" ht="13.5" x14ac:dyDescent="0.3">
      <c r="B191" s="223"/>
      <c r="C191" s="224"/>
      <c r="D191" s="214" t="s">
        <v>239</v>
      </c>
      <c r="E191" s="225" t="s">
        <v>34</v>
      </c>
      <c r="F191" s="226" t="s">
        <v>221</v>
      </c>
      <c r="G191" s="224"/>
      <c r="H191" s="227">
        <v>6</v>
      </c>
      <c r="I191" s="228"/>
      <c r="J191" s="224"/>
      <c r="K191" s="224"/>
      <c r="L191" s="229"/>
      <c r="M191" s="230"/>
      <c r="N191" s="231"/>
      <c r="O191" s="231"/>
      <c r="P191" s="231"/>
      <c r="Q191" s="231"/>
      <c r="R191" s="231"/>
      <c r="S191" s="231"/>
      <c r="T191" s="232"/>
      <c r="AT191" s="233" t="s">
        <v>239</v>
      </c>
      <c r="AU191" s="233" t="s">
        <v>87</v>
      </c>
      <c r="AV191" s="12" t="s">
        <v>87</v>
      </c>
      <c r="AW191" s="12" t="s">
        <v>41</v>
      </c>
      <c r="AX191" s="12" t="s">
        <v>77</v>
      </c>
      <c r="AY191" s="233" t="s">
        <v>125</v>
      </c>
    </row>
    <row r="192" spans="2:65" s="13" customFormat="1" ht="13.5" x14ac:dyDescent="0.3">
      <c r="B192" s="234"/>
      <c r="C192" s="235"/>
      <c r="D192" s="214" t="s">
        <v>239</v>
      </c>
      <c r="E192" s="236" t="s">
        <v>34</v>
      </c>
      <c r="F192" s="237" t="s">
        <v>250</v>
      </c>
      <c r="G192" s="235"/>
      <c r="H192" s="238">
        <v>372.6</v>
      </c>
      <c r="I192" s="239"/>
      <c r="J192" s="235"/>
      <c r="K192" s="235"/>
      <c r="L192" s="240"/>
      <c r="M192" s="241"/>
      <c r="N192" s="242"/>
      <c r="O192" s="242"/>
      <c r="P192" s="242"/>
      <c r="Q192" s="242"/>
      <c r="R192" s="242"/>
      <c r="S192" s="242"/>
      <c r="T192" s="243"/>
      <c r="AT192" s="244" t="s">
        <v>239</v>
      </c>
      <c r="AU192" s="244" t="s">
        <v>87</v>
      </c>
      <c r="AV192" s="13" t="s">
        <v>141</v>
      </c>
      <c r="AW192" s="13" t="s">
        <v>41</v>
      </c>
      <c r="AX192" s="13" t="s">
        <v>85</v>
      </c>
      <c r="AY192" s="244" t="s">
        <v>125</v>
      </c>
    </row>
    <row r="193" spans="2:65" s="1" customFormat="1" ht="16.5" customHeight="1" x14ac:dyDescent="0.3">
      <c r="B193" s="42"/>
      <c r="C193" s="184" t="s">
        <v>425</v>
      </c>
      <c r="D193" s="184" t="s">
        <v>126</v>
      </c>
      <c r="E193" s="185" t="s">
        <v>426</v>
      </c>
      <c r="F193" s="186" t="s">
        <v>427</v>
      </c>
      <c r="G193" s="187" t="s">
        <v>246</v>
      </c>
      <c r="H193" s="188">
        <v>446.62</v>
      </c>
      <c r="I193" s="189"/>
      <c r="J193" s="190">
        <f>ROUND(I193*H193,2)</f>
        <v>0</v>
      </c>
      <c r="K193" s="186" t="s">
        <v>237</v>
      </c>
      <c r="L193" s="62"/>
      <c r="M193" s="191" t="s">
        <v>34</v>
      </c>
      <c r="N193" s="192" t="s">
        <v>48</v>
      </c>
      <c r="O193" s="43"/>
      <c r="P193" s="193">
        <f>O193*H193</f>
        <v>0</v>
      </c>
      <c r="Q193" s="193">
        <v>0</v>
      </c>
      <c r="R193" s="193">
        <f>Q193*H193</f>
        <v>0</v>
      </c>
      <c r="S193" s="193">
        <v>0</v>
      </c>
      <c r="T193" s="194">
        <f>S193*H193</f>
        <v>0</v>
      </c>
      <c r="AR193" s="24" t="s">
        <v>141</v>
      </c>
      <c r="AT193" s="24" t="s">
        <v>126</v>
      </c>
      <c r="AU193" s="24" t="s">
        <v>87</v>
      </c>
      <c r="AY193" s="24" t="s">
        <v>125</v>
      </c>
      <c r="BE193" s="195">
        <f>IF(N193="základní",J193,0)</f>
        <v>0</v>
      </c>
      <c r="BF193" s="195">
        <f>IF(N193="snížená",J193,0)</f>
        <v>0</v>
      </c>
      <c r="BG193" s="195">
        <f>IF(N193="zákl. přenesená",J193,0)</f>
        <v>0</v>
      </c>
      <c r="BH193" s="195">
        <f>IF(N193="sníž. přenesená",J193,0)</f>
        <v>0</v>
      </c>
      <c r="BI193" s="195">
        <f>IF(N193="nulová",J193,0)</f>
        <v>0</v>
      </c>
      <c r="BJ193" s="24" t="s">
        <v>85</v>
      </c>
      <c r="BK193" s="195">
        <f>ROUND(I193*H193,2)</f>
        <v>0</v>
      </c>
      <c r="BL193" s="24" t="s">
        <v>141</v>
      </c>
      <c r="BM193" s="24" t="s">
        <v>428</v>
      </c>
    </row>
    <row r="194" spans="2:65" s="12" customFormat="1" ht="13.5" x14ac:dyDescent="0.3">
      <c r="B194" s="223"/>
      <c r="C194" s="224"/>
      <c r="D194" s="214" t="s">
        <v>239</v>
      </c>
      <c r="E194" s="225" t="s">
        <v>34</v>
      </c>
      <c r="F194" s="226" t="s">
        <v>429</v>
      </c>
      <c r="G194" s="224"/>
      <c r="H194" s="227">
        <v>446.62</v>
      </c>
      <c r="I194" s="228"/>
      <c r="J194" s="224"/>
      <c r="K194" s="224"/>
      <c r="L194" s="229"/>
      <c r="M194" s="230"/>
      <c r="N194" s="231"/>
      <c r="O194" s="231"/>
      <c r="P194" s="231"/>
      <c r="Q194" s="231"/>
      <c r="R194" s="231"/>
      <c r="S194" s="231"/>
      <c r="T194" s="232"/>
      <c r="AT194" s="233" t="s">
        <v>239</v>
      </c>
      <c r="AU194" s="233" t="s">
        <v>87</v>
      </c>
      <c r="AV194" s="12" t="s">
        <v>87</v>
      </c>
      <c r="AW194" s="12" t="s">
        <v>41</v>
      </c>
      <c r="AX194" s="12" t="s">
        <v>85</v>
      </c>
      <c r="AY194" s="233" t="s">
        <v>125</v>
      </c>
    </row>
    <row r="195" spans="2:65" s="1" customFormat="1" ht="16.5" customHeight="1" x14ac:dyDescent="0.3">
      <c r="B195" s="42"/>
      <c r="C195" s="184" t="s">
        <v>430</v>
      </c>
      <c r="D195" s="184" t="s">
        <v>126</v>
      </c>
      <c r="E195" s="185" t="s">
        <v>431</v>
      </c>
      <c r="F195" s="186" t="s">
        <v>432</v>
      </c>
      <c r="G195" s="187" t="s">
        <v>246</v>
      </c>
      <c r="H195" s="188">
        <v>446.62</v>
      </c>
      <c r="I195" s="189"/>
      <c r="J195" s="190">
        <f>ROUND(I195*H195,2)</f>
        <v>0</v>
      </c>
      <c r="K195" s="186" t="s">
        <v>237</v>
      </c>
      <c r="L195" s="62"/>
      <c r="M195" s="191" t="s">
        <v>34</v>
      </c>
      <c r="N195" s="192" t="s">
        <v>48</v>
      </c>
      <c r="O195" s="43"/>
      <c r="P195" s="193">
        <f>O195*H195</f>
        <v>0</v>
      </c>
      <c r="Q195" s="193">
        <v>0</v>
      </c>
      <c r="R195" s="193">
        <f>Q195*H195</f>
        <v>0</v>
      </c>
      <c r="S195" s="193">
        <v>0</v>
      </c>
      <c r="T195" s="194">
        <f>S195*H195</f>
        <v>0</v>
      </c>
      <c r="AR195" s="24" t="s">
        <v>141</v>
      </c>
      <c r="AT195" s="24" t="s">
        <v>126</v>
      </c>
      <c r="AU195" s="24" t="s">
        <v>87</v>
      </c>
      <c r="AY195" s="24" t="s">
        <v>125</v>
      </c>
      <c r="BE195" s="195">
        <f>IF(N195="základní",J195,0)</f>
        <v>0</v>
      </c>
      <c r="BF195" s="195">
        <f>IF(N195="snížená",J195,0)</f>
        <v>0</v>
      </c>
      <c r="BG195" s="195">
        <f>IF(N195="zákl. přenesená",J195,0)</f>
        <v>0</v>
      </c>
      <c r="BH195" s="195">
        <f>IF(N195="sníž. přenesená",J195,0)</f>
        <v>0</v>
      </c>
      <c r="BI195" s="195">
        <f>IF(N195="nulová",J195,0)</f>
        <v>0</v>
      </c>
      <c r="BJ195" s="24" t="s">
        <v>85</v>
      </c>
      <c r="BK195" s="195">
        <f>ROUND(I195*H195,2)</f>
        <v>0</v>
      </c>
      <c r="BL195" s="24" t="s">
        <v>141</v>
      </c>
      <c r="BM195" s="24" t="s">
        <v>433</v>
      </c>
    </row>
    <row r="196" spans="2:65" s="12" customFormat="1" ht="13.5" x14ac:dyDescent="0.3">
      <c r="B196" s="223"/>
      <c r="C196" s="224"/>
      <c r="D196" s="214" t="s">
        <v>239</v>
      </c>
      <c r="E196" s="225" t="s">
        <v>34</v>
      </c>
      <c r="F196" s="226" t="s">
        <v>434</v>
      </c>
      <c r="G196" s="224"/>
      <c r="H196" s="227">
        <v>446.62</v>
      </c>
      <c r="I196" s="228"/>
      <c r="J196" s="224"/>
      <c r="K196" s="224"/>
      <c r="L196" s="229"/>
      <c r="M196" s="230"/>
      <c r="N196" s="231"/>
      <c r="O196" s="231"/>
      <c r="P196" s="231"/>
      <c r="Q196" s="231"/>
      <c r="R196" s="231"/>
      <c r="S196" s="231"/>
      <c r="T196" s="232"/>
      <c r="AT196" s="233" t="s">
        <v>239</v>
      </c>
      <c r="AU196" s="233" t="s">
        <v>87</v>
      </c>
      <c r="AV196" s="12" t="s">
        <v>87</v>
      </c>
      <c r="AW196" s="12" t="s">
        <v>41</v>
      </c>
      <c r="AX196" s="12" t="s">
        <v>85</v>
      </c>
      <c r="AY196" s="233" t="s">
        <v>125</v>
      </c>
    </row>
    <row r="197" spans="2:65" s="1" customFormat="1" ht="16.5" customHeight="1" x14ac:dyDescent="0.3">
      <c r="B197" s="42"/>
      <c r="C197" s="184" t="s">
        <v>435</v>
      </c>
      <c r="D197" s="184" t="s">
        <v>126</v>
      </c>
      <c r="E197" s="185" t="s">
        <v>436</v>
      </c>
      <c r="F197" s="186" t="s">
        <v>437</v>
      </c>
      <c r="G197" s="187" t="s">
        <v>246</v>
      </c>
      <c r="H197" s="188">
        <v>222.6</v>
      </c>
      <c r="I197" s="189"/>
      <c r="J197" s="190">
        <f>ROUND(I197*H197,2)</f>
        <v>0</v>
      </c>
      <c r="K197" s="186" t="s">
        <v>34</v>
      </c>
      <c r="L197" s="62"/>
      <c r="M197" s="191" t="s">
        <v>34</v>
      </c>
      <c r="N197" s="192" t="s">
        <v>48</v>
      </c>
      <c r="O197" s="43"/>
      <c r="P197" s="193">
        <f>O197*H197</f>
        <v>0</v>
      </c>
      <c r="Q197" s="193">
        <v>0</v>
      </c>
      <c r="R197" s="193">
        <f>Q197*H197</f>
        <v>0</v>
      </c>
      <c r="S197" s="193">
        <v>0</v>
      </c>
      <c r="T197" s="194">
        <f>S197*H197</f>
        <v>0</v>
      </c>
      <c r="AR197" s="24" t="s">
        <v>141</v>
      </c>
      <c r="AT197" s="24" t="s">
        <v>126</v>
      </c>
      <c r="AU197" s="24" t="s">
        <v>87</v>
      </c>
      <c r="AY197" s="24" t="s">
        <v>125</v>
      </c>
      <c r="BE197" s="195">
        <f>IF(N197="základní",J197,0)</f>
        <v>0</v>
      </c>
      <c r="BF197" s="195">
        <f>IF(N197="snížená",J197,0)</f>
        <v>0</v>
      </c>
      <c r="BG197" s="195">
        <f>IF(N197="zákl. přenesená",J197,0)</f>
        <v>0</v>
      </c>
      <c r="BH197" s="195">
        <f>IF(N197="sníž. přenesená",J197,0)</f>
        <v>0</v>
      </c>
      <c r="BI197" s="195">
        <f>IF(N197="nulová",J197,0)</f>
        <v>0</v>
      </c>
      <c r="BJ197" s="24" t="s">
        <v>85</v>
      </c>
      <c r="BK197" s="195">
        <f>ROUND(I197*H197,2)</f>
        <v>0</v>
      </c>
      <c r="BL197" s="24" t="s">
        <v>141</v>
      </c>
      <c r="BM197" s="24" t="s">
        <v>438</v>
      </c>
    </row>
    <row r="198" spans="2:65" s="12" customFormat="1" ht="13.5" x14ac:dyDescent="0.3">
      <c r="B198" s="223"/>
      <c r="C198" s="224"/>
      <c r="D198" s="214" t="s">
        <v>239</v>
      </c>
      <c r="E198" s="225" t="s">
        <v>34</v>
      </c>
      <c r="F198" s="226" t="s">
        <v>177</v>
      </c>
      <c r="G198" s="224"/>
      <c r="H198" s="227">
        <v>222.6</v>
      </c>
      <c r="I198" s="228"/>
      <c r="J198" s="224"/>
      <c r="K198" s="224"/>
      <c r="L198" s="229"/>
      <c r="M198" s="230"/>
      <c r="N198" s="231"/>
      <c r="O198" s="231"/>
      <c r="P198" s="231"/>
      <c r="Q198" s="231"/>
      <c r="R198" s="231"/>
      <c r="S198" s="231"/>
      <c r="T198" s="232"/>
      <c r="AT198" s="233" t="s">
        <v>239</v>
      </c>
      <c r="AU198" s="233" t="s">
        <v>87</v>
      </c>
      <c r="AV198" s="12" t="s">
        <v>87</v>
      </c>
      <c r="AW198" s="12" t="s">
        <v>41</v>
      </c>
      <c r="AX198" s="12" t="s">
        <v>85</v>
      </c>
      <c r="AY198" s="233" t="s">
        <v>125</v>
      </c>
    </row>
    <row r="199" spans="2:65" s="1" customFormat="1" ht="16.5" customHeight="1" x14ac:dyDescent="0.3">
      <c r="B199" s="42"/>
      <c r="C199" s="184" t="s">
        <v>439</v>
      </c>
      <c r="D199" s="184" t="s">
        <v>126</v>
      </c>
      <c r="E199" s="185" t="s">
        <v>440</v>
      </c>
      <c r="F199" s="186" t="s">
        <v>441</v>
      </c>
      <c r="G199" s="187" t="s">
        <v>246</v>
      </c>
      <c r="H199" s="188">
        <v>41.43</v>
      </c>
      <c r="I199" s="189"/>
      <c r="J199" s="190">
        <f>ROUND(I199*H199,2)</f>
        <v>0</v>
      </c>
      <c r="K199" s="186" t="s">
        <v>237</v>
      </c>
      <c r="L199" s="62"/>
      <c r="M199" s="191" t="s">
        <v>34</v>
      </c>
      <c r="N199" s="192" t="s">
        <v>48</v>
      </c>
      <c r="O199" s="43"/>
      <c r="P199" s="193">
        <f>O199*H199</f>
        <v>0</v>
      </c>
      <c r="Q199" s="193">
        <v>0</v>
      </c>
      <c r="R199" s="193">
        <f>Q199*H199</f>
        <v>0</v>
      </c>
      <c r="S199" s="193">
        <v>0</v>
      </c>
      <c r="T199" s="194">
        <f>S199*H199</f>
        <v>0</v>
      </c>
      <c r="AR199" s="24" t="s">
        <v>141</v>
      </c>
      <c r="AT199" s="24" t="s">
        <v>126</v>
      </c>
      <c r="AU199" s="24" t="s">
        <v>87</v>
      </c>
      <c r="AY199" s="24" t="s">
        <v>125</v>
      </c>
      <c r="BE199" s="195">
        <f>IF(N199="základní",J199,0)</f>
        <v>0</v>
      </c>
      <c r="BF199" s="195">
        <f>IF(N199="snížená",J199,0)</f>
        <v>0</v>
      </c>
      <c r="BG199" s="195">
        <f>IF(N199="zákl. přenesená",J199,0)</f>
        <v>0</v>
      </c>
      <c r="BH199" s="195">
        <f>IF(N199="sníž. přenesená",J199,0)</f>
        <v>0</v>
      </c>
      <c r="BI199" s="195">
        <f>IF(N199="nulová",J199,0)</f>
        <v>0</v>
      </c>
      <c r="BJ199" s="24" t="s">
        <v>85</v>
      </c>
      <c r="BK199" s="195">
        <f>ROUND(I199*H199,2)</f>
        <v>0</v>
      </c>
      <c r="BL199" s="24" t="s">
        <v>141</v>
      </c>
      <c r="BM199" s="24" t="s">
        <v>442</v>
      </c>
    </row>
    <row r="200" spans="2:65" s="12" customFormat="1" ht="13.5" x14ac:dyDescent="0.3">
      <c r="B200" s="223"/>
      <c r="C200" s="224"/>
      <c r="D200" s="214" t="s">
        <v>239</v>
      </c>
      <c r="E200" s="225" t="s">
        <v>34</v>
      </c>
      <c r="F200" s="226" t="s">
        <v>443</v>
      </c>
      <c r="G200" s="224"/>
      <c r="H200" s="227">
        <v>41.43</v>
      </c>
      <c r="I200" s="228"/>
      <c r="J200" s="224"/>
      <c r="K200" s="224"/>
      <c r="L200" s="229"/>
      <c r="M200" s="230"/>
      <c r="N200" s="231"/>
      <c r="O200" s="231"/>
      <c r="P200" s="231"/>
      <c r="Q200" s="231"/>
      <c r="R200" s="231"/>
      <c r="S200" s="231"/>
      <c r="T200" s="232"/>
      <c r="AT200" s="233" t="s">
        <v>239</v>
      </c>
      <c r="AU200" s="233" t="s">
        <v>87</v>
      </c>
      <c r="AV200" s="12" t="s">
        <v>87</v>
      </c>
      <c r="AW200" s="12" t="s">
        <v>41</v>
      </c>
      <c r="AX200" s="12" t="s">
        <v>85</v>
      </c>
      <c r="AY200" s="233" t="s">
        <v>125</v>
      </c>
    </row>
    <row r="201" spans="2:65" s="1" customFormat="1" ht="16.5" customHeight="1" x14ac:dyDescent="0.3">
      <c r="B201" s="42"/>
      <c r="C201" s="184" t="s">
        <v>444</v>
      </c>
      <c r="D201" s="184" t="s">
        <v>126</v>
      </c>
      <c r="E201" s="185" t="s">
        <v>445</v>
      </c>
      <c r="F201" s="186" t="s">
        <v>446</v>
      </c>
      <c r="G201" s="187" t="s">
        <v>246</v>
      </c>
      <c r="H201" s="188">
        <v>630.572</v>
      </c>
      <c r="I201" s="189"/>
      <c r="J201" s="190">
        <f>ROUND(I201*H201,2)</f>
        <v>0</v>
      </c>
      <c r="K201" s="186" t="s">
        <v>237</v>
      </c>
      <c r="L201" s="62"/>
      <c r="M201" s="191" t="s">
        <v>34</v>
      </c>
      <c r="N201" s="192" t="s">
        <v>48</v>
      </c>
      <c r="O201" s="43"/>
      <c r="P201" s="193">
        <f>O201*H201</f>
        <v>0</v>
      </c>
      <c r="Q201" s="193">
        <v>0</v>
      </c>
      <c r="R201" s="193">
        <f>Q201*H201</f>
        <v>0</v>
      </c>
      <c r="S201" s="193">
        <v>0</v>
      </c>
      <c r="T201" s="194">
        <f>S201*H201</f>
        <v>0</v>
      </c>
      <c r="AR201" s="24" t="s">
        <v>141</v>
      </c>
      <c r="AT201" s="24" t="s">
        <v>126</v>
      </c>
      <c r="AU201" s="24" t="s">
        <v>87</v>
      </c>
      <c r="AY201" s="24" t="s">
        <v>125</v>
      </c>
      <c r="BE201" s="195">
        <f>IF(N201="základní",J201,0)</f>
        <v>0</v>
      </c>
      <c r="BF201" s="195">
        <f>IF(N201="snížená",J201,0)</f>
        <v>0</v>
      </c>
      <c r="BG201" s="195">
        <f>IF(N201="zákl. přenesená",J201,0)</f>
        <v>0</v>
      </c>
      <c r="BH201" s="195">
        <f>IF(N201="sníž. přenesená",J201,0)</f>
        <v>0</v>
      </c>
      <c r="BI201" s="195">
        <f>IF(N201="nulová",J201,0)</f>
        <v>0</v>
      </c>
      <c r="BJ201" s="24" t="s">
        <v>85</v>
      </c>
      <c r="BK201" s="195">
        <f>ROUND(I201*H201,2)</f>
        <v>0</v>
      </c>
      <c r="BL201" s="24" t="s">
        <v>141</v>
      </c>
      <c r="BM201" s="24" t="s">
        <v>447</v>
      </c>
    </row>
    <row r="202" spans="2:65" s="12" customFormat="1" ht="13.5" x14ac:dyDescent="0.3">
      <c r="B202" s="223"/>
      <c r="C202" s="224"/>
      <c r="D202" s="214" t="s">
        <v>239</v>
      </c>
      <c r="E202" s="225" t="s">
        <v>34</v>
      </c>
      <c r="F202" s="226" t="s">
        <v>448</v>
      </c>
      <c r="G202" s="224"/>
      <c r="H202" s="227">
        <v>630.572</v>
      </c>
      <c r="I202" s="228"/>
      <c r="J202" s="224"/>
      <c r="K202" s="224"/>
      <c r="L202" s="229"/>
      <c r="M202" s="230"/>
      <c r="N202" s="231"/>
      <c r="O202" s="231"/>
      <c r="P202" s="231"/>
      <c r="Q202" s="231"/>
      <c r="R202" s="231"/>
      <c r="S202" s="231"/>
      <c r="T202" s="232"/>
      <c r="AT202" s="233" t="s">
        <v>239</v>
      </c>
      <c r="AU202" s="233" t="s">
        <v>87</v>
      </c>
      <c r="AV202" s="12" t="s">
        <v>87</v>
      </c>
      <c r="AW202" s="12" t="s">
        <v>41</v>
      </c>
      <c r="AX202" s="12" t="s">
        <v>85</v>
      </c>
      <c r="AY202" s="233" t="s">
        <v>125</v>
      </c>
    </row>
    <row r="203" spans="2:65" s="1" customFormat="1" ht="16.5" customHeight="1" x14ac:dyDescent="0.3">
      <c r="B203" s="42"/>
      <c r="C203" s="184" t="s">
        <v>153</v>
      </c>
      <c r="D203" s="184" t="s">
        <v>126</v>
      </c>
      <c r="E203" s="185" t="s">
        <v>449</v>
      </c>
      <c r="F203" s="186" t="s">
        <v>450</v>
      </c>
      <c r="G203" s="187" t="s">
        <v>246</v>
      </c>
      <c r="H203" s="188">
        <v>1416</v>
      </c>
      <c r="I203" s="189"/>
      <c r="J203" s="190">
        <f>ROUND(I203*H203,2)</f>
        <v>0</v>
      </c>
      <c r="K203" s="186" t="s">
        <v>237</v>
      </c>
      <c r="L203" s="62"/>
      <c r="M203" s="191" t="s">
        <v>34</v>
      </c>
      <c r="N203" s="192" t="s">
        <v>48</v>
      </c>
      <c r="O203" s="43"/>
      <c r="P203" s="193">
        <f>O203*H203</f>
        <v>0</v>
      </c>
      <c r="Q203" s="193">
        <v>0</v>
      </c>
      <c r="R203" s="193">
        <f>Q203*H203</f>
        <v>0</v>
      </c>
      <c r="S203" s="193">
        <v>0</v>
      </c>
      <c r="T203" s="194">
        <f>S203*H203</f>
        <v>0</v>
      </c>
      <c r="AR203" s="24" t="s">
        <v>141</v>
      </c>
      <c r="AT203" s="24" t="s">
        <v>126</v>
      </c>
      <c r="AU203" s="24" t="s">
        <v>87</v>
      </c>
      <c r="AY203" s="24" t="s">
        <v>125</v>
      </c>
      <c r="BE203" s="195">
        <f>IF(N203="základní",J203,0)</f>
        <v>0</v>
      </c>
      <c r="BF203" s="195">
        <f>IF(N203="snížená",J203,0)</f>
        <v>0</v>
      </c>
      <c r="BG203" s="195">
        <f>IF(N203="zákl. přenesená",J203,0)</f>
        <v>0</v>
      </c>
      <c r="BH203" s="195">
        <f>IF(N203="sníž. přenesená",J203,0)</f>
        <v>0</v>
      </c>
      <c r="BI203" s="195">
        <f>IF(N203="nulová",J203,0)</f>
        <v>0</v>
      </c>
      <c r="BJ203" s="24" t="s">
        <v>85</v>
      </c>
      <c r="BK203" s="195">
        <f>ROUND(I203*H203,2)</f>
        <v>0</v>
      </c>
      <c r="BL203" s="24" t="s">
        <v>141</v>
      </c>
      <c r="BM203" s="24" t="s">
        <v>451</v>
      </c>
    </row>
    <row r="204" spans="2:65" s="11" customFormat="1" ht="13.5" x14ac:dyDescent="0.3">
      <c r="B204" s="212"/>
      <c r="C204" s="213"/>
      <c r="D204" s="214" t="s">
        <v>239</v>
      </c>
      <c r="E204" s="215" t="s">
        <v>34</v>
      </c>
      <c r="F204" s="216" t="s">
        <v>452</v>
      </c>
      <c r="G204" s="213"/>
      <c r="H204" s="215" t="s">
        <v>34</v>
      </c>
      <c r="I204" s="217"/>
      <c r="J204" s="213"/>
      <c r="K204" s="213"/>
      <c r="L204" s="218"/>
      <c r="M204" s="219"/>
      <c r="N204" s="220"/>
      <c r="O204" s="220"/>
      <c r="P204" s="220"/>
      <c r="Q204" s="220"/>
      <c r="R204" s="220"/>
      <c r="S204" s="220"/>
      <c r="T204" s="221"/>
      <c r="AT204" s="222" t="s">
        <v>239</v>
      </c>
      <c r="AU204" s="222" t="s">
        <v>87</v>
      </c>
      <c r="AV204" s="11" t="s">
        <v>85</v>
      </c>
      <c r="AW204" s="11" t="s">
        <v>41</v>
      </c>
      <c r="AX204" s="11" t="s">
        <v>77</v>
      </c>
      <c r="AY204" s="222" t="s">
        <v>125</v>
      </c>
    </row>
    <row r="205" spans="2:65" s="12" customFormat="1" ht="13.5" x14ac:dyDescent="0.3">
      <c r="B205" s="223"/>
      <c r="C205" s="224"/>
      <c r="D205" s="214" t="s">
        <v>239</v>
      </c>
      <c r="E205" s="225" t="s">
        <v>185</v>
      </c>
      <c r="F205" s="226" t="s">
        <v>453</v>
      </c>
      <c r="G205" s="224"/>
      <c r="H205" s="227">
        <v>1416</v>
      </c>
      <c r="I205" s="228"/>
      <c r="J205" s="224"/>
      <c r="K205" s="224"/>
      <c r="L205" s="229"/>
      <c r="M205" s="230"/>
      <c r="N205" s="231"/>
      <c r="O205" s="231"/>
      <c r="P205" s="231"/>
      <c r="Q205" s="231"/>
      <c r="R205" s="231"/>
      <c r="S205" s="231"/>
      <c r="T205" s="232"/>
      <c r="AT205" s="233" t="s">
        <v>239</v>
      </c>
      <c r="AU205" s="233" t="s">
        <v>87</v>
      </c>
      <c r="AV205" s="12" t="s">
        <v>87</v>
      </c>
      <c r="AW205" s="12" t="s">
        <v>41</v>
      </c>
      <c r="AX205" s="12" t="s">
        <v>85</v>
      </c>
      <c r="AY205" s="233" t="s">
        <v>125</v>
      </c>
    </row>
    <row r="206" spans="2:65" s="1" customFormat="1" ht="16.5" customHeight="1" x14ac:dyDescent="0.3">
      <c r="B206" s="42"/>
      <c r="C206" s="184" t="s">
        <v>176</v>
      </c>
      <c r="D206" s="184" t="s">
        <v>126</v>
      </c>
      <c r="E206" s="185" t="s">
        <v>454</v>
      </c>
      <c r="F206" s="186" t="s">
        <v>455</v>
      </c>
      <c r="G206" s="187" t="s">
        <v>246</v>
      </c>
      <c r="H206" s="188">
        <v>1416</v>
      </c>
      <c r="I206" s="189"/>
      <c r="J206" s="190">
        <f>ROUND(I206*H206,2)</f>
        <v>0</v>
      </c>
      <c r="K206" s="186" t="s">
        <v>237</v>
      </c>
      <c r="L206" s="62"/>
      <c r="M206" s="191" t="s">
        <v>34</v>
      </c>
      <c r="N206" s="192" t="s">
        <v>48</v>
      </c>
      <c r="O206" s="43"/>
      <c r="P206" s="193">
        <f>O206*H206</f>
        <v>0</v>
      </c>
      <c r="Q206" s="193">
        <v>0</v>
      </c>
      <c r="R206" s="193">
        <f>Q206*H206</f>
        <v>0</v>
      </c>
      <c r="S206" s="193">
        <v>0</v>
      </c>
      <c r="T206" s="194">
        <f>S206*H206</f>
        <v>0</v>
      </c>
      <c r="AR206" s="24" t="s">
        <v>141</v>
      </c>
      <c r="AT206" s="24" t="s">
        <v>126</v>
      </c>
      <c r="AU206" s="24" t="s">
        <v>87</v>
      </c>
      <c r="AY206" s="24" t="s">
        <v>125</v>
      </c>
      <c r="BE206" s="195">
        <f>IF(N206="základní",J206,0)</f>
        <v>0</v>
      </c>
      <c r="BF206" s="195">
        <f>IF(N206="snížená",J206,0)</f>
        <v>0</v>
      </c>
      <c r="BG206" s="195">
        <f>IF(N206="zákl. přenesená",J206,0)</f>
        <v>0</v>
      </c>
      <c r="BH206" s="195">
        <f>IF(N206="sníž. přenesená",J206,0)</f>
        <v>0</v>
      </c>
      <c r="BI206" s="195">
        <f>IF(N206="nulová",J206,0)</f>
        <v>0</v>
      </c>
      <c r="BJ206" s="24" t="s">
        <v>85</v>
      </c>
      <c r="BK206" s="195">
        <f>ROUND(I206*H206,2)</f>
        <v>0</v>
      </c>
      <c r="BL206" s="24" t="s">
        <v>141</v>
      </c>
      <c r="BM206" s="24" t="s">
        <v>456</v>
      </c>
    </row>
    <row r="207" spans="2:65" s="12" customFormat="1" ht="13.5" x14ac:dyDescent="0.3">
      <c r="B207" s="223"/>
      <c r="C207" s="224"/>
      <c r="D207" s="214" t="s">
        <v>239</v>
      </c>
      <c r="E207" s="225" t="s">
        <v>34</v>
      </c>
      <c r="F207" s="226" t="s">
        <v>185</v>
      </c>
      <c r="G207" s="224"/>
      <c r="H207" s="227">
        <v>1416</v>
      </c>
      <c r="I207" s="228"/>
      <c r="J207" s="224"/>
      <c r="K207" s="224"/>
      <c r="L207" s="229"/>
      <c r="M207" s="230"/>
      <c r="N207" s="231"/>
      <c r="O207" s="231"/>
      <c r="P207" s="231"/>
      <c r="Q207" s="231"/>
      <c r="R207" s="231"/>
      <c r="S207" s="231"/>
      <c r="T207" s="232"/>
      <c r="AT207" s="233" t="s">
        <v>239</v>
      </c>
      <c r="AU207" s="233" t="s">
        <v>87</v>
      </c>
      <c r="AV207" s="12" t="s">
        <v>87</v>
      </c>
      <c r="AW207" s="12" t="s">
        <v>41</v>
      </c>
      <c r="AX207" s="12" t="s">
        <v>85</v>
      </c>
      <c r="AY207" s="233" t="s">
        <v>125</v>
      </c>
    </row>
    <row r="208" spans="2:65" s="1" customFormat="1" ht="25.5" customHeight="1" x14ac:dyDescent="0.3">
      <c r="B208" s="42"/>
      <c r="C208" s="184" t="s">
        <v>457</v>
      </c>
      <c r="D208" s="184" t="s">
        <v>126</v>
      </c>
      <c r="E208" s="185" t="s">
        <v>458</v>
      </c>
      <c r="F208" s="186" t="s">
        <v>459</v>
      </c>
      <c r="G208" s="187" t="s">
        <v>246</v>
      </c>
      <c r="H208" s="188">
        <v>2059</v>
      </c>
      <c r="I208" s="189"/>
      <c r="J208" s="190">
        <f>ROUND(I208*H208,2)</f>
        <v>0</v>
      </c>
      <c r="K208" s="186" t="s">
        <v>237</v>
      </c>
      <c r="L208" s="62"/>
      <c r="M208" s="191" t="s">
        <v>34</v>
      </c>
      <c r="N208" s="192" t="s">
        <v>48</v>
      </c>
      <c r="O208" s="43"/>
      <c r="P208" s="193">
        <f>O208*H208</f>
        <v>0</v>
      </c>
      <c r="Q208" s="193">
        <v>0</v>
      </c>
      <c r="R208" s="193">
        <f>Q208*H208</f>
        <v>0</v>
      </c>
      <c r="S208" s="193">
        <v>0</v>
      </c>
      <c r="T208" s="194">
        <f>S208*H208</f>
        <v>0</v>
      </c>
      <c r="AR208" s="24" t="s">
        <v>141</v>
      </c>
      <c r="AT208" s="24" t="s">
        <v>126</v>
      </c>
      <c r="AU208" s="24" t="s">
        <v>87</v>
      </c>
      <c r="AY208" s="24" t="s">
        <v>125</v>
      </c>
      <c r="BE208" s="195">
        <f>IF(N208="základní",J208,0)</f>
        <v>0</v>
      </c>
      <c r="BF208" s="195">
        <f>IF(N208="snížená",J208,0)</f>
        <v>0</v>
      </c>
      <c r="BG208" s="195">
        <f>IF(N208="zákl. přenesená",J208,0)</f>
        <v>0</v>
      </c>
      <c r="BH208" s="195">
        <f>IF(N208="sníž. přenesená",J208,0)</f>
        <v>0</v>
      </c>
      <c r="BI208" s="195">
        <f>IF(N208="nulová",J208,0)</f>
        <v>0</v>
      </c>
      <c r="BJ208" s="24" t="s">
        <v>85</v>
      </c>
      <c r="BK208" s="195">
        <f>ROUND(I208*H208,2)</f>
        <v>0</v>
      </c>
      <c r="BL208" s="24" t="s">
        <v>141</v>
      </c>
      <c r="BM208" s="24" t="s">
        <v>460</v>
      </c>
    </row>
    <row r="209" spans="2:65" s="12" customFormat="1" ht="13.5" x14ac:dyDescent="0.3">
      <c r="B209" s="223"/>
      <c r="C209" s="224"/>
      <c r="D209" s="214" t="s">
        <v>239</v>
      </c>
      <c r="E209" s="225" t="s">
        <v>34</v>
      </c>
      <c r="F209" s="226" t="s">
        <v>461</v>
      </c>
      <c r="G209" s="224"/>
      <c r="H209" s="227">
        <v>1711</v>
      </c>
      <c r="I209" s="228"/>
      <c r="J209" s="224"/>
      <c r="K209" s="224"/>
      <c r="L209" s="229"/>
      <c r="M209" s="230"/>
      <c r="N209" s="231"/>
      <c r="O209" s="231"/>
      <c r="P209" s="231"/>
      <c r="Q209" s="231"/>
      <c r="R209" s="231"/>
      <c r="S209" s="231"/>
      <c r="T209" s="232"/>
      <c r="AT209" s="233" t="s">
        <v>239</v>
      </c>
      <c r="AU209" s="233" t="s">
        <v>87</v>
      </c>
      <c r="AV209" s="12" t="s">
        <v>87</v>
      </c>
      <c r="AW209" s="12" t="s">
        <v>41</v>
      </c>
      <c r="AX209" s="12" t="s">
        <v>77</v>
      </c>
      <c r="AY209" s="233" t="s">
        <v>125</v>
      </c>
    </row>
    <row r="210" spans="2:65" s="12" customFormat="1" ht="27" x14ac:dyDescent="0.3">
      <c r="B210" s="223"/>
      <c r="C210" s="224"/>
      <c r="D210" s="214" t="s">
        <v>239</v>
      </c>
      <c r="E210" s="225" t="s">
        <v>462</v>
      </c>
      <c r="F210" s="226" t="s">
        <v>463</v>
      </c>
      <c r="G210" s="224"/>
      <c r="H210" s="227">
        <v>348</v>
      </c>
      <c r="I210" s="228"/>
      <c r="J210" s="224"/>
      <c r="K210" s="224"/>
      <c r="L210" s="229"/>
      <c r="M210" s="230"/>
      <c r="N210" s="231"/>
      <c r="O210" s="231"/>
      <c r="P210" s="231"/>
      <c r="Q210" s="231"/>
      <c r="R210" s="231"/>
      <c r="S210" s="231"/>
      <c r="T210" s="232"/>
      <c r="AT210" s="233" t="s">
        <v>239</v>
      </c>
      <c r="AU210" s="233" t="s">
        <v>87</v>
      </c>
      <c r="AV210" s="12" t="s">
        <v>87</v>
      </c>
      <c r="AW210" s="12" t="s">
        <v>41</v>
      </c>
      <c r="AX210" s="12" t="s">
        <v>77</v>
      </c>
      <c r="AY210" s="233" t="s">
        <v>125</v>
      </c>
    </row>
    <row r="211" spans="2:65" s="13" customFormat="1" ht="13.5" x14ac:dyDescent="0.3">
      <c r="B211" s="234"/>
      <c r="C211" s="235"/>
      <c r="D211" s="214" t="s">
        <v>239</v>
      </c>
      <c r="E211" s="236" t="s">
        <v>34</v>
      </c>
      <c r="F211" s="237" t="s">
        <v>250</v>
      </c>
      <c r="G211" s="235"/>
      <c r="H211" s="238">
        <v>2059</v>
      </c>
      <c r="I211" s="239"/>
      <c r="J211" s="235"/>
      <c r="K211" s="235"/>
      <c r="L211" s="240"/>
      <c r="M211" s="241"/>
      <c r="N211" s="242"/>
      <c r="O211" s="242"/>
      <c r="P211" s="242"/>
      <c r="Q211" s="242"/>
      <c r="R211" s="242"/>
      <c r="S211" s="242"/>
      <c r="T211" s="243"/>
      <c r="AT211" s="244" t="s">
        <v>239</v>
      </c>
      <c r="AU211" s="244" t="s">
        <v>87</v>
      </c>
      <c r="AV211" s="13" t="s">
        <v>141</v>
      </c>
      <c r="AW211" s="13" t="s">
        <v>41</v>
      </c>
      <c r="AX211" s="13" t="s">
        <v>85</v>
      </c>
      <c r="AY211" s="244" t="s">
        <v>125</v>
      </c>
    </row>
    <row r="212" spans="2:65" s="1" customFormat="1" ht="25.5" customHeight="1" x14ac:dyDescent="0.3">
      <c r="B212" s="42"/>
      <c r="C212" s="184" t="s">
        <v>464</v>
      </c>
      <c r="D212" s="184" t="s">
        <v>126</v>
      </c>
      <c r="E212" s="185" t="s">
        <v>465</v>
      </c>
      <c r="F212" s="186" t="s">
        <v>466</v>
      </c>
      <c r="G212" s="187" t="s">
        <v>246</v>
      </c>
      <c r="H212" s="188">
        <v>2059</v>
      </c>
      <c r="I212" s="189"/>
      <c r="J212" s="190">
        <f>ROUND(I212*H212,2)</f>
        <v>0</v>
      </c>
      <c r="K212" s="186" t="s">
        <v>237</v>
      </c>
      <c r="L212" s="62"/>
      <c r="M212" s="191" t="s">
        <v>34</v>
      </c>
      <c r="N212" s="192" t="s">
        <v>48</v>
      </c>
      <c r="O212" s="43"/>
      <c r="P212" s="193">
        <f>O212*H212</f>
        <v>0</v>
      </c>
      <c r="Q212" s="193">
        <v>0</v>
      </c>
      <c r="R212" s="193">
        <f>Q212*H212</f>
        <v>0</v>
      </c>
      <c r="S212" s="193">
        <v>0</v>
      </c>
      <c r="T212" s="194">
        <f>S212*H212</f>
        <v>0</v>
      </c>
      <c r="AR212" s="24" t="s">
        <v>141</v>
      </c>
      <c r="AT212" s="24" t="s">
        <v>126</v>
      </c>
      <c r="AU212" s="24" t="s">
        <v>87</v>
      </c>
      <c r="AY212" s="24" t="s">
        <v>125</v>
      </c>
      <c r="BE212" s="195">
        <f>IF(N212="základní",J212,0)</f>
        <v>0</v>
      </c>
      <c r="BF212" s="195">
        <f>IF(N212="snížená",J212,0)</f>
        <v>0</v>
      </c>
      <c r="BG212" s="195">
        <f>IF(N212="zákl. přenesená",J212,0)</f>
        <v>0</v>
      </c>
      <c r="BH212" s="195">
        <f>IF(N212="sníž. přenesená",J212,0)</f>
        <v>0</v>
      </c>
      <c r="BI212" s="195">
        <f>IF(N212="nulová",J212,0)</f>
        <v>0</v>
      </c>
      <c r="BJ212" s="24" t="s">
        <v>85</v>
      </c>
      <c r="BK212" s="195">
        <f>ROUND(I212*H212,2)</f>
        <v>0</v>
      </c>
      <c r="BL212" s="24" t="s">
        <v>141</v>
      </c>
      <c r="BM212" s="24" t="s">
        <v>467</v>
      </c>
    </row>
    <row r="213" spans="2:65" s="12" customFormat="1" ht="13.5" x14ac:dyDescent="0.3">
      <c r="B213" s="223"/>
      <c r="C213" s="224"/>
      <c r="D213" s="214" t="s">
        <v>239</v>
      </c>
      <c r="E213" s="225" t="s">
        <v>34</v>
      </c>
      <c r="F213" s="226" t="s">
        <v>461</v>
      </c>
      <c r="G213" s="224"/>
      <c r="H213" s="227">
        <v>1711</v>
      </c>
      <c r="I213" s="228"/>
      <c r="J213" s="224"/>
      <c r="K213" s="224"/>
      <c r="L213" s="229"/>
      <c r="M213" s="230"/>
      <c r="N213" s="231"/>
      <c r="O213" s="231"/>
      <c r="P213" s="231"/>
      <c r="Q213" s="231"/>
      <c r="R213" s="231"/>
      <c r="S213" s="231"/>
      <c r="T213" s="232"/>
      <c r="AT213" s="233" t="s">
        <v>239</v>
      </c>
      <c r="AU213" s="233" t="s">
        <v>87</v>
      </c>
      <c r="AV213" s="12" t="s">
        <v>87</v>
      </c>
      <c r="AW213" s="12" t="s">
        <v>41</v>
      </c>
      <c r="AX213" s="12" t="s">
        <v>77</v>
      </c>
      <c r="AY213" s="233" t="s">
        <v>125</v>
      </c>
    </row>
    <row r="214" spans="2:65" s="12" customFormat="1" ht="27" x14ac:dyDescent="0.3">
      <c r="B214" s="223"/>
      <c r="C214" s="224"/>
      <c r="D214" s="214" t="s">
        <v>239</v>
      </c>
      <c r="E214" s="225" t="s">
        <v>34</v>
      </c>
      <c r="F214" s="226" t="s">
        <v>463</v>
      </c>
      <c r="G214" s="224"/>
      <c r="H214" s="227">
        <v>348</v>
      </c>
      <c r="I214" s="228"/>
      <c r="J214" s="224"/>
      <c r="K214" s="224"/>
      <c r="L214" s="229"/>
      <c r="M214" s="230"/>
      <c r="N214" s="231"/>
      <c r="O214" s="231"/>
      <c r="P214" s="231"/>
      <c r="Q214" s="231"/>
      <c r="R214" s="231"/>
      <c r="S214" s="231"/>
      <c r="T214" s="232"/>
      <c r="AT214" s="233" t="s">
        <v>239</v>
      </c>
      <c r="AU214" s="233" t="s">
        <v>87</v>
      </c>
      <c r="AV214" s="12" t="s">
        <v>87</v>
      </c>
      <c r="AW214" s="12" t="s">
        <v>41</v>
      </c>
      <c r="AX214" s="12" t="s">
        <v>77</v>
      </c>
      <c r="AY214" s="233" t="s">
        <v>125</v>
      </c>
    </row>
    <row r="215" spans="2:65" s="13" customFormat="1" ht="13.5" x14ac:dyDescent="0.3">
      <c r="B215" s="234"/>
      <c r="C215" s="235"/>
      <c r="D215" s="214" t="s">
        <v>239</v>
      </c>
      <c r="E215" s="236" t="s">
        <v>34</v>
      </c>
      <c r="F215" s="237" t="s">
        <v>250</v>
      </c>
      <c r="G215" s="235"/>
      <c r="H215" s="238">
        <v>2059</v>
      </c>
      <c r="I215" s="239"/>
      <c r="J215" s="235"/>
      <c r="K215" s="235"/>
      <c r="L215" s="240"/>
      <c r="M215" s="241"/>
      <c r="N215" s="242"/>
      <c r="O215" s="242"/>
      <c r="P215" s="242"/>
      <c r="Q215" s="242"/>
      <c r="R215" s="242"/>
      <c r="S215" s="242"/>
      <c r="T215" s="243"/>
      <c r="AT215" s="244" t="s">
        <v>239</v>
      </c>
      <c r="AU215" s="244" t="s">
        <v>87</v>
      </c>
      <c r="AV215" s="13" t="s">
        <v>141</v>
      </c>
      <c r="AW215" s="13" t="s">
        <v>41</v>
      </c>
      <c r="AX215" s="13" t="s">
        <v>85</v>
      </c>
      <c r="AY215" s="244" t="s">
        <v>125</v>
      </c>
    </row>
    <row r="216" spans="2:65" s="1" customFormat="1" ht="25.5" customHeight="1" x14ac:dyDescent="0.3">
      <c r="B216" s="42"/>
      <c r="C216" s="184" t="s">
        <v>468</v>
      </c>
      <c r="D216" s="184" t="s">
        <v>126</v>
      </c>
      <c r="E216" s="185" t="s">
        <v>469</v>
      </c>
      <c r="F216" s="186" t="s">
        <v>470</v>
      </c>
      <c r="G216" s="187" t="s">
        <v>246</v>
      </c>
      <c r="H216" s="188">
        <v>46</v>
      </c>
      <c r="I216" s="189"/>
      <c r="J216" s="190">
        <f>ROUND(I216*H216,2)</f>
        <v>0</v>
      </c>
      <c r="K216" s="186" t="s">
        <v>237</v>
      </c>
      <c r="L216" s="62"/>
      <c r="M216" s="191" t="s">
        <v>34</v>
      </c>
      <c r="N216" s="192" t="s">
        <v>48</v>
      </c>
      <c r="O216" s="43"/>
      <c r="P216" s="193">
        <f>O216*H216</f>
        <v>0</v>
      </c>
      <c r="Q216" s="193">
        <v>8.4250000000000005E-2</v>
      </c>
      <c r="R216" s="193">
        <f>Q216*H216</f>
        <v>3.8755000000000002</v>
      </c>
      <c r="S216" s="193">
        <v>0</v>
      </c>
      <c r="T216" s="194">
        <f>S216*H216</f>
        <v>0</v>
      </c>
      <c r="AR216" s="24" t="s">
        <v>141</v>
      </c>
      <c r="AT216" s="24" t="s">
        <v>126</v>
      </c>
      <c r="AU216" s="24" t="s">
        <v>87</v>
      </c>
      <c r="AY216" s="24" t="s">
        <v>125</v>
      </c>
      <c r="BE216" s="195">
        <f>IF(N216="základní",J216,0)</f>
        <v>0</v>
      </c>
      <c r="BF216" s="195">
        <f>IF(N216="snížená",J216,0)</f>
        <v>0</v>
      </c>
      <c r="BG216" s="195">
        <f>IF(N216="zákl. přenesená",J216,0)</f>
        <v>0</v>
      </c>
      <c r="BH216" s="195">
        <f>IF(N216="sníž. přenesená",J216,0)</f>
        <v>0</v>
      </c>
      <c r="BI216" s="195">
        <f>IF(N216="nulová",J216,0)</f>
        <v>0</v>
      </c>
      <c r="BJ216" s="24" t="s">
        <v>85</v>
      </c>
      <c r="BK216" s="195">
        <f>ROUND(I216*H216,2)</f>
        <v>0</v>
      </c>
      <c r="BL216" s="24" t="s">
        <v>141</v>
      </c>
      <c r="BM216" s="24" t="s">
        <v>471</v>
      </c>
    </row>
    <row r="217" spans="2:65" s="12" customFormat="1" ht="13.5" x14ac:dyDescent="0.3">
      <c r="B217" s="223"/>
      <c r="C217" s="224"/>
      <c r="D217" s="214" t="s">
        <v>239</v>
      </c>
      <c r="E217" s="225" t="s">
        <v>34</v>
      </c>
      <c r="F217" s="226" t="s">
        <v>175</v>
      </c>
      <c r="G217" s="224"/>
      <c r="H217" s="227">
        <v>40</v>
      </c>
      <c r="I217" s="228"/>
      <c r="J217" s="224"/>
      <c r="K217" s="224"/>
      <c r="L217" s="229"/>
      <c r="M217" s="230"/>
      <c r="N217" s="231"/>
      <c r="O217" s="231"/>
      <c r="P217" s="231"/>
      <c r="Q217" s="231"/>
      <c r="R217" s="231"/>
      <c r="S217" s="231"/>
      <c r="T217" s="232"/>
      <c r="AT217" s="233" t="s">
        <v>239</v>
      </c>
      <c r="AU217" s="233" t="s">
        <v>87</v>
      </c>
      <c r="AV217" s="12" t="s">
        <v>87</v>
      </c>
      <c r="AW217" s="12" t="s">
        <v>41</v>
      </c>
      <c r="AX217" s="12" t="s">
        <v>77</v>
      </c>
      <c r="AY217" s="233" t="s">
        <v>125</v>
      </c>
    </row>
    <row r="218" spans="2:65" s="12" customFormat="1" ht="13.5" x14ac:dyDescent="0.3">
      <c r="B218" s="223"/>
      <c r="C218" s="224"/>
      <c r="D218" s="214" t="s">
        <v>239</v>
      </c>
      <c r="E218" s="225" t="s">
        <v>34</v>
      </c>
      <c r="F218" s="226" t="s">
        <v>221</v>
      </c>
      <c r="G218" s="224"/>
      <c r="H218" s="227">
        <v>6</v>
      </c>
      <c r="I218" s="228"/>
      <c r="J218" s="224"/>
      <c r="K218" s="224"/>
      <c r="L218" s="229"/>
      <c r="M218" s="230"/>
      <c r="N218" s="231"/>
      <c r="O218" s="231"/>
      <c r="P218" s="231"/>
      <c r="Q218" s="231"/>
      <c r="R218" s="231"/>
      <c r="S218" s="231"/>
      <c r="T218" s="232"/>
      <c r="AT218" s="233" t="s">
        <v>239</v>
      </c>
      <c r="AU218" s="233" t="s">
        <v>87</v>
      </c>
      <c r="AV218" s="12" t="s">
        <v>87</v>
      </c>
      <c r="AW218" s="12" t="s">
        <v>41</v>
      </c>
      <c r="AX218" s="12" t="s">
        <v>77</v>
      </c>
      <c r="AY218" s="233" t="s">
        <v>125</v>
      </c>
    </row>
    <row r="219" spans="2:65" s="13" customFormat="1" ht="13.5" x14ac:dyDescent="0.3">
      <c r="B219" s="234"/>
      <c r="C219" s="235"/>
      <c r="D219" s="214" t="s">
        <v>239</v>
      </c>
      <c r="E219" s="236" t="s">
        <v>34</v>
      </c>
      <c r="F219" s="237" t="s">
        <v>250</v>
      </c>
      <c r="G219" s="235"/>
      <c r="H219" s="238">
        <v>46</v>
      </c>
      <c r="I219" s="239"/>
      <c r="J219" s="235"/>
      <c r="K219" s="235"/>
      <c r="L219" s="240"/>
      <c r="M219" s="241"/>
      <c r="N219" s="242"/>
      <c r="O219" s="242"/>
      <c r="P219" s="242"/>
      <c r="Q219" s="242"/>
      <c r="R219" s="242"/>
      <c r="S219" s="242"/>
      <c r="T219" s="243"/>
      <c r="AT219" s="244" t="s">
        <v>239</v>
      </c>
      <c r="AU219" s="244" t="s">
        <v>87</v>
      </c>
      <c r="AV219" s="13" t="s">
        <v>141</v>
      </c>
      <c r="AW219" s="13" t="s">
        <v>41</v>
      </c>
      <c r="AX219" s="13" t="s">
        <v>85</v>
      </c>
      <c r="AY219" s="244" t="s">
        <v>125</v>
      </c>
    </row>
    <row r="220" spans="2:65" s="1" customFormat="1" ht="16.5" customHeight="1" x14ac:dyDescent="0.3">
      <c r="B220" s="42"/>
      <c r="C220" s="245" t="s">
        <v>472</v>
      </c>
      <c r="D220" s="245" t="s">
        <v>353</v>
      </c>
      <c r="E220" s="246" t="s">
        <v>473</v>
      </c>
      <c r="F220" s="247" t="s">
        <v>474</v>
      </c>
      <c r="G220" s="248" t="s">
        <v>246</v>
      </c>
      <c r="H220" s="249">
        <v>27.3</v>
      </c>
      <c r="I220" s="250"/>
      <c r="J220" s="251">
        <f>ROUND(I220*H220,2)</f>
        <v>0</v>
      </c>
      <c r="K220" s="247" t="s">
        <v>237</v>
      </c>
      <c r="L220" s="252"/>
      <c r="M220" s="253" t="s">
        <v>34</v>
      </c>
      <c r="N220" s="254" t="s">
        <v>48</v>
      </c>
      <c r="O220" s="43"/>
      <c r="P220" s="193">
        <f>O220*H220</f>
        <v>0</v>
      </c>
      <c r="Q220" s="193">
        <v>0.13</v>
      </c>
      <c r="R220" s="193">
        <f>Q220*H220</f>
        <v>3.5490000000000004</v>
      </c>
      <c r="S220" s="193">
        <v>0</v>
      </c>
      <c r="T220" s="194">
        <f>S220*H220</f>
        <v>0</v>
      </c>
      <c r="AR220" s="24" t="s">
        <v>280</v>
      </c>
      <c r="AT220" s="24" t="s">
        <v>353</v>
      </c>
      <c r="AU220" s="24" t="s">
        <v>87</v>
      </c>
      <c r="AY220" s="24" t="s">
        <v>125</v>
      </c>
      <c r="BE220" s="195">
        <f>IF(N220="základní",J220,0)</f>
        <v>0</v>
      </c>
      <c r="BF220" s="195">
        <f>IF(N220="snížená",J220,0)</f>
        <v>0</v>
      </c>
      <c r="BG220" s="195">
        <f>IF(N220="zákl. přenesená",J220,0)</f>
        <v>0</v>
      </c>
      <c r="BH220" s="195">
        <f>IF(N220="sníž. přenesená",J220,0)</f>
        <v>0</v>
      </c>
      <c r="BI220" s="195">
        <f>IF(N220="nulová",J220,0)</f>
        <v>0</v>
      </c>
      <c r="BJ220" s="24" t="s">
        <v>85</v>
      </c>
      <c r="BK220" s="195">
        <f>ROUND(I220*H220,2)</f>
        <v>0</v>
      </c>
      <c r="BL220" s="24" t="s">
        <v>141</v>
      </c>
      <c r="BM220" s="24" t="s">
        <v>475</v>
      </c>
    </row>
    <row r="221" spans="2:65" s="12" customFormat="1" ht="13.5" x14ac:dyDescent="0.3">
      <c r="B221" s="223"/>
      <c r="C221" s="224"/>
      <c r="D221" s="214" t="s">
        <v>239</v>
      </c>
      <c r="E221" s="225" t="s">
        <v>34</v>
      </c>
      <c r="F221" s="226" t="s">
        <v>476</v>
      </c>
      <c r="G221" s="224"/>
      <c r="H221" s="227">
        <v>27.3</v>
      </c>
      <c r="I221" s="228"/>
      <c r="J221" s="224"/>
      <c r="K221" s="224"/>
      <c r="L221" s="229"/>
      <c r="M221" s="230"/>
      <c r="N221" s="231"/>
      <c r="O221" s="231"/>
      <c r="P221" s="231"/>
      <c r="Q221" s="231"/>
      <c r="R221" s="231"/>
      <c r="S221" s="231"/>
      <c r="T221" s="232"/>
      <c r="AT221" s="233" t="s">
        <v>239</v>
      </c>
      <c r="AU221" s="233" t="s">
        <v>87</v>
      </c>
      <c r="AV221" s="12" t="s">
        <v>87</v>
      </c>
      <c r="AW221" s="12" t="s">
        <v>41</v>
      </c>
      <c r="AX221" s="12" t="s">
        <v>85</v>
      </c>
      <c r="AY221" s="233" t="s">
        <v>125</v>
      </c>
    </row>
    <row r="222" spans="2:65" s="1" customFormat="1" ht="25.5" customHeight="1" x14ac:dyDescent="0.3">
      <c r="B222" s="42"/>
      <c r="C222" s="184" t="s">
        <v>477</v>
      </c>
      <c r="D222" s="184" t="s">
        <v>126</v>
      </c>
      <c r="E222" s="185" t="s">
        <v>478</v>
      </c>
      <c r="F222" s="186" t="s">
        <v>479</v>
      </c>
      <c r="G222" s="187" t="s">
        <v>246</v>
      </c>
      <c r="H222" s="188">
        <v>222.6</v>
      </c>
      <c r="I222" s="189"/>
      <c r="J222" s="190">
        <f>ROUND(I222*H222,2)</f>
        <v>0</v>
      </c>
      <c r="K222" s="186" t="s">
        <v>237</v>
      </c>
      <c r="L222" s="62"/>
      <c r="M222" s="191" t="s">
        <v>34</v>
      </c>
      <c r="N222" s="192" t="s">
        <v>48</v>
      </c>
      <c r="O222" s="43"/>
      <c r="P222" s="193">
        <f>O222*H222</f>
        <v>0</v>
      </c>
      <c r="Q222" s="193">
        <v>0.10362</v>
      </c>
      <c r="R222" s="193">
        <f>Q222*H222</f>
        <v>23.065812000000001</v>
      </c>
      <c r="S222" s="193">
        <v>0</v>
      </c>
      <c r="T222" s="194">
        <f>S222*H222</f>
        <v>0</v>
      </c>
      <c r="AR222" s="24" t="s">
        <v>141</v>
      </c>
      <c r="AT222" s="24" t="s">
        <v>126</v>
      </c>
      <c r="AU222" s="24" t="s">
        <v>87</v>
      </c>
      <c r="AY222" s="24" t="s">
        <v>125</v>
      </c>
      <c r="BE222" s="195">
        <f>IF(N222="základní",J222,0)</f>
        <v>0</v>
      </c>
      <c r="BF222" s="195">
        <f>IF(N222="snížená",J222,0)</f>
        <v>0</v>
      </c>
      <c r="BG222" s="195">
        <f>IF(N222="zákl. přenesená",J222,0)</f>
        <v>0</v>
      </c>
      <c r="BH222" s="195">
        <f>IF(N222="sníž. přenesená",J222,0)</f>
        <v>0</v>
      </c>
      <c r="BI222" s="195">
        <f>IF(N222="nulová",J222,0)</f>
        <v>0</v>
      </c>
      <c r="BJ222" s="24" t="s">
        <v>85</v>
      </c>
      <c r="BK222" s="195">
        <f>ROUND(I222*H222,2)</f>
        <v>0</v>
      </c>
      <c r="BL222" s="24" t="s">
        <v>141</v>
      </c>
      <c r="BM222" s="24" t="s">
        <v>480</v>
      </c>
    </row>
    <row r="223" spans="2:65" s="12" customFormat="1" ht="13.5" x14ac:dyDescent="0.3">
      <c r="B223" s="223"/>
      <c r="C223" s="224"/>
      <c r="D223" s="214" t="s">
        <v>239</v>
      </c>
      <c r="E223" s="225" t="s">
        <v>34</v>
      </c>
      <c r="F223" s="226" t="s">
        <v>177</v>
      </c>
      <c r="G223" s="224"/>
      <c r="H223" s="227">
        <v>222.6</v>
      </c>
      <c r="I223" s="228"/>
      <c r="J223" s="224"/>
      <c r="K223" s="224"/>
      <c r="L223" s="229"/>
      <c r="M223" s="230"/>
      <c r="N223" s="231"/>
      <c r="O223" s="231"/>
      <c r="P223" s="231"/>
      <c r="Q223" s="231"/>
      <c r="R223" s="231"/>
      <c r="S223" s="231"/>
      <c r="T223" s="232"/>
      <c r="AT223" s="233" t="s">
        <v>239</v>
      </c>
      <c r="AU223" s="233" t="s">
        <v>87</v>
      </c>
      <c r="AV223" s="12" t="s">
        <v>87</v>
      </c>
      <c r="AW223" s="12" t="s">
        <v>41</v>
      </c>
      <c r="AX223" s="12" t="s">
        <v>85</v>
      </c>
      <c r="AY223" s="233" t="s">
        <v>125</v>
      </c>
    </row>
    <row r="224" spans="2:65" s="1" customFormat="1" ht="16.5" customHeight="1" x14ac:dyDescent="0.3">
      <c r="B224" s="42"/>
      <c r="C224" s="245" t="s">
        <v>481</v>
      </c>
      <c r="D224" s="245" t="s">
        <v>353</v>
      </c>
      <c r="E224" s="246" t="s">
        <v>482</v>
      </c>
      <c r="F224" s="247" t="s">
        <v>483</v>
      </c>
      <c r="G224" s="248" t="s">
        <v>246</v>
      </c>
      <c r="H224" s="249">
        <v>233.73</v>
      </c>
      <c r="I224" s="250"/>
      <c r="J224" s="251">
        <f>ROUND(I224*H224,2)</f>
        <v>0</v>
      </c>
      <c r="K224" s="247" t="s">
        <v>237</v>
      </c>
      <c r="L224" s="252"/>
      <c r="M224" s="253" t="s">
        <v>34</v>
      </c>
      <c r="N224" s="254" t="s">
        <v>48</v>
      </c>
      <c r="O224" s="43"/>
      <c r="P224" s="193">
        <f>O224*H224</f>
        <v>0</v>
      </c>
      <c r="Q224" s="193">
        <v>0.17599999999999999</v>
      </c>
      <c r="R224" s="193">
        <f>Q224*H224</f>
        <v>41.136479999999999</v>
      </c>
      <c r="S224" s="193">
        <v>0</v>
      </c>
      <c r="T224" s="194">
        <f>S224*H224</f>
        <v>0</v>
      </c>
      <c r="AR224" s="24" t="s">
        <v>280</v>
      </c>
      <c r="AT224" s="24" t="s">
        <v>353</v>
      </c>
      <c r="AU224" s="24" t="s">
        <v>87</v>
      </c>
      <c r="AY224" s="24" t="s">
        <v>125</v>
      </c>
      <c r="BE224" s="195">
        <f>IF(N224="základní",J224,0)</f>
        <v>0</v>
      </c>
      <c r="BF224" s="195">
        <f>IF(N224="snížená",J224,0)</f>
        <v>0</v>
      </c>
      <c r="BG224" s="195">
        <f>IF(N224="zákl. přenesená",J224,0)</f>
        <v>0</v>
      </c>
      <c r="BH224" s="195">
        <f>IF(N224="sníž. přenesená",J224,0)</f>
        <v>0</v>
      </c>
      <c r="BI224" s="195">
        <f>IF(N224="nulová",J224,0)</f>
        <v>0</v>
      </c>
      <c r="BJ224" s="24" t="s">
        <v>85</v>
      </c>
      <c r="BK224" s="195">
        <f>ROUND(I224*H224,2)</f>
        <v>0</v>
      </c>
      <c r="BL224" s="24" t="s">
        <v>141</v>
      </c>
      <c r="BM224" s="24" t="s">
        <v>484</v>
      </c>
    </row>
    <row r="225" spans="2:65" s="12" customFormat="1" ht="13.5" x14ac:dyDescent="0.3">
      <c r="B225" s="223"/>
      <c r="C225" s="224"/>
      <c r="D225" s="214" t="s">
        <v>239</v>
      </c>
      <c r="E225" s="225" t="s">
        <v>34</v>
      </c>
      <c r="F225" s="226" t="s">
        <v>485</v>
      </c>
      <c r="G225" s="224"/>
      <c r="H225" s="227">
        <v>233.73</v>
      </c>
      <c r="I225" s="228"/>
      <c r="J225" s="224"/>
      <c r="K225" s="224"/>
      <c r="L225" s="229"/>
      <c r="M225" s="230"/>
      <c r="N225" s="231"/>
      <c r="O225" s="231"/>
      <c r="P225" s="231"/>
      <c r="Q225" s="231"/>
      <c r="R225" s="231"/>
      <c r="S225" s="231"/>
      <c r="T225" s="232"/>
      <c r="AT225" s="233" t="s">
        <v>239</v>
      </c>
      <c r="AU225" s="233" t="s">
        <v>87</v>
      </c>
      <c r="AV225" s="12" t="s">
        <v>87</v>
      </c>
      <c r="AW225" s="12" t="s">
        <v>41</v>
      </c>
      <c r="AX225" s="12" t="s">
        <v>85</v>
      </c>
      <c r="AY225" s="233" t="s">
        <v>125</v>
      </c>
    </row>
    <row r="226" spans="2:65" s="1" customFormat="1" ht="16.5" customHeight="1" x14ac:dyDescent="0.3">
      <c r="B226" s="42"/>
      <c r="C226" s="184" t="s">
        <v>486</v>
      </c>
      <c r="D226" s="184" t="s">
        <v>126</v>
      </c>
      <c r="E226" s="185" t="s">
        <v>487</v>
      </c>
      <c r="F226" s="186" t="s">
        <v>488</v>
      </c>
      <c r="G226" s="187" t="s">
        <v>246</v>
      </c>
      <c r="H226" s="188">
        <v>52</v>
      </c>
      <c r="I226" s="189"/>
      <c r="J226" s="190">
        <f>ROUND(I226*H226,2)</f>
        <v>0</v>
      </c>
      <c r="K226" s="186" t="s">
        <v>237</v>
      </c>
      <c r="L226" s="62"/>
      <c r="M226" s="191" t="s">
        <v>34</v>
      </c>
      <c r="N226" s="192" t="s">
        <v>48</v>
      </c>
      <c r="O226" s="43"/>
      <c r="P226" s="193">
        <f>O226*H226</f>
        <v>0</v>
      </c>
      <c r="Q226" s="193">
        <v>0.52320999999999995</v>
      </c>
      <c r="R226" s="193">
        <f>Q226*H226</f>
        <v>27.206919999999997</v>
      </c>
      <c r="S226" s="193">
        <v>0</v>
      </c>
      <c r="T226" s="194">
        <f>S226*H226</f>
        <v>0</v>
      </c>
      <c r="AR226" s="24" t="s">
        <v>141</v>
      </c>
      <c r="AT226" s="24" t="s">
        <v>126</v>
      </c>
      <c r="AU226" s="24" t="s">
        <v>87</v>
      </c>
      <c r="AY226" s="24" t="s">
        <v>125</v>
      </c>
      <c r="BE226" s="195">
        <f>IF(N226="základní",J226,0)</f>
        <v>0</v>
      </c>
      <c r="BF226" s="195">
        <f>IF(N226="snížená",J226,0)</f>
        <v>0</v>
      </c>
      <c r="BG226" s="195">
        <f>IF(N226="zákl. přenesená",J226,0)</f>
        <v>0</v>
      </c>
      <c r="BH226" s="195">
        <f>IF(N226="sníž. přenesená",J226,0)</f>
        <v>0</v>
      </c>
      <c r="BI226" s="195">
        <f>IF(N226="nulová",J226,0)</f>
        <v>0</v>
      </c>
      <c r="BJ226" s="24" t="s">
        <v>85</v>
      </c>
      <c r="BK226" s="195">
        <f>ROUND(I226*H226,2)</f>
        <v>0</v>
      </c>
      <c r="BL226" s="24" t="s">
        <v>141</v>
      </c>
      <c r="BM226" s="24" t="s">
        <v>489</v>
      </c>
    </row>
    <row r="227" spans="2:65" s="12" customFormat="1" ht="27" x14ac:dyDescent="0.3">
      <c r="B227" s="223"/>
      <c r="C227" s="224"/>
      <c r="D227" s="214" t="s">
        <v>239</v>
      </c>
      <c r="E227" s="225" t="s">
        <v>34</v>
      </c>
      <c r="F227" s="226" t="s">
        <v>490</v>
      </c>
      <c r="G227" s="224"/>
      <c r="H227" s="227">
        <v>52</v>
      </c>
      <c r="I227" s="228"/>
      <c r="J227" s="224"/>
      <c r="K227" s="224"/>
      <c r="L227" s="229"/>
      <c r="M227" s="230"/>
      <c r="N227" s="231"/>
      <c r="O227" s="231"/>
      <c r="P227" s="231"/>
      <c r="Q227" s="231"/>
      <c r="R227" s="231"/>
      <c r="S227" s="231"/>
      <c r="T227" s="232"/>
      <c r="AT227" s="233" t="s">
        <v>239</v>
      </c>
      <c r="AU227" s="233" t="s">
        <v>87</v>
      </c>
      <c r="AV227" s="12" t="s">
        <v>87</v>
      </c>
      <c r="AW227" s="12" t="s">
        <v>41</v>
      </c>
      <c r="AX227" s="12" t="s">
        <v>85</v>
      </c>
      <c r="AY227" s="233" t="s">
        <v>125</v>
      </c>
    </row>
    <row r="228" spans="2:65" s="9" customFormat="1" ht="29.85" customHeight="1" x14ac:dyDescent="0.3">
      <c r="B228" s="170"/>
      <c r="C228" s="171"/>
      <c r="D228" s="172" t="s">
        <v>76</v>
      </c>
      <c r="E228" s="210" t="s">
        <v>280</v>
      </c>
      <c r="F228" s="210" t="s">
        <v>491</v>
      </c>
      <c r="G228" s="171"/>
      <c r="H228" s="171"/>
      <c r="I228" s="174"/>
      <c r="J228" s="211">
        <f>BK228</f>
        <v>0</v>
      </c>
      <c r="K228" s="171"/>
      <c r="L228" s="176"/>
      <c r="M228" s="177"/>
      <c r="N228" s="178"/>
      <c r="O228" s="178"/>
      <c r="P228" s="179">
        <f>SUM(P229:P247)</f>
        <v>0</v>
      </c>
      <c r="Q228" s="178"/>
      <c r="R228" s="179">
        <f>SUM(R229:R247)</f>
        <v>15.698920000000003</v>
      </c>
      <c r="S228" s="178"/>
      <c r="T228" s="180">
        <f>SUM(T229:T247)</f>
        <v>0</v>
      </c>
      <c r="AR228" s="181" t="s">
        <v>85</v>
      </c>
      <c r="AT228" s="182" t="s">
        <v>76</v>
      </c>
      <c r="AU228" s="182" t="s">
        <v>85</v>
      </c>
      <c r="AY228" s="181" t="s">
        <v>125</v>
      </c>
      <c r="BK228" s="183">
        <f>SUM(BK229:BK247)</f>
        <v>0</v>
      </c>
    </row>
    <row r="229" spans="2:65" s="1" customFormat="1" ht="16.5" customHeight="1" x14ac:dyDescent="0.3">
      <c r="B229" s="42"/>
      <c r="C229" s="184" t="s">
        <v>492</v>
      </c>
      <c r="D229" s="184" t="s">
        <v>126</v>
      </c>
      <c r="E229" s="185" t="s">
        <v>493</v>
      </c>
      <c r="F229" s="186" t="s">
        <v>494</v>
      </c>
      <c r="G229" s="187" t="s">
        <v>129</v>
      </c>
      <c r="H229" s="188">
        <v>8</v>
      </c>
      <c r="I229" s="189"/>
      <c r="J229" s="190">
        <f>ROUND(I229*H229,2)</f>
        <v>0</v>
      </c>
      <c r="K229" s="186" t="s">
        <v>237</v>
      </c>
      <c r="L229" s="62"/>
      <c r="M229" s="191" t="s">
        <v>34</v>
      </c>
      <c r="N229" s="192" t="s">
        <v>48</v>
      </c>
      <c r="O229" s="43"/>
      <c r="P229" s="193">
        <f>O229*H229</f>
        <v>0</v>
      </c>
      <c r="Q229" s="193">
        <v>0.34089999999999998</v>
      </c>
      <c r="R229" s="193">
        <f>Q229*H229</f>
        <v>2.7271999999999998</v>
      </c>
      <c r="S229" s="193">
        <v>0</v>
      </c>
      <c r="T229" s="194">
        <f>S229*H229</f>
        <v>0</v>
      </c>
      <c r="AR229" s="24" t="s">
        <v>141</v>
      </c>
      <c r="AT229" s="24" t="s">
        <v>126</v>
      </c>
      <c r="AU229" s="24" t="s">
        <v>87</v>
      </c>
      <c r="AY229" s="24" t="s">
        <v>125</v>
      </c>
      <c r="BE229" s="195">
        <f>IF(N229="základní",J229,0)</f>
        <v>0</v>
      </c>
      <c r="BF229" s="195">
        <f>IF(N229="snížená",J229,0)</f>
        <v>0</v>
      </c>
      <c r="BG229" s="195">
        <f>IF(N229="zákl. přenesená",J229,0)</f>
        <v>0</v>
      </c>
      <c r="BH229" s="195">
        <f>IF(N229="sníž. přenesená",J229,0)</f>
        <v>0</v>
      </c>
      <c r="BI229" s="195">
        <f>IF(N229="nulová",J229,0)</f>
        <v>0</v>
      </c>
      <c r="BJ229" s="24" t="s">
        <v>85</v>
      </c>
      <c r="BK229" s="195">
        <f>ROUND(I229*H229,2)</f>
        <v>0</v>
      </c>
      <c r="BL229" s="24" t="s">
        <v>141</v>
      </c>
      <c r="BM229" s="24" t="s">
        <v>495</v>
      </c>
    </row>
    <row r="230" spans="2:65" s="1" customFormat="1" ht="16.5" customHeight="1" x14ac:dyDescent="0.3">
      <c r="B230" s="42"/>
      <c r="C230" s="245" t="s">
        <v>496</v>
      </c>
      <c r="D230" s="245" t="s">
        <v>353</v>
      </c>
      <c r="E230" s="246" t="s">
        <v>497</v>
      </c>
      <c r="F230" s="247" t="s">
        <v>498</v>
      </c>
      <c r="G230" s="248" t="s">
        <v>129</v>
      </c>
      <c r="H230" s="249">
        <v>8</v>
      </c>
      <c r="I230" s="250"/>
      <c r="J230" s="251">
        <f>ROUND(I230*H230,2)</f>
        <v>0</v>
      </c>
      <c r="K230" s="247" t="s">
        <v>34</v>
      </c>
      <c r="L230" s="252"/>
      <c r="M230" s="253" t="s">
        <v>34</v>
      </c>
      <c r="N230" s="254" t="s">
        <v>48</v>
      </c>
      <c r="O230" s="43"/>
      <c r="P230" s="193">
        <f>O230*H230</f>
        <v>0</v>
      </c>
      <c r="Q230" s="193">
        <v>0</v>
      </c>
      <c r="R230" s="193">
        <f>Q230*H230</f>
        <v>0</v>
      </c>
      <c r="S230" s="193">
        <v>0</v>
      </c>
      <c r="T230" s="194">
        <f>S230*H230</f>
        <v>0</v>
      </c>
      <c r="AR230" s="24" t="s">
        <v>280</v>
      </c>
      <c r="AT230" s="24" t="s">
        <v>353</v>
      </c>
      <c r="AU230" s="24" t="s">
        <v>87</v>
      </c>
      <c r="AY230" s="24" t="s">
        <v>125</v>
      </c>
      <c r="BE230" s="195">
        <f>IF(N230="základní",J230,0)</f>
        <v>0</v>
      </c>
      <c r="BF230" s="195">
        <f>IF(N230="snížená",J230,0)</f>
        <v>0</v>
      </c>
      <c r="BG230" s="195">
        <f>IF(N230="zákl. přenesená",J230,0)</f>
        <v>0</v>
      </c>
      <c r="BH230" s="195">
        <f>IF(N230="sníž. přenesená",J230,0)</f>
        <v>0</v>
      </c>
      <c r="BI230" s="195">
        <f>IF(N230="nulová",J230,0)</f>
        <v>0</v>
      </c>
      <c r="BJ230" s="24" t="s">
        <v>85</v>
      </c>
      <c r="BK230" s="195">
        <f>ROUND(I230*H230,2)</f>
        <v>0</v>
      </c>
      <c r="BL230" s="24" t="s">
        <v>141</v>
      </c>
      <c r="BM230" s="24" t="s">
        <v>499</v>
      </c>
    </row>
    <row r="231" spans="2:65" s="1" customFormat="1" ht="25.5" customHeight="1" x14ac:dyDescent="0.3">
      <c r="B231" s="42"/>
      <c r="C231" s="184" t="s">
        <v>500</v>
      </c>
      <c r="D231" s="184" t="s">
        <v>126</v>
      </c>
      <c r="E231" s="185" t="s">
        <v>501</v>
      </c>
      <c r="F231" s="186" t="s">
        <v>502</v>
      </c>
      <c r="G231" s="187" t="s">
        <v>129</v>
      </c>
      <c r="H231" s="188">
        <v>8</v>
      </c>
      <c r="I231" s="189"/>
      <c r="J231" s="190">
        <f>ROUND(I231*H231,2)</f>
        <v>0</v>
      </c>
      <c r="K231" s="186" t="s">
        <v>237</v>
      </c>
      <c r="L231" s="62"/>
      <c r="M231" s="191" t="s">
        <v>34</v>
      </c>
      <c r="N231" s="192" t="s">
        <v>48</v>
      </c>
      <c r="O231" s="43"/>
      <c r="P231" s="193">
        <f>O231*H231</f>
        <v>0</v>
      </c>
      <c r="Q231" s="193">
        <v>0.21734000000000001</v>
      </c>
      <c r="R231" s="193">
        <f>Q231*H231</f>
        <v>1.73872</v>
      </c>
      <c r="S231" s="193">
        <v>0</v>
      </c>
      <c r="T231" s="194">
        <f>S231*H231</f>
        <v>0</v>
      </c>
      <c r="AR231" s="24" t="s">
        <v>141</v>
      </c>
      <c r="AT231" s="24" t="s">
        <v>126</v>
      </c>
      <c r="AU231" s="24" t="s">
        <v>87</v>
      </c>
      <c r="AY231" s="24" t="s">
        <v>125</v>
      </c>
      <c r="BE231" s="195">
        <f>IF(N231="základní",J231,0)</f>
        <v>0</v>
      </c>
      <c r="BF231" s="195">
        <f>IF(N231="snížená",J231,0)</f>
        <v>0</v>
      </c>
      <c r="BG231" s="195">
        <f>IF(N231="zákl. přenesená",J231,0)</f>
        <v>0</v>
      </c>
      <c r="BH231" s="195">
        <f>IF(N231="sníž. přenesená",J231,0)</f>
        <v>0</v>
      </c>
      <c r="BI231" s="195">
        <f>IF(N231="nulová",J231,0)</f>
        <v>0</v>
      </c>
      <c r="BJ231" s="24" t="s">
        <v>85</v>
      </c>
      <c r="BK231" s="195">
        <f>ROUND(I231*H231,2)</f>
        <v>0</v>
      </c>
      <c r="BL231" s="24" t="s">
        <v>141</v>
      </c>
      <c r="BM231" s="24" t="s">
        <v>503</v>
      </c>
    </row>
    <row r="232" spans="2:65" s="1" customFormat="1" ht="16.5" customHeight="1" x14ac:dyDescent="0.3">
      <c r="B232" s="42"/>
      <c r="C232" s="245" t="s">
        <v>504</v>
      </c>
      <c r="D232" s="245" t="s">
        <v>353</v>
      </c>
      <c r="E232" s="246" t="s">
        <v>505</v>
      </c>
      <c r="F232" s="247" t="s">
        <v>506</v>
      </c>
      <c r="G232" s="248" t="s">
        <v>129</v>
      </c>
      <c r="H232" s="249">
        <v>8</v>
      </c>
      <c r="I232" s="250"/>
      <c r="J232" s="251">
        <f>ROUND(I232*H232,2)</f>
        <v>0</v>
      </c>
      <c r="K232" s="247" t="s">
        <v>237</v>
      </c>
      <c r="L232" s="252"/>
      <c r="M232" s="253" t="s">
        <v>34</v>
      </c>
      <c r="N232" s="254" t="s">
        <v>48</v>
      </c>
      <c r="O232" s="43"/>
      <c r="P232" s="193">
        <f>O232*H232</f>
        <v>0</v>
      </c>
      <c r="Q232" s="193">
        <v>4.1000000000000002E-2</v>
      </c>
      <c r="R232" s="193">
        <f>Q232*H232</f>
        <v>0.32800000000000001</v>
      </c>
      <c r="S232" s="193">
        <v>0</v>
      </c>
      <c r="T232" s="194">
        <f>S232*H232</f>
        <v>0</v>
      </c>
      <c r="AR232" s="24" t="s">
        <v>280</v>
      </c>
      <c r="AT232" s="24" t="s">
        <v>353</v>
      </c>
      <c r="AU232" s="24" t="s">
        <v>87</v>
      </c>
      <c r="AY232" s="24" t="s">
        <v>125</v>
      </c>
      <c r="BE232" s="195">
        <f>IF(N232="základní",J232,0)</f>
        <v>0</v>
      </c>
      <c r="BF232" s="195">
        <f>IF(N232="snížená",J232,0)</f>
        <v>0</v>
      </c>
      <c r="BG232" s="195">
        <f>IF(N232="zákl. přenesená",J232,0)</f>
        <v>0</v>
      </c>
      <c r="BH232" s="195">
        <f>IF(N232="sníž. přenesená",J232,0)</f>
        <v>0</v>
      </c>
      <c r="BI232" s="195">
        <f>IF(N232="nulová",J232,0)</f>
        <v>0</v>
      </c>
      <c r="BJ232" s="24" t="s">
        <v>85</v>
      </c>
      <c r="BK232" s="195">
        <f>ROUND(I232*H232,2)</f>
        <v>0</v>
      </c>
      <c r="BL232" s="24" t="s">
        <v>141</v>
      </c>
      <c r="BM232" s="24" t="s">
        <v>507</v>
      </c>
    </row>
    <row r="233" spans="2:65" s="1" customFormat="1" ht="16.5" customHeight="1" x14ac:dyDescent="0.3">
      <c r="B233" s="42"/>
      <c r="C233" s="184" t="s">
        <v>180</v>
      </c>
      <c r="D233" s="184" t="s">
        <v>126</v>
      </c>
      <c r="E233" s="185" t="s">
        <v>508</v>
      </c>
      <c r="F233" s="186" t="s">
        <v>509</v>
      </c>
      <c r="G233" s="187" t="s">
        <v>129</v>
      </c>
      <c r="H233" s="188">
        <v>16</v>
      </c>
      <c r="I233" s="189"/>
      <c r="J233" s="190">
        <f>ROUND(I233*H233,2)</f>
        <v>0</v>
      </c>
      <c r="K233" s="186" t="s">
        <v>237</v>
      </c>
      <c r="L233" s="62"/>
      <c r="M233" s="191" t="s">
        <v>34</v>
      </c>
      <c r="N233" s="192" t="s">
        <v>48</v>
      </c>
      <c r="O233" s="43"/>
      <c r="P233" s="193">
        <f>O233*H233</f>
        <v>0</v>
      </c>
      <c r="Q233" s="193">
        <v>0.42080000000000001</v>
      </c>
      <c r="R233" s="193">
        <f>Q233*H233</f>
        <v>6.7328000000000001</v>
      </c>
      <c r="S233" s="193">
        <v>0</v>
      </c>
      <c r="T233" s="194">
        <f>S233*H233</f>
        <v>0</v>
      </c>
      <c r="AR233" s="24" t="s">
        <v>141</v>
      </c>
      <c r="AT233" s="24" t="s">
        <v>126</v>
      </c>
      <c r="AU233" s="24" t="s">
        <v>87</v>
      </c>
      <c r="AY233" s="24" t="s">
        <v>125</v>
      </c>
      <c r="BE233" s="195">
        <f>IF(N233="základní",J233,0)</f>
        <v>0</v>
      </c>
      <c r="BF233" s="195">
        <f>IF(N233="snížená",J233,0)</f>
        <v>0</v>
      </c>
      <c r="BG233" s="195">
        <f>IF(N233="zákl. přenesená",J233,0)</f>
        <v>0</v>
      </c>
      <c r="BH233" s="195">
        <f>IF(N233="sníž. přenesená",J233,0)</f>
        <v>0</v>
      </c>
      <c r="BI233" s="195">
        <f>IF(N233="nulová",J233,0)</f>
        <v>0</v>
      </c>
      <c r="BJ233" s="24" t="s">
        <v>85</v>
      </c>
      <c r="BK233" s="195">
        <f>ROUND(I233*H233,2)</f>
        <v>0</v>
      </c>
      <c r="BL233" s="24" t="s">
        <v>141</v>
      </c>
      <c r="BM233" s="24" t="s">
        <v>510</v>
      </c>
    </row>
    <row r="234" spans="2:65" s="12" customFormat="1" ht="27" x14ac:dyDescent="0.3">
      <c r="B234" s="223"/>
      <c r="C234" s="224"/>
      <c r="D234" s="214" t="s">
        <v>239</v>
      </c>
      <c r="E234" s="225" t="s">
        <v>34</v>
      </c>
      <c r="F234" s="226" t="s">
        <v>511</v>
      </c>
      <c r="G234" s="224"/>
      <c r="H234" s="227">
        <v>16</v>
      </c>
      <c r="I234" s="228"/>
      <c r="J234" s="224"/>
      <c r="K234" s="224"/>
      <c r="L234" s="229"/>
      <c r="M234" s="230"/>
      <c r="N234" s="231"/>
      <c r="O234" s="231"/>
      <c r="P234" s="231"/>
      <c r="Q234" s="231"/>
      <c r="R234" s="231"/>
      <c r="S234" s="231"/>
      <c r="T234" s="232"/>
      <c r="AT234" s="233" t="s">
        <v>239</v>
      </c>
      <c r="AU234" s="233" t="s">
        <v>87</v>
      </c>
      <c r="AV234" s="12" t="s">
        <v>87</v>
      </c>
      <c r="AW234" s="12" t="s">
        <v>41</v>
      </c>
      <c r="AX234" s="12" t="s">
        <v>85</v>
      </c>
      <c r="AY234" s="233" t="s">
        <v>125</v>
      </c>
    </row>
    <row r="235" spans="2:65" s="1" customFormat="1" ht="16.5" customHeight="1" x14ac:dyDescent="0.3">
      <c r="B235" s="42"/>
      <c r="C235" s="245" t="s">
        <v>512</v>
      </c>
      <c r="D235" s="245" t="s">
        <v>353</v>
      </c>
      <c r="E235" s="246" t="s">
        <v>513</v>
      </c>
      <c r="F235" s="247" t="s">
        <v>514</v>
      </c>
      <c r="G235" s="248" t="s">
        <v>129</v>
      </c>
      <c r="H235" s="249">
        <v>16</v>
      </c>
      <c r="I235" s="250"/>
      <c r="J235" s="251">
        <f>ROUND(I235*H235,2)</f>
        <v>0</v>
      </c>
      <c r="K235" s="247" t="s">
        <v>237</v>
      </c>
      <c r="L235" s="252"/>
      <c r="M235" s="253" t="s">
        <v>34</v>
      </c>
      <c r="N235" s="254" t="s">
        <v>48</v>
      </c>
      <c r="O235" s="43"/>
      <c r="P235" s="193">
        <f>O235*H235</f>
        <v>0</v>
      </c>
      <c r="Q235" s="193">
        <v>5.6000000000000001E-2</v>
      </c>
      <c r="R235" s="193">
        <f>Q235*H235</f>
        <v>0.89600000000000002</v>
      </c>
      <c r="S235" s="193">
        <v>0</v>
      </c>
      <c r="T235" s="194">
        <f>S235*H235</f>
        <v>0</v>
      </c>
      <c r="AR235" s="24" t="s">
        <v>280</v>
      </c>
      <c r="AT235" s="24" t="s">
        <v>353</v>
      </c>
      <c r="AU235" s="24" t="s">
        <v>87</v>
      </c>
      <c r="AY235" s="24" t="s">
        <v>125</v>
      </c>
      <c r="BE235" s="195">
        <f>IF(N235="základní",J235,0)</f>
        <v>0</v>
      </c>
      <c r="BF235" s="195">
        <f>IF(N235="snížená",J235,0)</f>
        <v>0</v>
      </c>
      <c r="BG235" s="195">
        <f>IF(N235="zákl. přenesená",J235,0)</f>
        <v>0</v>
      </c>
      <c r="BH235" s="195">
        <f>IF(N235="sníž. přenesená",J235,0)</f>
        <v>0</v>
      </c>
      <c r="BI235" s="195">
        <f>IF(N235="nulová",J235,0)</f>
        <v>0</v>
      </c>
      <c r="BJ235" s="24" t="s">
        <v>85</v>
      </c>
      <c r="BK235" s="195">
        <f>ROUND(I235*H235,2)</f>
        <v>0</v>
      </c>
      <c r="BL235" s="24" t="s">
        <v>141</v>
      </c>
      <c r="BM235" s="24" t="s">
        <v>515</v>
      </c>
    </row>
    <row r="236" spans="2:65" s="1" customFormat="1" ht="25.5" customHeight="1" x14ac:dyDescent="0.3">
      <c r="B236" s="42"/>
      <c r="C236" s="184" t="s">
        <v>516</v>
      </c>
      <c r="D236" s="184" t="s">
        <v>126</v>
      </c>
      <c r="E236" s="185" t="s">
        <v>517</v>
      </c>
      <c r="F236" s="186" t="s">
        <v>518</v>
      </c>
      <c r="G236" s="187" t="s">
        <v>129</v>
      </c>
      <c r="H236" s="188">
        <v>10</v>
      </c>
      <c r="I236" s="189"/>
      <c r="J236" s="190">
        <f>ROUND(I236*H236,2)</f>
        <v>0</v>
      </c>
      <c r="K236" s="186" t="s">
        <v>237</v>
      </c>
      <c r="L236" s="62"/>
      <c r="M236" s="191" t="s">
        <v>34</v>
      </c>
      <c r="N236" s="192" t="s">
        <v>48</v>
      </c>
      <c r="O236" s="43"/>
      <c r="P236" s="193">
        <f>O236*H236</f>
        <v>0</v>
      </c>
      <c r="Q236" s="193">
        <v>0.31108000000000002</v>
      </c>
      <c r="R236" s="193">
        <f>Q236*H236</f>
        <v>3.1108000000000002</v>
      </c>
      <c r="S236" s="193">
        <v>0</v>
      </c>
      <c r="T236" s="194">
        <f>S236*H236</f>
        <v>0</v>
      </c>
      <c r="AR236" s="24" t="s">
        <v>141</v>
      </c>
      <c r="AT236" s="24" t="s">
        <v>126</v>
      </c>
      <c r="AU236" s="24" t="s">
        <v>87</v>
      </c>
      <c r="AY236" s="24" t="s">
        <v>125</v>
      </c>
      <c r="BE236" s="195">
        <f>IF(N236="základní",J236,0)</f>
        <v>0</v>
      </c>
      <c r="BF236" s="195">
        <f>IF(N236="snížená",J236,0)</f>
        <v>0</v>
      </c>
      <c r="BG236" s="195">
        <f>IF(N236="zákl. přenesená",J236,0)</f>
        <v>0</v>
      </c>
      <c r="BH236" s="195">
        <f>IF(N236="sníž. přenesená",J236,0)</f>
        <v>0</v>
      </c>
      <c r="BI236" s="195">
        <f>IF(N236="nulová",J236,0)</f>
        <v>0</v>
      </c>
      <c r="BJ236" s="24" t="s">
        <v>85</v>
      </c>
      <c r="BK236" s="195">
        <f>ROUND(I236*H236,2)</f>
        <v>0</v>
      </c>
      <c r="BL236" s="24" t="s">
        <v>141</v>
      </c>
      <c r="BM236" s="24" t="s">
        <v>519</v>
      </c>
    </row>
    <row r="237" spans="2:65" s="11" customFormat="1" ht="13.5" x14ac:dyDescent="0.3">
      <c r="B237" s="212"/>
      <c r="C237" s="213"/>
      <c r="D237" s="214" t="s">
        <v>239</v>
      </c>
      <c r="E237" s="215" t="s">
        <v>34</v>
      </c>
      <c r="F237" s="216" t="s">
        <v>520</v>
      </c>
      <c r="G237" s="213"/>
      <c r="H237" s="215" t="s">
        <v>34</v>
      </c>
      <c r="I237" s="217"/>
      <c r="J237" s="213"/>
      <c r="K237" s="213"/>
      <c r="L237" s="218"/>
      <c r="M237" s="219"/>
      <c r="N237" s="220"/>
      <c r="O237" s="220"/>
      <c r="P237" s="220"/>
      <c r="Q237" s="220"/>
      <c r="R237" s="220"/>
      <c r="S237" s="220"/>
      <c r="T237" s="221"/>
      <c r="AT237" s="222" t="s">
        <v>239</v>
      </c>
      <c r="AU237" s="222" t="s">
        <v>87</v>
      </c>
      <c r="AV237" s="11" t="s">
        <v>85</v>
      </c>
      <c r="AW237" s="11" t="s">
        <v>41</v>
      </c>
      <c r="AX237" s="11" t="s">
        <v>77</v>
      </c>
      <c r="AY237" s="222" t="s">
        <v>125</v>
      </c>
    </row>
    <row r="238" spans="2:65" s="12" customFormat="1" ht="13.5" x14ac:dyDescent="0.3">
      <c r="B238" s="223"/>
      <c r="C238" s="224"/>
      <c r="D238" s="214" t="s">
        <v>239</v>
      </c>
      <c r="E238" s="225" t="s">
        <v>34</v>
      </c>
      <c r="F238" s="226" t="s">
        <v>220</v>
      </c>
      <c r="G238" s="224"/>
      <c r="H238" s="227">
        <v>2</v>
      </c>
      <c r="I238" s="228"/>
      <c r="J238" s="224"/>
      <c r="K238" s="224"/>
      <c r="L238" s="229"/>
      <c r="M238" s="230"/>
      <c r="N238" s="231"/>
      <c r="O238" s="231"/>
      <c r="P238" s="231"/>
      <c r="Q238" s="231"/>
      <c r="R238" s="231"/>
      <c r="S238" s="231"/>
      <c r="T238" s="232"/>
      <c r="AT238" s="233" t="s">
        <v>239</v>
      </c>
      <c r="AU238" s="233" t="s">
        <v>87</v>
      </c>
      <c r="AV238" s="12" t="s">
        <v>87</v>
      </c>
      <c r="AW238" s="12" t="s">
        <v>41</v>
      </c>
      <c r="AX238" s="12" t="s">
        <v>77</v>
      </c>
      <c r="AY238" s="233" t="s">
        <v>125</v>
      </c>
    </row>
    <row r="239" spans="2:65" s="12" customFormat="1" ht="13.5" x14ac:dyDescent="0.3">
      <c r="B239" s="223"/>
      <c r="C239" s="224"/>
      <c r="D239" s="214" t="s">
        <v>239</v>
      </c>
      <c r="E239" s="225" t="s">
        <v>34</v>
      </c>
      <c r="F239" s="226" t="s">
        <v>218</v>
      </c>
      <c r="G239" s="224"/>
      <c r="H239" s="227">
        <v>5</v>
      </c>
      <c r="I239" s="228"/>
      <c r="J239" s="224"/>
      <c r="K239" s="224"/>
      <c r="L239" s="229"/>
      <c r="M239" s="230"/>
      <c r="N239" s="231"/>
      <c r="O239" s="231"/>
      <c r="P239" s="231"/>
      <c r="Q239" s="231"/>
      <c r="R239" s="231"/>
      <c r="S239" s="231"/>
      <c r="T239" s="232"/>
      <c r="AT239" s="233" t="s">
        <v>239</v>
      </c>
      <c r="AU239" s="233" t="s">
        <v>87</v>
      </c>
      <c r="AV239" s="12" t="s">
        <v>87</v>
      </c>
      <c r="AW239" s="12" t="s">
        <v>41</v>
      </c>
      <c r="AX239" s="12" t="s">
        <v>77</v>
      </c>
      <c r="AY239" s="233" t="s">
        <v>125</v>
      </c>
    </row>
    <row r="240" spans="2:65" s="12" customFormat="1" ht="13.5" x14ac:dyDescent="0.3">
      <c r="B240" s="223"/>
      <c r="C240" s="224"/>
      <c r="D240" s="214" t="s">
        <v>239</v>
      </c>
      <c r="E240" s="225" t="s">
        <v>34</v>
      </c>
      <c r="F240" s="226" t="s">
        <v>219</v>
      </c>
      <c r="G240" s="224"/>
      <c r="H240" s="227">
        <v>3</v>
      </c>
      <c r="I240" s="228"/>
      <c r="J240" s="224"/>
      <c r="K240" s="224"/>
      <c r="L240" s="229"/>
      <c r="M240" s="230"/>
      <c r="N240" s="231"/>
      <c r="O240" s="231"/>
      <c r="P240" s="231"/>
      <c r="Q240" s="231"/>
      <c r="R240" s="231"/>
      <c r="S240" s="231"/>
      <c r="T240" s="232"/>
      <c r="AT240" s="233" t="s">
        <v>239</v>
      </c>
      <c r="AU240" s="233" t="s">
        <v>87</v>
      </c>
      <c r="AV240" s="12" t="s">
        <v>87</v>
      </c>
      <c r="AW240" s="12" t="s">
        <v>41</v>
      </c>
      <c r="AX240" s="12" t="s">
        <v>77</v>
      </c>
      <c r="AY240" s="233" t="s">
        <v>125</v>
      </c>
    </row>
    <row r="241" spans="2:65" s="13" customFormat="1" ht="13.5" x14ac:dyDescent="0.3">
      <c r="B241" s="234"/>
      <c r="C241" s="235"/>
      <c r="D241" s="214" t="s">
        <v>239</v>
      </c>
      <c r="E241" s="236" t="s">
        <v>34</v>
      </c>
      <c r="F241" s="237" t="s">
        <v>250</v>
      </c>
      <c r="G241" s="235"/>
      <c r="H241" s="238">
        <v>10</v>
      </c>
      <c r="I241" s="239"/>
      <c r="J241" s="235"/>
      <c r="K241" s="235"/>
      <c r="L241" s="240"/>
      <c r="M241" s="241"/>
      <c r="N241" s="242"/>
      <c r="O241" s="242"/>
      <c r="P241" s="242"/>
      <c r="Q241" s="242"/>
      <c r="R241" s="242"/>
      <c r="S241" s="242"/>
      <c r="T241" s="243"/>
      <c r="AT241" s="244" t="s">
        <v>239</v>
      </c>
      <c r="AU241" s="244" t="s">
        <v>87</v>
      </c>
      <c r="AV241" s="13" t="s">
        <v>141</v>
      </c>
      <c r="AW241" s="13" t="s">
        <v>41</v>
      </c>
      <c r="AX241" s="13" t="s">
        <v>85</v>
      </c>
      <c r="AY241" s="244" t="s">
        <v>125</v>
      </c>
    </row>
    <row r="242" spans="2:65" s="1" customFormat="1" ht="16.5" customHeight="1" x14ac:dyDescent="0.3">
      <c r="B242" s="42"/>
      <c r="C242" s="245" t="s">
        <v>521</v>
      </c>
      <c r="D242" s="245" t="s">
        <v>353</v>
      </c>
      <c r="E242" s="246" t="s">
        <v>522</v>
      </c>
      <c r="F242" s="247" t="s">
        <v>523</v>
      </c>
      <c r="G242" s="248" t="s">
        <v>129</v>
      </c>
      <c r="H242" s="249">
        <v>8</v>
      </c>
      <c r="I242" s="250"/>
      <c r="J242" s="251">
        <f>ROUND(I242*H242,2)</f>
        <v>0</v>
      </c>
      <c r="K242" s="247" t="s">
        <v>34</v>
      </c>
      <c r="L242" s="252"/>
      <c r="M242" s="253" t="s">
        <v>34</v>
      </c>
      <c r="N242" s="254" t="s">
        <v>48</v>
      </c>
      <c r="O242" s="43"/>
      <c r="P242" s="193">
        <f>O242*H242</f>
        <v>0</v>
      </c>
      <c r="Q242" s="193">
        <v>1.3299999999999999E-2</v>
      </c>
      <c r="R242" s="193">
        <f>Q242*H242</f>
        <v>0.10639999999999999</v>
      </c>
      <c r="S242" s="193">
        <v>0</v>
      </c>
      <c r="T242" s="194">
        <f>S242*H242</f>
        <v>0</v>
      </c>
      <c r="AR242" s="24" t="s">
        <v>280</v>
      </c>
      <c r="AT242" s="24" t="s">
        <v>353</v>
      </c>
      <c r="AU242" s="24" t="s">
        <v>87</v>
      </c>
      <c r="AY242" s="24" t="s">
        <v>125</v>
      </c>
      <c r="BE242" s="195">
        <f>IF(N242="základní",J242,0)</f>
        <v>0</v>
      </c>
      <c r="BF242" s="195">
        <f>IF(N242="snížená",J242,0)</f>
        <v>0</v>
      </c>
      <c r="BG242" s="195">
        <f>IF(N242="zákl. přenesená",J242,0)</f>
        <v>0</v>
      </c>
      <c r="BH242" s="195">
        <f>IF(N242="sníž. přenesená",J242,0)</f>
        <v>0</v>
      </c>
      <c r="BI242" s="195">
        <f>IF(N242="nulová",J242,0)</f>
        <v>0</v>
      </c>
      <c r="BJ242" s="24" t="s">
        <v>85</v>
      </c>
      <c r="BK242" s="195">
        <f>ROUND(I242*H242,2)</f>
        <v>0</v>
      </c>
      <c r="BL242" s="24" t="s">
        <v>141</v>
      </c>
      <c r="BM242" s="24" t="s">
        <v>524</v>
      </c>
    </row>
    <row r="243" spans="2:65" s="12" customFormat="1" ht="13.5" x14ac:dyDescent="0.3">
      <c r="B243" s="223"/>
      <c r="C243" s="224"/>
      <c r="D243" s="214" t="s">
        <v>239</v>
      </c>
      <c r="E243" s="225" t="s">
        <v>34</v>
      </c>
      <c r="F243" s="226" t="s">
        <v>219</v>
      </c>
      <c r="G243" s="224"/>
      <c r="H243" s="227">
        <v>3</v>
      </c>
      <c r="I243" s="228"/>
      <c r="J243" s="224"/>
      <c r="K243" s="224"/>
      <c r="L243" s="229"/>
      <c r="M243" s="230"/>
      <c r="N243" s="231"/>
      <c r="O243" s="231"/>
      <c r="P243" s="231"/>
      <c r="Q243" s="231"/>
      <c r="R243" s="231"/>
      <c r="S243" s="231"/>
      <c r="T243" s="232"/>
      <c r="AT243" s="233" t="s">
        <v>239</v>
      </c>
      <c r="AU243" s="233" t="s">
        <v>87</v>
      </c>
      <c r="AV243" s="12" t="s">
        <v>87</v>
      </c>
      <c r="AW243" s="12" t="s">
        <v>41</v>
      </c>
      <c r="AX243" s="12" t="s">
        <v>77</v>
      </c>
      <c r="AY243" s="233" t="s">
        <v>125</v>
      </c>
    </row>
    <row r="244" spans="2:65" s="12" customFormat="1" ht="13.5" x14ac:dyDescent="0.3">
      <c r="B244" s="223"/>
      <c r="C244" s="224"/>
      <c r="D244" s="214" t="s">
        <v>239</v>
      </c>
      <c r="E244" s="225" t="s">
        <v>34</v>
      </c>
      <c r="F244" s="226" t="s">
        <v>218</v>
      </c>
      <c r="G244" s="224"/>
      <c r="H244" s="227">
        <v>5</v>
      </c>
      <c r="I244" s="228"/>
      <c r="J244" s="224"/>
      <c r="K244" s="224"/>
      <c r="L244" s="229"/>
      <c r="M244" s="230"/>
      <c r="N244" s="231"/>
      <c r="O244" s="231"/>
      <c r="P244" s="231"/>
      <c r="Q244" s="231"/>
      <c r="R244" s="231"/>
      <c r="S244" s="231"/>
      <c r="T244" s="232"/>
      <c r="AT244" s="233" t="s">
        <v>239</v>
      </c>
      <c r="AU244" s="233" t="s">
        <v>87</v>
      </c>
      <c r="AV244" s="12" t="s">
        <v>87</v>
      </c>
      <c r="AW244" s="12" t="s">
        <v>41</v>
      </c>
      <c r="AX244" s="12" t="s">
        <v>77</v>
      </c>
      <c r="AY244" s="233" t="s">
        <v>125</v>
      </c>
    </row>
    <row r="245" spans="2:65" s="13" customFormat="1" ht="13.5" x14ac:dyDescent="0.3">
      <c r="B245" s="234"/>
      <c r="C245" s="235"/>
      <c r="D245" s="214" t="s">
        <v>239</v>
      </c>
      <c r="E245" s="236" t="s">
        <v>34</v>
      </c>
      <c r="F245" s="237" t="s">
        <v>250</v>
      </c>
      <c r="G245" s="235"/>
      <c r="H245" s="238">
        <v>8</v>
      </c>
      <c r="I245" s="239"/>
      <c r="J245" s="235"/>
      <c r="K245" s="235"/>
      <c r="L245" s="240"/>
      <c r="M245" s="241"/>
      <c r="N245" s="242"/>
      <c r="O245" s="242"/>
      <c r="P245" s="242"/>
      <c r="Q245" s="242"/>
      <c r="R245" s="242"/>
      <c r="S245" s="242"/>
      <c r="T245" s="243"/>
      <c r="AT245" s="244" t="s">
        <v>239</v>
      </c>
      <c r="AU245" s="244" t="s">
        <v>87</v>
      </c>
      <c r="AV245" s="13" t="s">
        <v>141</v>
      </c>
      <c r="AW245" s="13" t="s">
        <v>41</v>
      </c>
      <c r="AX245" s="13" t="s">
        <v>85</v>
      </c>
      <c r="AY245" s="244" t="s">
        <v>125</v>
      </c>
    </row>
    <row r="246" spans="2:65" s="1" customFormat="1" ht="16.5" customHeight="1" x14ac:dyDescent="0.3">
      <c r="B246" s="42"/>
      <c r="C246" s="245" t="s">
        <v>525</v>
      </c>
      <c r="D246" s="245" t="s">
        <v>353</v>
      </c>
      <c r="E246" s="246" t="s">
        <v>526</v>
      </c>
      <c r="F246" s="247" t="s">
        <v>527</v>
      </c>
      <c r="G246" s="248" t="s">
        <v>129</v>
      </c>
      <c r="H246" s="249">
        <v>2</v>
      </c>
      <c r="I246" s="250"/>
      <c r="J246" s="251">
        <f>ROUND(I246*H246,2)</f>
        <v>0</v>
      </c>
      <c r="K246" s="247" t="s">
        <v>237</v>
      </c>
      <c r="L246" s="252"/>
      <c r="M246" s="253" t="s">
        <v>34</v>
      </c>
      <c r="N246" s="254" t="s">
        <v>48</v>
      </c>
      <c r="O246" s="43"/>
      <c r="P246" s="193">
        <f>O246*H246</f>
        <v>0</v>
      </c>
      <c r="Q246" s="193">
        <v>2.9499999999999998E-2</v>
      </c>
      <c r="R246" s="193">
        <f>Q246*H246</f>
        <v>5.8999999999999997E-2</v>
      </c>
      <c r="S246" s="193">
        <v>0</v>
      </c>
      <c r="T246" s="194">
        <f>S246*H246</f>
        <v>0</v>
      </c>
      <c r="AR246" s="24" t="s">
        <v>280</v>
      </c>
      <c r="AT246" s="24" t="s">
        <v>353</v>
      </c>
      <c r="AU246" s="24" t="s">
        <v>87</v>
      </c>
      <c r="AY246" s="24" t="s">
        <v>125</v>
      </c>
      <c r="BE246" s="195">
        <f>IF(N246="základní",J246,0)</f>
        <v>0</v>
      </c>
      <c r="BF246" s="195">
        <f>IF(N246="snížená",J246,0)</f>
        <v>0</v>
      </c>
      <c r="BG246" s="195">
        <f>IF(N246="zákl. přenesená",J246,0)</f>
        <v>0</v>
      </c>
      <c r="BH246" s="195">
        <f>IF(N246="sníž. přenesená",J246,0)</f>
        <v>0</v>
      </c>
      <c r="BI246" s="195">
        <f>IF(N246="nulová",J246,0)</f>
        <v>0</v>
      </c>
      <c r="BJ246" s="24" t="s">
        <v>85</v>
      </c>
      <c r="BK246" s="195">
        <f>ROUND(I246*H246,2)</f>
        <v>0</v>
      </c>
      <c r="BL246" s="24" t="s">
        <v>141</v>
      </c>
      <c r="BM246" s="24" t="s">
        <v>528</v>
      </c>
    </row>
    <row r="247" spans="2:65" s="12" customFormat="1" ht="13.5" x14ac:dyDescent="0.3">
      <c r="B247" s="223"/>
      <c r="C247" s="224"/>
      <c r="D247" s="214" t="s">
        <v>239</v>
      </c>
      <c r="E247" s="225" t="s">
        <v>34</v>
      </c>
      <c r="F247" s="226" t="s">
        <v>220</v>
      </c>
      <c r="G247" s="224"/>
      <c r="H247" s="227">
        <v>2</v>
      </c>
      <c r="I247" s="228"/>
      <c r="J247" s="224"/>
      <c r="K247" s="224"/>
      <c r="L247" s="229"/>
      <c r="M247" s="230"/>
      <c r="N247" s="231"/>
      <c r="O247" s="231"/>
      <c r="P247" s="231"/>
      <c r="Q247" s="231"/>
      <c r="R247" s="231"/>
      <c r="S247" s="231"/>
      <c r="T247" s="232"/>
      <c r="AT247" s="233" t="s">
        <v>239</v>
      </c>
      <c r="AU247" s="233" t="s">
        <v>87</v>
      </c>
      <c r="AV247" s="12" t="s">
        <v>87</v>
      </c>
      <c r="AW247" s="12" t="s">
        <v>41</v>
      </c>
      <c r="AX247" s="12" t="s">
        <v>85</v>
      </c>
      <c r="AY247" s="233" t="s">
        <v>125</v>
      </c>
    </row>
    <row r="248" spans="2:65" s="9" customFormat="1" ht="29.85" customHeight="1" x14ac:dyDescent="0.3">
      <c r="B248" s="170"/>
      <c r="C248" s="171"/>
      <c r="D248" s="172" t="s">
        <v>76</v>
      </c>
      <c r="E248" s="210" t="s">
        <v>284</v>
      </c>
      <c r="F248" s="210" t="s">
        <v>529</v>
      </c>
      <c r="G248" s="171"/>
      <c r="H248" s="171"/>
      <c r="I248" s="174"/>
      <c r="J248" s="211">
        <f>BK248</f>
        <v>0</v>
      </c>
      <c r="K248" s="171"/>
      <c r="L248" s="176"/>
      <c r="M248" s="177"/>
      <c r="N248" s="178"/>
      <c r="O248" s="178"/>
      <c r="P248" s="179">
        <f>SUM(P249:P328)</f>
        <v>0</v>
      </c>
      <c r="Q248" s="178"/>
      <c r="R248" s="179">
        <f>SUM(R249:R328)</f>
        <v>160.3611866</v>
      </c>
      <c r="S248" s="178"/>
      <c r="T248" s="180">
        <f>SUM(T249:T328)</f>
        <v>1.9370000000000001</v>
      </c>
      <c r="AR248" s="181" t="s">
        <v>85</v>
      </c>
      <c r="AT248" s="182" t="s">
        <v>76</v>
      </c>
      <c r="AU248" s="182" t="s">
        <v>85</v>
      </c>
      <c r="AY248" s="181" t="s">
        <v>125</v>
      </c>
      <c r="BK248" s="183">
        <f>SUM(BK249:BK328)</f>
        <v>0</v>
      </c>
    </row>
    <row r="249" spans="2:65" s="1" customFormat="1" ht="16.5" customHeight="1" x14ac:dyDescent="0.3">
      <c r="B249" s="42"/>
      <c r="C249" s="184" t="s">
        <v>530</v>
      </c>
      <c r="D249" s="184" t="s">
        <v>126</v>
      </c>
      <c r="E249" s="185" t="s">
        <v>531</v>
      </c>
      <c r="F249" s="186" t="s">
        <v>532</v>
      </c>
      <c r="G249" s="187" t="s">
        <v>259</v>
      </c>
      <c r="H249" s="188">
        <v>23</v>
      </c>
      <c r="I249" s="189"/>
      <c r="J249" s="190">
        <f>ROUND(I249*H249,2)</f>
        <v>0</v>
      </c>
      <c r="K249" s="186" t="s">
        <v>237</v>
      </c>
      <c r="L249" s="62"/>
      <c r="M249" s="191" t="s">
        <v>34</v>
      </c>
      <c r="N249" s="192" t="s">
        <v>48</v>
      </c>
      <c r="O249" s="43"/>
      <c r="P249" s="193">
        <f>O249*H249</f>
        <v>0</v>
      </c>
      <c r="Q249" s="193">
        <v>2.8299999999999999E-2</v>
      </c>
      <c r="R249" s="193">
        <f>Q249*H249</f>
        <v>0.65089999999999992</v>
      </c>
      <c r="S249" s="193">
        <v>0</v>
      </c>
      <c r="T249" s="194">
        <f>S249*H249</f>
        <v>0</v>
      </c>
      <c r="AR249" s="24" t="s">
        <v>141</v>
      </c>
      <c r="AT249" s="24" t="s">
        <v>126</v>
      </c>
      <c r="AU249" s="24" t="s">
        <v>87</v>
      </c>
      <c r="AY249" s="24" t="s">
        <v>125</v>
      </c>
      <c r="BE249" s="195">
        <f>IF(N249="základní",J249,0)</f>
        <v>0</v>
      </c>
      <c r="BF249" s="195">
        <f>IF(N249="snížená",J249,0)</f>
        <v>0</v>
      </c>
      <c r="BG249" s="195">
        <f>IF(N249="zákl. přenesená",J249,0)</f>
        <v>0</v>
      </c>
      <c r="BH249" s="195">
        <f>IF(N249="sníž. přenesená",J249,0)</f>
        <v>0</v>
      </c>
      <c r="BI249" s="195">
        <f>IF(N249="nulová",J249,0)</f>
        <v>0</v>
      </c>
      <c r="BJ249" s="24" t="s">
        <v>85</v>
      </c>
      <c r="BK249" s="195">
        <f>ROUND(I249*H249,2)</f>
        <v>0</v>
      </c>
      <c r="BL249" s="24" t="s">
        <v>141</v>
      </c>
      <c r="BM249" s="24" t="s">
        <v>533</v>
      </c>
    </row>
    <row r="250" spans="2:65" s="12" customFormat="1" ht="13.5" x14ac:dyDescent="0.3">
      <c r="B250" s="223"/>
      <c r="C250" s="224"/>
      <c r="D250" s="214" t="s">
        <v>239</v>
      </c>
      <c r="E250" s="225" t="s">
        <v>34</v>
      </c>
      <c r="F250" s="226" t="s">
        <v>534</v>
      </c>
      <c r="G250" s="224"/>
      <c r="H250" s="227">
        <v>23</v>
      </c>
      <c r="I250" s="228"/>
      <c r="J250" s="224"/>
      <c r="K250" s="224"/>
      <c r="L250" s="229"/>
      <c r="M250" s="230"/>
      <c r="N250" s="231"/>
      <c r="O250" s="231"/>
      <c r="P250" s="231"/>
      <c r="Q250" s="231"/>
      <c r="R250" s="231"/>
      <c r="S250" s="231"/>
      <c r="T250" s="232"/>
      <c r="AT250" s="233" t="s">
        <v>239</v>
      </c>
      <c r="AU250" s="233" t="s">
        <v>87</v>
      </c>
      <c r="AV250" s="12" t="s">
        <v>87</v>
      </c>
      <c r="AW250" s="12" t="s">
        <v>41</v>
      </c>
      <c r="AX250" s="12" t="s">
        <v>85</v>
      </c>
      <c r="AY250" s="233" t="s">
        <v>125</v>
      </c>
    </row>
    <row r="251" spans="2:65" s="1" customFormat="1" ht="16.5" customHeight="1" x14ac:dyDescent="0.3">
      <c r="B251" s="42"/>
      <c r="C251" s="184" t="s">
        <v>535</v>
      </c>
      <c r="D251" s="184" t="s">
        <v>126</v>
      </c>
      <c r="E251" s="185" t="s">
        <v>536</v>
      </c>
      <c r="F251" s="186" t="s">
        <v>537</v>
      </c>
      <c r="G251" s="187" t="s">
        <v>129</v>
      </c>
      <c r="H251" s="188">
        <v>8</v>
      </c>
      <c r="I251" s="189"/>
      <c r="J251" s="190">
        <f>ROUND(I251*H251,2)</f>
        <v>0</v>
      </c>
      <c r="K251" s="186" t="s">
        <v>237</v>
      </c>
      <c r="L251" s="62"/>
      <c r="M251" s="191" t="s">
        <v>34</v>
      </c>
      <c r="N251" s="192" t="s">
        <v>48</v>
      </c>
      <c r="O251" s="43"/>
      <c r="P251" s="193">
        <f>O251*H251</f>
        <v>0</v>
      </c>
      <c r="Q251" s="193">
        <v>0.10940999999999999</v>
      </c>
      <c r="R251" s="193">
        <f>Q251*H251</f>
        <v>0.87527999999999995</v>
      </c>
      <c r="S251" s="193">
        <v>0</v>
      </c>
      <c r="T251" s="194">
        <f>S251*H251</f>
        <v>0</v>
      </c>
      <c r="AR251" s="24" t="s">
        <v>141</v>
      </c>
      <c r="AT251" s="24" t="s">
        <v>126</v>
      </c>
      <c r="AU251" s="24" t="s">
        <v>87</v>
      </c>
      <c r="AY251" s="24" t="s">
        <v>125</v>
      </c>
      <c r="BE251" s="195">
        <f>IF(N251="základní",J251,0)</f>
        <v>0</v>
      </c>
      <c r="BF251" s="195">
        <f>IF(N251="snížená",J251,0)</f>
        <v>0</v>
      </c>
      <c r="BG251" s="195">
        <f>IF(N251="zákl. přenesená",J251,0)</f>
        <v>0</v>
      </c>
      <c r="BH251" s="195">
        <f>IF(N251="sníž. přenesená",J251,0)</f>
        <v>0</v>
      </c>
      <c r="BI251" s="195">
        <f>IF(N251="nulová",J251,0)</f>
        <v>0</v>
      </c>
      <c r="BJ251" s="24" t="s">
        <v>85</v>
      </c>
      <c r="BK251" s="195">
        <f>ROUND(I251*H251,2)</f>
        <v>0</v>
      </c>
      <c r="BL251" s="24" t="s">
        <v>141</v>
      </c>
      <c r="BM251" s="24" t="s">
        <v>538</v>
      </c>
    </row>
    <row r="252" spans="2:65" s="11" customFormat="1" ht="13.5" x14ac:dyDescent="0.3">
      <c r="B252" s="212"/>
      <c r="C252" s="213"/>
      <c r="D252" s="214" t="s">
        <v>239</v>
      </c>
      <c r="E252" s="215" t="s">
        <v>34</v>
      </c>
      <c r="F252" s="216" t="s">
        <v>539</v>
      </c>
      <c r="G252" s="213"/>
      <c r="H252" s="215" t="s">
        <v>34</v>
      </c>
      <c r="I252" s="217"/>
      <c r="J252" s="213"/>
      <c r="K252" s="213"/>
      <c r="L252" s="218"/>
      <c r="M252" s="219"/>
      <c r="N252" s="220"/>
      <c r="O252" s="220"/>
      <c r="P252" s="220"/>
      <c r="Q252" s="220"/>
      <c r="R252" s="220"/>
      <c r="S252" s="220"/>
      <c r="T252" s="221"/>
      <c r="AT252" s="222" t="s">
        <v>239</v>
      </c>
      <c r="AU252" s="222" t="s">
        <v>87</v>
      </c>
      <c r="AV252" s="11" t="s">
        <v>85</v>
      </c>
      <c r="AW252" s="11" t="s">
        <v>41</v>
      </c>
      <c r="AX252" s="11" t="s">
        <v>77</v>
      </c>
      <c r="AY252" s="222" t="s">
        <v>125</v>
      </c>
    </row>
    <row r="253" spans="2:65" s="12" customFormat="1" ht="13.5" x14ac:dyDescent="0.3">
      <c r="B253" s="223"/>
      <c r="C253" s="224"/>
      <c r="D253" s="214" t="s">
        <v>239</v>
      </c>
      <c r="E253" s="225" t="s">
        <v>34</v>
      </c>
      <c r="F253" s="226" t="s">
        <v>540</v>
      </c>
      <c r="G253" s="224"/>
      <c r="H253" s="227">
        <v>5</v>
      </c>
      <c r="I253" s="228"/>
      <c r="J253" s="224"/>
      <c r="K253" s="224"/>
      <c r="L253" s="229"/>
      <c r="M253" s="230"/>
      <c r="N253" s="231"/>
      <c r="O253" s="231"/>
      <c r="P253" s="231"/>
      <c r="Q253" s="231"/>
      <c r="R253" s="231"/>
      <c r="S253" s="231"/>
      <c r="T253" s="232"/>
      <c r="AT253" s="233" t="s">
        <v>239</v>
      </c>
      <c r="AU253" s="233" t="s">
        <v>87</v>
      </c>
      <c r="AV253" s="12" t="s">
        <v>87</v>
      </c>
      <c r="AW253" s="12" t="s">
        <v>41</v>
      </c>
      <c r="AX253" s="12" t="s">
        <v>77</v>
      </c>
      <c r="AY253" s="233" t="s">
        <v>125</v>
      </c>
    </row>
    <row r="254" spans="2:65" s="12" customFormat="1" ht="13.5" x14ac:dyDescent="0.3">
      <c r="B254" s="223"/>
      <c r="C254" s="224"/>
      <c r="D254" s="214" t="s">
        <v>239</v>
      </c>
      <c r="E254" s="225" t="s">
        <v>34</v>
      </c>
      <c r="F254" s="226" t="s">
        <v>541</v>
      </c>
      <c r="G254" s="224"/>
      <c r="H254" s="227">
        <v>3</v>
      </c>
      <c r="I254" s="228"/>
      <c r="J254" s="224"/>
      <c r="K254" s="224"/>
      <c r="L254" s="229"/>
      <c r="M254" s="230"/>
      <c r="N254" s="231"/>
      <c r="O254" s="231"/>
      <c r="P254" s="231"/>
      <c r="Q254" s="231"/>
      <c r="R254" s="231"/>
      <c r="S254" s="231"/>
      <c r="T254" s="232"/>
      <c r="AT254" s="233" t="s">
        <v>239</v>
      </c>
      <c r="AU254" s="233" t="s">
        <v>87</v>
      </c>
      <c r="AV254" s="12" t="s">
        <v>87</v>
      </c>
      <c r="AW254" s="12" t="s">
        <v>41</v>
      </c>
      <c r="AX254" s="12" t="s">
        <v>77</v>
      </c>
      <c r="AY254" s="233" t="s">
        <v>125</v>
      </c>
    </row>
    <row r="255" spans="2:65" s="13" customFormat="1" ht="13.5" x14ac:dyDescent="0.3">
      <c r="B255" s="234"/>
      <c r="C255" s="235"/>
      <c r="D255" s="214" t="s">
        <v>239</v>
      </c>
      <c r="E255" s="236" t="s">
        <v>34</v>
      </c>
      <c r="F255" s="237" t="s">
        <v>250</v>
      </c>
      <c r="G255" s="235"/>
      <c r="H255" s="238">
        <v>8</v>
      </c>
      <c r="I255" s="239"/>
      <c r="J255" s="235"/>
      <c r="K255" s="235"/>
      <c r="L255" s="240"/>
      <c r="M255" s="241"/>
      <c r="N255" s="242"/>
      <c r="O255" s="242"/>
      <c r="P255" s="242"/>
      <c r="Q255" s="242"/>
      <c r="R255" s="242"/>
      <c r="S255" s="242"/>
      <c r="T255" s="243"/>
      <c r="AT255" s="244" t="s">
        <v>239</v>
      </c>
      <c r="AU255" s="244" t="s">
        <v>87</v>
      </c>
      <c r="AV255" s="13" t="s">
        <v>141</v>
      </c>
      <c r="AW255" s="13" t="s">
        <v>41</v>
      </c>
      <c r="AX255" s="13" t="s">
        <v>85</v>
      </c>
      <c r="AY255" s="244" t="s">
        <v>125</v>
      </c>
    </row>
    <row r="256" spans="2:65" s="1" customFormat="1" ht="25.5" customHeight="1" x14ac:dyDescent="0.3">
      <c r="B256" s="42"/>
      <c r="C256" s="184" t="s">
        <v>542</v>
      </c>
      <c r="D256" s="184" t="s">
        <v>126</v>
      </c>
      <c r="E256" s="185" t="s">
        <v>543</v>
      </c>
      <c r="F256" s="186" t="s">
        <v>544</v>
      </c>
      <c r="G256" s="187" t="s">
        <v>259</v>
      </c>
      <c r="H256" s="188">
        <v>505.4</v>
      </c>
      <c r="I256" s="189"/>
      <c r="J256" s="190">
        <f>ROUND(I256*H256,2)</f>
        <v>0</v>
      </c>
      <c r="K256" s="186" t="s">
        <v>237</v>
      </c>
      <c r="L256" s="62"/>
      <c r="M256" s="191" t="s">
        <v>34</v>
      </c>
      <c r="N256" s="192" t="s">
        <v>48</v>
      </c>
      <c r="O256" s="43"/>
      <c r="P256" s="193">
        <f>O256*H256</f>
        <v>0</v>
      </c>
      <c r="Q256" s="193">
        <v>0.15540000000000001</v>
      </c>
      <c r="R256" s="193">
        <f>Q256*H256</f>
        <v>78.539159999999995</v>
      </c>
      <c r="S256" s="193">
        <v>0</v>
      </c>
      <c r="T256" s="194">
        <f>S256*H256</f>
        <v>0</v>
      </c>
      <c r="AR256" s="24" t="s">
        <v>141</v>
      </c>
      <c r="AT256" s="24" t="s">
        <v>126</v>
      </c>
      <c r="AU256" s="24" t="s">
        <v>87</v>
      </c>
      <c r="AY256" s="24" t="s">
        <v>125</v>
      </c>
      <c r="BE256" s="195">
        <f>IF(N256="základní",J256,0)</f>
        <v>0</v>
      </c>
      <c r="BF256" s="195">
        <f>IF(N256="snížená",J256,0)</f>
        <v>0</v>
      </c>
      <c r="BG256" s="195">
        <f>IF(N256="zákl. přenesená",J256,0)</f>
        <v>0</v>
      </c>
      <c r="BH256" s="195">
        <f>IF(N256="sníž. přenesená",J256,0)</f>
        <v>0</v>
      </c>
      <c r="BI256" s="195">
        <f>IF(N256="nulová",J256,0)</f>
        <v>0</v>
      </c>
      <c r="BJ256" s="24" t="s">
        <v>85</v>
      </c>
      <c r="BK256" s="195">
        <f>ROUND(I256*H256,2)</f>
        <v>0</v>
      </c>
      <c r="BL256" s="24" t="s">
        <v>141</v>
      </c>
      <c r="BM256" s="24" t="s">
        <v>545</v>
      </c>
    </row>
    <row r="257" spans="2:65" s="12" customFormat="1" ht="27" x14ac:dyDescent="0.3">
      <c r="B257" s="223"/>
      <c r="C257" s="224"/>
      <c r="D257" s="214" t="s">
        <v>239</v>
      </c>
      <c r="E257" s="225" t="s">
        <v>34</v>
      </c>
      <c r="F257" s="226" t="s">
        <v>546</v>
      </c>
      <c r="G257" s="224"/>
      <c r="H257" s="227">
        <v>147.9</v>
      </c>
      <c r="I257" s="228"/>
      <c r="J257" s="224"/>
      <c r="K257" s="224"/>
      <c r="L257" s="229"/>
      <c r="M257" s="230"/>
      <c r="N257" s="231"/>
      <c r="O257" s="231"/>
      <c r="P257" s="231"/>
      <c r="Q257" s="231"/>
      <c r="R257" s="231"/>
      <c r="S257" s="231"/>
      <c r="T257" s="232"/>
      <c r="AT257" s="233" t="s">
        <v>239</v>
      </c>
      <c r="AU257" s="233" t="s">
        <v>87</v>
      </c>
      <c r="AV257" s="12" t="s">
        <v>87</v>
      </c>
      <c r="AW257" s="12" t="s">
        <v>41</v>
      </c>
      <c r="AX257" s="12" t="s">
        <v>77</v>
      </c>
      <c r="AY257" s="233" t="s">
        <v>125</v>
      </c>
    </row>
    <row r="258" spans="2:65" s="12" customFormat="1" ht="13.5" x14ac:dyDescent="0.3">
      <c r="B258" s="223"/>
      <c r="C258" s="224"/>
      <c r="D258" s="214" t="s">
        <v>239</v>
      </c>
      <c r="E258" s="225" t="s">
        <v>34</v>
      </c>
      <c r="F258" s="226" t="s">
        <v>547</v>
      </c>
      <c r="G258" s="224"/>
      <c r="H258" s="227">
        <v>221.9</v>
      </c>
      <c r="I258" s="228"/>
      <c r="J258" s="224"/>
      <c r="K258" s="224"/>
      <c r="L258" s="229"/>
      <c r="M258" s="230"/>
      <c r="N258" s="231"/>
      <c r="O258" s="231"/>
      <c r="P258" s="231"/>
      <c r="Q258" s="231"/>
      <c r="R258" s="231"/>
      <c r="S258" s="231"/>
      <c r="T258" s="232"/>
      <c r="AT258" s="233" t="s">
        <v>239</v>
      </c>
      <c r="AU258" s="233" t="s">
        <v>87</v>
      </c>
      <c r="AV258" s="12" t="s">
        <v>87</v>
      </c>
      <c r="AW258" s="12" t="s">
        <v>41</v>
      </c>
      <c r="AX258" s="12" t="s">
        <v>77</v>
      </c>
      <c r="AY258" s="233" t="s">
        <v>125</v>
      </c>
    </row>
    <row r="259" spans="2:65" s="12" customFormat="1" ht="13.5" x14ac:dyDescent="0.3">
      <c r="B259" s="223"/>
      <c r="C259" s="224"/>
      <c r="D259" s="214" t="s">
        <v>239</v>
      </c>
      <c r="E259" s="225" t="s">
        <v>34</v>
      </c>
      <c r="F259" s="226" t="s">
        <v>548</v>
      </c>
      <c r="G259" s="224"/>
      <c r="H259" s="227">
        <v>88.6</v>
      </c>
      <c r="I259" s="228"/>
      <c r="J259" s="224"/>
      <c r="K259" s="224"/>
      <c r="L259" s="229"/>
      <c r="M259" s="230"/>
      <c r="N259" s="231"/>
      <c r="O259" s="231"/>
      <c r="P259" s="231"/>
      <c r="Q259" s="231"/>
      <c r="R259" s="231"/>
      <c r="S259" s="231"/>
      <c r="T259" s="232"/>
      <c r="AT259" s="233" t="s">
        <v>239</v>
      </c>
      <c r="AU259" s="233" t="s">
        <v>87</v>
      </c>
      <c r="AV259" s="12" t="s">
        <v>87</v>
      </c>
      <c r="AW259" s="12" t="s">
        <v>41</v>
      </c>
      <c r="AX259" s="12" t="s">
        <v>77</v>
      </c>
      <c r="AY259" s="233" t="s">
        <v>125</v>
      </c>
    </row>
    <row r="260" spans="2:65" s="14" customFormat="1" ht="13.5" x14ac:dyDescent="0.3">
      <c r="B260" s="255"/>
      <c r="C260" s="256"/>
      <c r="D260" s="214" t="s">
        <v>239</v>
      </c>
      <c r="E260" s="257" t="s">
        <v>187</v>
      </c>
      <c r="F260" s="258" t="s">
        <v>549</v>
      </c>
      <c r="G260" s="256"/>
      <c r="H260" s="259">
        <v>458.4</v>
      </c>
      <c r="I260" s="260"/>
      <c r="J260" s="256"/>
      <c r="K260" s="256"/>
      <c r="L260" s="261"/>
      <c r="M260" s="262"/>
      <c r="N260" s="263"/>
      <c r="O260" s="263"/>
      <c r="P260" s="263"/>
      <c r="Q260" s="263"/>
      <c r="R260" s="263"/>
      <c r="S260" s="263"/>
      <c r="T260" s="264"/>
      <c r="AT260" s="265" t="s">
        <v>239</v>
      </c>
      <c r="AU260" s="265" t="s">
        <v>87</v>
      </c>
      <c r="AV260" s="14" t="s">
        <v>137</v>
      </c>
      <c r="AW260" s="14" t="s">
        <v>41</v>
      </c>
      <c r="AX260" s="14" t="s">
        <v>77</v>
      </c>
      <c r="AY260" s="265" t="s">
        <v>125</v>
      </c>
    </row>
    <row r="261" spans="2:65" s="12" customFormat="1" ht="13.5" x14ac:dyDescent="0.3">
      <c r="B261" s="223"/>
      <c r="C261" s="224"/>
      <c r="D261" s="214" t="s">
        <v>239</v>
      </c>
      <c r="E261" s="225" t="s">
        <v>34</v>
      </c>
      <c r="F261" s="226" t="s">
        <v>550</v>
      </c>
      <c r="G261" s="224"/>
      <c r="H261" s="227">
        <v>0.8</v>
      </c>
      <c r="I261" s="228"/>
      <c r="J261" s="224"/>
      <c r="K261" s="224"/>
      <c r="L261" s="229"/>
      <c r="M261" s="230"/>
      <c r="N261" s="231"/>
      <c r="O261" s="231"/>
      <c r="P261" s="231"/>
      <c r="Q261" s="231"/>
      <c r="R261" s="231"/>
      <c r="S261" s="231"/>
      <c r="T261" s="232"/>
      <c r="AT261" s="233" t="s">
        <v>239</v>
      </c>
      <c r="AU261" s="233" t="s">
        <v>87</v>
      </c>
      <c r="AV261" s="12" t="s">
        <v>87</v>
      </c>
      <c r="AW261" s="12" t="s">
        <v>41</v>
      </c>
      <c r="AX261" s="12" t="s">
        <v>77</v>
      </c>
      <c r="AY261" s="233" t="s">
        <v>125</v>
      </c>
    </row>
    <row r="262" spans="2:65" s="12" customFormat="1" ht="13.5" x14ac:dyDescent="0.3">
      <c r="B262" s="223"/>
      <c r="C262" s="224"/>
      <c r="D262" s="214" t="s">
        <v>239</v>
      </c>
      <c r="E262" s="225" t="s">
        <v>34</v>
      </c>
      <c r="F262" s="226" t="s">
        <v>551</v>
      </c>
      <c r="G262" s="224"/>
      <c r="H262" s="227">
        <v>0.7</v>
      </c>
      <c r="I262" s="228"/>
      <c r="J262" s="224"/>
      <c r="K262" s="224"/>
      <c r="L262" s="229"/>
      <c r="M262" s="230"/>
      <c r="N262" s="231"/>
      <c r="O262" s="231"/>
      <c r="P262" s="231"/>
      <c r="Q262" s="231"/>
      <c r="R262" s="231"/>
      <c r="S262" s="231"/>
      <c r="T262" s="232"/>
      <c r="AT262" s="233" t="s">
        <v>239</v>
      </c>
      <c r="AU262" s="233" t="s">
        <v>87</v>
      </c>
      <c r="AV262" s="12" t="s">
        <v>87</v>
      </c>
      <c r="AW262" s="12" t="s">
        <v>41</v>
      </c>
      <c r="AX262" s="12" t="s">
        <v>77</v>
      </c>
      <c r="AY262" s="233" t="s">
        <v>125</v>
      </c>
    </row>
    <row r="263" spans="2:65" s="12" customFormat="1" ht="13.5" x14ac:dyDescent="0.3">
      <c r="B263" s="223"/>
      <c r="C263" s="224"/>
      <c r="D263" s="214" t="s">
        <v>239</v>
      </c>
      <c r="E263" s="225" t="s">
        <v>34</v>
      </c>
      <c r="F263" s="226" t="s">
        <v>552</v>
      </c>
      <c r="G263" s="224"/>
      <c r="H263" s="227">
        <v>39</v>
      </c>
      <c r="I263" s="228"/>
      <c r="J263" s="224"/>
      <c r="K263" s="224"/>
      <c r="L263" s="229"/>
      <c r="M263" s="230"/>
      <c r="N263" s="231"/>
      <c r="O263" s="231"/>
      <c r="P263" s="231"/>
      <c r="Q263" s="231"/>
      <c r="R263" s="231"/>
      <c r="S263" s="231"/>
      <c r="T263" s="232"/>
      <c r="AT263" s="233" t="s">
        <v>239</v>
      </c>
      <c r="AU263" s="233" t="s">
        <v>87</v>
      </c>
      <c r="AV263" s="12" t="s">
        <v>87</v>
      </c>
      <c r="AW263" s="12" t="s">
        <v>41</v>
      </c>
      <c r="AX263" s="12" t="s">
        <v>77</v>
      </c>
      <c r="AY263" s="233" t="s">
        <v>125</v>
      </c>
    </row>
    <row r="264" spans="2:65" s="12" customFormat="1" ht="13.5" x14ac:dyDescent="0.3">
      <c r="B264" s="223"/>
      <c r="C264" s="224"/>
      <c r="D264" s="214" t="s">
        <v>239</v>
      </c>
      <c r="E264" s="225" t="s">
        <v>34</v>
      </c>
      <c r="F264" s="226" t="s">
        <v>553</v>
      </c>
      <c r="G264" s="224"/>
      <c r="H264" s="227">
        <v>6.5</v>
      </c>
      <c r="I264" s="228"/>
      <c r="J264" s="224"/>
      <c r="K264" s="224"/>
      <c r="L264" s="229"/>
      <c r="M264" s="230"/>
      <c r="N264" s="231"/>
      <c r="O264" s="231"/>
      <c r="P264" s="231"/>
      <c r="Q264" s="231"/>
      <c r="R264" s="231"/>
      <c r="S264" s="231"/>
      <c r="T264" s="232"/>
      <c r="AT264" s="233" t="s">
        <v>239</v>
      </c>
      <c r="AU264" s="233" t="s">
        <v>87</v>
      </c>
      <c r="AV264" s="12" t="s">
        <v>87</v>
      </c>
      <c r="AW264" s="12" t="s">
        <v>41</v>
      </c>
      <c r="AX264" s="12" t="s">
        <v>77</v>
      </c>
      <c r="AY264" s="233" t="s">
        <v>125</v>
      </c>
    </row>
    <row r="265" spans="2:65" s="14" customFormat="1" ht="13.5" x14ac:dyDescent="0.3">
      <c r="B265" s="255"/>
      <c r="C265" s="256"/>
      <c r="D265" s="214" t="s">
        <v>239</v>
      </c>
      <c r="E265" s="257" t="s">
        <v>554</v>
      </c>
      <c r="F265" s="258" t="s">
        <v>549</v>
      </c>
      <c r="G265" s="256"/>
      <c r="H265" s="259">
        <v>47</v>
      </c>
      <c r="I265" s="260"/>
      <c r="J265" s="256"/>
      <c r="K265" s="256"/>
      <c r="L265" s="261"/>
      <c r="M265" s="262"/>
      <c r="N265" s="263"/>
      <c r="O265" s="263"/>
      <c r="P265" s="263"/>
      <c r="Q265" s="263"/>
      <c r="R265" s="263"/>
      <c r="S265" s="263"/>
      <c r="T265" s="264"/>
      <c r="AT265" s="265" t="s">
        <v>239</v>
      </c>
      <c r="AU265" s="265" t="s">
        <v>87</v>
      </c>
      <c r="AV265" s="14" t="s">
        <v>137</v>
      </c>
      <c r="AW265" s="14" t="s">
        <v>41</v>
      </c>
      <c r="AX265" s="14" t="s">
        <v>77</v>
      </c>
      <c r="AY265" s="265" t="s">
        <v>125</v>
      </c>
    </row>
    <row r="266" spans="2:65" s="13" customFormat="1" ht="13.5" x14ac:dyDescent="0.3">
      <c r="B266" s="234"/>
      <c r="C266" s="235"/>
      <c r="D266" s="214" t="s">
        <v>239</v>
      </c>
      <c r="E266" s="236" t="s">
        <v>189</v>
      </c>
      <c r="F266" s="237" t="s">
        <v>250</v>
      </c>
      <c r="G266" s="235"/>
      <c r="H266" s="238">
        <v>505.4</v>
      </c>
      <c r="I266" s="239"/>
      <c r="J266" s="235"/>
      <c r="K266" s="235"/>
      <c r="L266" s="240"/>
      <c r="M266" s="241"/>
      <c r="N266" s="242"/>
      <c r="O266" s="242"/>
      <c r="P266" s="242"/>
      <c r="Q266" s="242"/>
      <c r="R266" s="242"/>
      <c r="S266" s="242"/>
      <c r="T266" s="243"/>
      <c r="AT266" s="244" t="s">
        <v>239</v>
      </c>
      <c r="AU266" s="244" t="s">
        <v>87</v>
      </c>
      <c r="AV266" s="13" t="s">
        <v>141</v>
      </c>
      <c r="AW266" s="13" t="s">
        <v>41</v>
      </c>
      <c r="AX266" s="13" t="s">
        <v>85</v>
      </c>
      <c r="AY266" s="244" t="s">
        <v>125</v>
      </c>
    </row>
    <row r="267" spans="2:65" s="1" customFormat="1" ht="16.5" customHeight="1" x14ac:dyDescent="0.3">
      <c r="B267" s="42"/>
      <c r="C267" s="245" t="s">
        <v>555</v>
      </c>
      <c r="D267" s="245" t="s">
        <v>353</v>
      </c>
      <c r="E267" s="246" t="s">
        <v>556</v>
      </c>
      <c r="F267" s="247" t="s">
        <v>557</v>
      </c>
      <c r="G267" s="248" t="s">
        <v>259</v>
      </c>
      <c r="H267" s="249">
        <v>509.98399999999998</v>
      </c>
      <c r="I267" s="250"/>
      <c r="J267" s="251">
        <f>ROUND(I267*H267,2)</f>
        <v>0</v>
      </c>
      <c r="K267" s="247" t="s">
        <v>237</v>
      </c>
      <c r="L267" s="252"/>
      <c r="M267" s="253" t="s">
        <v>34</v>
      </c>
      <c r="N267" s="254" t="s">
        <v>48</v>
      </c>
      <c r="O267" s="43"/>
      <c r="P267" s="193">
        <f>O267*H267</f>
        <v>0</v>
      </c>
      <c r="Q267" s="193">
        <v>8.5000000000000006E-2</v>
      </c>
      <c r="R267" s="193">
        <f>Q267*H267</f>
        <v>43.348640000000003</v>
      </c>
      <c r="S267" s="193">
        <v>0</v>
      </c>
      <c r="T267" s="194">
        <f>S267*H267</f>
        <v>0</v>
      </c>
      <c r="AR267" s="24" t="s">
        <v>280</v>
      </c>
      <c r="AT267" s="24" t="s">
        <v>353</v>
      </c>
      <c r="AU267" s="24" t="s">
        <v>87</v>
      </c>
      <c r="AY267" s="24" t="s">
        <v>125</v>
      </c>
      <c r="BE267" s="195">
        <f>IF(N267="základní",J267,0)</f>
        <v>0</v>
      </c>
      <c r="BF267" s="195">
        <f>IF(N267="snížená",J267,0)</f>
        <v>0</v>
      </c>
      <c r="BG267" s="195">
        <f>IF(N267="zákl. přenesená",J267,0)</f>
        <v>0</v>
      </c>
      <c r="BH267" s="195">
        <f>IF(N267="sníž. přenesená",J267,0)</f>
        <v>0</v>
      </c>
      <c r="BI267" s="195">
        <f>IF(N267="nulová",J267,0)</f>
        <v>0</v>
      </c>
      <c r="BJ267" s="24" t="s">
        <v>85</v>
      </c>
      <c r="BK267" s="195">
        <f>ROUND(I267*H267,2)</f>
        <v>0</v>
      </c>
      <c r="BL267" s="24" t="s">
        <v>141</v>
      </c>
      <c r="BM267" s="24" t="s">
        <v>558</v>
      </c>
    </row>
    <row r="268" spans="2:65" s="12" customFormat="1" ht="13.5" x14ac:dyDescent="0.3">
      <c r="B268" s="223"/>
      <c r="C268" s="224"/>
      <c r="D268" s="214" t="s">
        <v>239</v>
      </c>
      <c r="E268" s="225" t="s">
        <v>34</v>
      </c>
      <c r="F268" s="226" t="s">
        <v>559</v>
      </c>
      <c r="G268" s="224"/>
      <c r="H268" s="227">
        <v>462.98399999999998</v>
      </c>
      <c r="I268" s="228"/>
      <c r="J268" s="224"/>
      <c r="K268" s="224"/>
      <c r="L268" s="229"/>
      <c r="M268" s="230"/>
      <c r="N268" s="231"/>
      <c r="O268" s="231"/>
      <c r="P268" s="231"/>
      <c r="Q268" s="231"/>
      <c r="R268" s="231"/>
      <c r="S268" s="231"/>
      <c r="T268" s="232"/>
      <c r="AT268" s="233" t="s">
        <v>239</v>
      </c>
      <c r="AU268" s="233" t="s">
        <v>87</v>
      </c>
      <c r="AV268" s="12" t="s">
        <v>87</v>
      </c>
      <c r="AW268" s="12" t="s">
        <v>41</v>
      </c>
      <c r="AX268" s="12" t="s">
        <v>77</v>
      </c>
      <c r="AY268" s="233" t="s">
        <v>125</v>
      </c>
    </row>
    <row r="269" spans="2:65" s="12" customFormat="1" ht="13.5" x14ac:dyDescent="0.3">
      <c r="B269" s="223"/>
      <c r="C269" s="224"/>
      <c r="D269" s="214" t="s">
        <v>239</v>
      </c>
      <c r="E269" s="225" t="s">
        <v>34</v>
      </c>
      <c r="F269" s="226" t="s">
        <v>550</v>
      </c>
      <c r="G269" s="224"/>
      <c r="H269" s="227">
        <v>0.8</v>
      </c>
      <c r="I269" s="228"/>
      <c r="J269" s="224"/>
      <c r="K269" s="224"/>
      <c r="L269" s="229"/>
      <c r="M269" s="230"/>
      <c r="N269" s="231"/>
      <c r="O269" s="231"/>
      <c r="P269" s="231"/>
      <c r="Q269" s="231"/>
      <c r="R269" s="231"/>
      <c r="S269" s="231"/>
      <c r="T269" s="232"/>
      <c r="AT269" s="233" t="s">
        <v>239</v>
      </c>
      <c r="AU269" s="233" t="s">
        <v>87</v>
      </c>
      <c r="AV269" s="12" t="s">
        <v>87</v>
      </c>
      <c r="AW269" s="12" t="s">
        <v>41</v>
      </c>
      <c r="AX269" s="12" t="s">
        <v>77</v>
      </c>
      <c r="AY269" s="233" t="s">
        <v>125</v>
      </c>
    </row>
    <row r="270" spans="2:65" s="12" customFormat="1" ht="13.5" x14ac:dyDescent="0.3">
      <c r="B270" s="223"/>
      <c r="C270" s="224"/>
      <c r="D270" s="214" t="s">
        <v>239</v>
      </c>
      <c r="E270" s="225" t="s">
        <v>34</v>
      </c>
      <c r="F270" s="226" t="s">
        <v>551</v>
      </c>
      <c r="G270" s="224"/>
      <c r="H270" s="227">
        <v>0.7</v>
      </c>
      <c r="I270" s="228"/>
      <c r="J270" s="224"/>
      <c r="K270" s="224"/>
      <c r="L270" s="229"/>
      <c r="M270" s="230"/>
      <c r="N270" s="231"/>
      <c r="O270" s="231"/>
      <c r="P270" s="231"/>
      <c r="Q270" s="231"/>
      <c r="R270" s="231"/>
      <c r="S270" s="231"/>
      <c r="T270" s="232"/>
      <c r="AT270" s="233" t="s">
        <v>239</v>
      </c>
      <c r="AU270" s="233" t="s">
        <v>87</v>
      </c>
      <c r="AV270" s="12" t="s">
        <v>87</v>
      </c>
      <c r="AW270" s="12" t="s">
        <v>41</v>
      </c>
      <c r="AX270" s="12" t="s">
        <v>77</v>
      </c>
      <c r="AY270" s="233" t="s">
        <v>125</v>
      </c>
    </row>
    <row r="271" spans="2:65" s="12" customFormat="1" ht="13.5" x14ac:dyDescent="0.3">
      <c r="B271" s="223"/>
      <c r="C271" s="224"/>
      <c r="D271" s="214" t="s">
        <v>239</v>
      </c>
      <c r="E271" s="225" t="s">
        <v>34</v>
      </c>
      <c r="F271" s="226" t="s">
        <v>552</v>
      </c>
      <c r="G271" s="224"/>
      <c r="H271" s="227">
        <v>39</v>
      </c>
      <c r="I271" s="228"/>
      <c r="J271" s="224"/>
      <c r="K271" s="224"/>
      <c r="L271" s="229"/>
      <c r="M271" s="230"/>
      <c r="N271" s="231"/>
      <c r="O271" s="231"/>
      <c r="P271" s="231"/>
      <c r="Q271" s="231"/>
      <c r="R271" s="231"/>
      <c r="S271" s="231"/>
      <c r="T271" s="232"/>
      <c r="AT271" s="233" t="s">
        <v>239</v>
      </c>
      <c r="AU271" s="233" t="s">
        <v>87</v>
      </c>
      <c r="AV271" s="12" t="s">
        <v>87</v>
      </c>
      <c r="AW271" s="12" t="s">
        <v>41</v>
      </c>
      <c r="AX271" s="12" t="s">
        <v>77</v>
      </c>
      <c r="AY271" s="233" t="s">
        <v>125</v>
      </c>
    </row>
    <row r="272" spans="2:65" s="12" customFormat="1" ht="13.5" x14ac:dyDescent="0.3">
      <c r="B272" s="223"/>
      <c r="C272" s="224"/>
      <c r="D272" s="214" t="s">
        <v>239</v>
      </c>
      <c r="E272" s="225" t="s">
        <v>34</v>
      </c>
      <c r="F272" s="226" t="s">
        <v>553</v>
      </c>
      <c r="G272" s="224"/>
      <c r="H272" s="227">
        <v>6.5</v>
      </c>
      <c r="I272" s="228"/>
      <c r="J272" s="224"/>
      <c r="K272" s="224"/>
      <c r="L272" s="229"/>
      <c r="M272" s="230"/>
      <c r="N272" s="231"/>
      <c r="O272" s="231"/>
      <c r="P272" s="231"/>
      <c r="Q272" s="231"/>
      <c r="R272" s="231"/>
      <c r="S272" s="231"/>
      <c r="T272" s="232"/>
      <c r="AT272" s="233" t="s">
        <v>239</v>
      </c>
      <c r="AU272" s="233" t="s">
        <v>87</v>
      </c>
      <c r="AV272" s="12" t="s">
        <v>87</v>
      </c>
      <c r="AW272" s="12" t="s">
        <v>41</v>
      </c>
      <c r="AX272" s="12" t="s">
        <v>77</v>
      </c>
      <c r="AY272" s="233" t="s">
        <v>125</v>
      </c>
    </row>
    <row r="273" spans="2:65" s="13" customFormat="1" ht="13.5" x14ac:dyDescent="0.3">
      <c r="B273" s="234"/>
      <c r="C273" s="235"/>
      <c r="D273" s="214" t="s">
        <v>239</v>
      </c>
      <c r="E273" s="236" t="s">
        <v>34</v>
      </c>
      <c r="F273" s="237" t="s">
        <v>250</v>
      </c>
      <c r="G273" s="235"/>
      <c r="H273" s="238">
        <v>509.98399999999998</v>
      </c>
      <c r="I273" s="239"/>
      <c r="J273" s="235"/>
      <c r="K273" s="235"/>
      <c r="L273" s="240"/>
      <c r="M273" s="241"/>
      <c r="N273" s="242"/>
      <c r="O273" s="242"/>
      <c r="P273" s="242"/>
      <c r="Q273" s="242"/>
      <c r="R273" s="242"/>
      <c r="S273" s="242"/>
      <c r="T273" s="243"/>
      <c r="AT273" s="244" t="s">
        <v>239</v>
      </c>
      <c r="AU273" s="244" t="s">
        <v>87</v>
      </c>
      <c r="AV273" s="13" t="s">
        <v>141</v>
      </c>
      <c r="AW273" s="13" t="s">
        <v>41</v>
      </c>
      <c r="AX273" s="13" t="s">
        <v>85</v>
      </c>
      <c r="AY273" s="244" t="s">
        <v>125</v>
      </c>
    </row>
    <row r="274" spans="2:65" s="1" customFormat="1" ht="16.5" customHeight="1" x14ac:dyDescent="0.3">
      <c r="B274" s="42"/>
      <c r="C274" s="184" t="s">
        <v>560</v>
      </c>
      <c r="D274" s="184" t="s">
        <v>126</v>
      </c>
      <c r="E274" s="185" t="s">
        <v>561</v>
      </c>
      <c r="F274" s="186" t="s">
        <v>562</v>
      </c>
      <c r="G274" s="187" t="s">
        <v>259</v>
      </c>
      <c r="H274" s="188">
        <v>109.7</v>
      </c>
      <c r="I274" s="189"/>
      <c r="J274" s="190">
        <f>ROUND(I274*H274,2)</f>
        <v>0</v>
      </c>
      <c r="K274" s="186" t="s">
        <v>237</v>
      </c>
      <c r="L274" s="62"/>
      <c r="M274" s="191" t="s">
        <v>34</v>
      </c>
      <c r="N274" s="192" t="s">
        <v>48</v>
      </c>
      <c r="O274" s="43"/>
      <c r="P274" s="193">
        <f>O274*H274</f>
        <v>0</v>
      </c>
      <c r="Q274" s="193">
        <v>0.10095</v>
      </c>
      <c r="R274" s="193">
        <f>Q274*H274</f>
        <v>11.074215000000001</v>
      </c>
      <c r="S274" s="193">
        <v>0</v>
      </c>
      <c r="T274" s="194">
        <f>S274*H274</f>
        <v>0</v>
      </c>
      <c r="AR274" s="24" t="s">
        <v>141</v>
      </c>
      <c r="AT274" s="24" t="s">
        <v>126</v>
      </c>
      <c r="AU274" s="24" t="s">
        <v>87</v>
      </c>
      <c r="AY274" s="24" t="s">
        <v>125</v>
      </c>
      <c r="BE274" s="195">
        <f>IF(N274="základní",J274,0)</f>
        <v>0</v>
      </c>
      <c r="BF274" s="195">
        <f>IF(N274="snížená",J274,0)</f>
        <v>0</v>
      </c>
      <c r="BG274" s="195">
        <f>IF(N274="zákl. přenesená",J274,0)</f>
        <v>0</v>
      </c>
      <c r="BH274" s="195">
        <f>IF(N274="sníž. přenesená",J274,0)</f>
        <v>0</v>
      </c>
      <c r="BI274" s="195">
        <f>IF(N274="nulová",J274,0)</f>
        <v>0</v>
      </c>
      <c r="BJ274" s="24" t="s">
        <v>85</v>
      </c>
      <c r="BK274" s="195">
        <f>ROUND(I274*H274,2)</f>
        <v>0</v>
      </c>
      <c r="BL274" s="24" t="s">
        <v>141</v>
      </c>
      <c r="BM274" s="24" t="s">
        <v>563</v>
      </c>
    </row>
    <row r="275" spans="2:65" s="12" customFormat="1" ht="13.5" x14ac:dyDescent="0.3">
      <c r="B275" s="223"/>
      <c r="C275" s="224"/>
      <c r="D275" s="214" t="s">
        <v>239</v>
      </c>
      <c r="E275" s="225" t="s">
        <v>34</v>
      </c>
      <c r="F275" s="226" t="s">
        <v>564</v>
      </c>
      <c r="G275" s="224"/>
      <c r="H275" s="227">
        <v>82.2</v>
      </c>
      <c r="I275" s="228"/>
      <c r="J275" s="224"/>
      <c r="K275" s="224"/>
      <c r="L275" s="229"/>
      <c r="M275" s="230"/>
      <c r="N275" s="231"/>
      <c r="O275" s="231"/>
      <c r="P275" s="231"/>
      <c r="Q275" s="231"/>
      <c r="R275" s="231"/>
      <c r="S275" s="231"/>
      <c r="T275" s="232"/>
      <c r="AT275" s="233" t="s">
        <v>239</v>
      </c>
      <c r="AU275" s="233" t="s">
        <v>87</v>
      </c>
      <c r="AV275" s="12" t="s">
        <v>87</v>
      </c>
      <c r="AW275" s="12" t="s">
        <v>41</v>
      </c>
      <c r="AX275" s="12" t="s">
        <v>77</v>
      </c>
      <c r="AY275" s="233" t="s">
        <v>125</v>
      </c>
    </row>
    <row r="276" spans="2:65" s="12" customFormat="1" ht="13.5" x14ac:dyDescent="0.3">
      <c r="B276" s="223"/>
      <c r="C276" s="224"/>
      <c r="D276" s="214" t="s">
        <v>239</v>
      </c>
      <c r="E276" s="225" t="s">
        <v>34</v>
      </c>
      <c r="F276" s="226" t="s">
        <v>565</v>
      </c>
      <c r="G276" s="224"/>
      <c r="H276" s="227">
        <v>27.5</v>
      </c>
      <c r="I276" s="228"/>
      <c r="J276" s="224"/>
      <c r="K276" s="224"/>
      <c r="L276" s="229"/>
      <c r="M276" s="230"/>
      <c r="N276" s="231"/>
      <c r="O276" s="231"/>
      <c r="P276" s="231"/>
      <c r="Q276" s="231"/>
      <c r="R276" s="231"/>
      <c r="S276" s="231"/>
      <c r="T276" s="232"/>
      <c r="AT276" s="233" t="s">
        <v>239</v>
      </c>
      <c r="AU276" s="233" t="s">
        <v>87</v>
      </c>
      <c r="AV276" s="12" t="s">
        <v>87</v>
      </c>
      <c r="AW276" s="12" t="s">
        <v>41</v>
      </c>
      <c r="AX276" s="12" t="s">
        <v>77</v>
      </c>
      <c r="AY276" s="233" t="s">
        <v>125</v>
      </c>
    </row>
    <row r="277" spans="2:65" s="13" customFormat="1" ht="13.5" x14ac:dyDescent="0.3">
      <c r="B277" s="234"/>
      <c r="C277" s="235"/>
      <c r="D277" s="214" t="s">
        <v>239</v>
      </c>
      <c r="E277" s="236" t="s">
        <v>34</v>
      </c>
      <c r="F277" s="237" t="s">
        <v>250</v>
      </c>
      <c r="G277" s="235"/>
      <c r="H277" s="238">
        <v>109.7</v>
      </c>
      <c r="I277" s="239"/>
      <c r="J277" s="235"/>
      <c r="K277" s="235"/>
      <c r="L277" s="240"/>
      <c r="M277" s="241"/>
      <c r="N277" s="242"/>
      <c r="O277" s="242"/>
      <c r="P277" s="242"/>
      <c r="Q277" s="242"/>
      <c r="R277" s="242"/>
      <c r="S277" s="242"/>
      <c r="T277" s="243"/>
      <c r="AT277" s="244" t="s">
        <v>239</v>
      </c>
      <c r="AU277" s="244" t="s">
        <v>87</v>
      </c>
      <c r="AV277" s="13" t="s">
        <v>141</v>
      </c>
      <c r="AW277" s="13" t="s">
        <v>41</v>
      </c>
      <c r="AX277" s="13" t="s">
        <v>85</v>
      </c>
      <c r="AY277" s="244" t="s">
        <v>125</v>
      </c>
    </row>
    <row r="278" spans="2:65" s="1" customFormat="1" ht="16.5" customHeight="1" x14ac:dyDescent="0.3">
      <c r="B278" s="42"/>
      <c r="C278" s="245" t="s">
        <v>566</v>
      </c>
      <c r="D278" s="245" t="s">
        <v>353</v>
      </c>
      <c r="E278" s="246" t="s">
        <v>567</v>
      </c>
      <c r="F278" s="247" t="s">
        <v>568</v>
      </c>
      <c r="G278" s="248" t="s">
        <v>259</v>
      </c>
      <c r="H278" s="249">
        <v>110.797</v>
      </c>
      <c r="I278" s="250"/>
      <c r="J278" s="251">
        <f>ROUND(I278*H278,2)</f>
        <v>0</v>
      </c>
      <c r="K278" s="247" t="s">
        <v>237</v>
      </c>
      <c r="L278" s="252"/>
      <c r="M278" s="253" t="s">
        <v>34</v>
      </c>
      <c r="N278" s="254" t="s">
        <v>48</v>
      </c>
      <c r="O278" s="43"/>
      <c r="P278" s="193">
        <f>O278*H278</f>
        <v>0</v>
      </c>
      <c r="Q278" s="193">
        <v>2.8000000000000001E-2</v>
      </c>
      <c r="R278" s="193">
        <f>Q278*H278</f>
        <v>3.1023160000000001</v>
      </c>
      <c r="S278" s="193">
        <v>0</v>
      </c>
      <c r="T278" s="194">
        <f>S278*H278</f>
        <v>0</v>
      </c>
      <c r="AR278" s="24" t="s">
        <v>280</v>
      </c>
      <c r="AT278" s="24" t="s">
        <v>353</v>
      </c>
      <c r="AU278" s="24" t="s">
        <v>87</v>
      </c>
      <c r="AY278" s="24" t="s">
        <v>125</v>
      </c>
      <c r="BE278" s="195">
        <f>IF(N278="základní",J278,0)</f>
        <v>0</v>
      </c>
      <c r="BF278" s="195">
        <f>IF(N278="snížená",J278,0)</f>
        <v>0</v>
      </c>
      <c r="BG278" s="195">
        <f>IF(N278="zákl. přenesená",J278,0)</f>
        <v>0</v>
      </c>
      <c r="BH278" s="195">
        <f>IF(N278="sníž. přenesená",J278,0)</f>
        <v>0</v>
      </c>
      <c r="BI278" s="195">
        <f>IF(N278="nulová",J278,0)</f>
        <v>0</v>
      </c>
      <c r="BJ278" s="24" t="s">
        <v>85</v>
      </c>
      <c r="BK278" s="195">
        <f>ROUND(I278*H278,2)</f>
        <v>0</v>
      </c>
      <c r="BL278" s="24" t="s">
        <v>141</v>
      </c>
      <c r="BM278" s="24" t="s">
        <v>569</v>
      </c>
    </row>
    <row r="279" spans="2:65" s="12" customFormat="1" ht="13.5" x14ac:dyDescent="0.3">
      <c r="B279" s="223"/>
      <c r="C279" s="224"/>
      <c r="D279" s="214" t="s">
        <v>239</v>
      </c>
      <c r="E279" s="225" t="s">
        <v>34</v>
      </c>
      <c r="F279" s="226" t="s">
        <v>570</v>
      </c>
      <c r="G279" s="224"/>
      <c r="H279" s="227">
        <v>110.797</v>
      </c>
      <c r="I279" s="228"/>
      <c r="J279" s="224"/>
      <c r="K279" s="224"/>
      <c r="L279" s="229"/>
      <c r="M279" s="230"/>
      <c r="N279" s="231"/>
      <c r="O279" s="231"/>
      <c r="P279" s="231"/>
      <c r="Q279" s="231"/>
      <c r="R279" s="231"/>
      <c r="S279" s="231"/>
      <c r="T279" s="232"/>
      <c r="AT279" s="233" t="s">
        <v>239</v>
      </c>
      <c r="AU279" s="233" t="s">
        <v>87</v>
      </c>
      <c r="AV279" s="12" t="s">
        <v>87</v>
      </c>
      <c r="AW279" s="12" t="s">
        <v>41</v>
      </c>
      <c r="AX279" s="12" t="s">
        <v>85</v>
      </c>
      <c r="AY279" s="233" t="s">
        <v>125</v>
      </c>
    </row>
    <row r="280" spans="2:65" s="1" customFormat="1" ht="25.5" customHeight="1" x14ac:dyDescent="0.3">
      <c r="B280" s="42"/>
      <c r="C280" s="184" t="s">
        <v>571</v>
      </c>
      <c r="D280" s="184" t="s">
        <v>126</v>
      </c>
      <c r="E280" s="185" t="s">
        <v>572</v>
      </c>
      <c r="F280" s="186" t="s">
        <v>573</v>
      </c>
      <c r="G280" s="187" t="s">
        <v>271</v>
      </c>
      <c r="H280" s="188">
        <v>10.09</v>
      </c>
      <c r="I280" s="189"/>
      <c r="J280" s="190">
        <f>ROUND(I280*H280,2)</f>
        <v>0</v>
      </c>
      <c r="K280" s="186" t="s">
        <v>237</v>
      </c>
      <c r="L280" s="62"/>
      <c r="M280" s="191" t="s">
        <v>34</v>
      </c>
      <c r="N280" s="192" t="s">
        <v>48</v>
      </c>
      <c r="O280" s="43"/>
      <c r="P280" s="193">
        <f>O280*H280</f>
        <v>0</v>
      </c>
      <c r="Q280" s="193">
        <v>2.2563399999999998</v>
      </c>
      <c r="R280" s="193">
        <f>Q280*H280</f>
        <v>22.766470599999998</v>
      </c>
      <c r="S280" s="193">
        <v>0</v>
      </c>
      <c r="T280" s="194">
        <f>S280*H280</f>
        <v>0</v>
      </c>
      <c r="AR280" s="24" t="s">
        <v>141</v>
      </c>
      <c r="AT280" s="24" t="s">
        <v>126</v>
      </c>
      <c r="AU280" s="24" t="s">
        <v>87</v>
      </c>
      <c r="AY280" s="24" t="s">
        <v>125</v>
      </c>
      <c r="BE280" s="195">
        <f>IF(N280="základní",J280,0)</f>
        <v>0</v>
      </c>
      <c r="BF280" s="195">
        <f>IF(N280="snížená",J280,0)</f>
        <v>0</v>
      </c>
      <c r="BG280" s="195">
        <f>IF(N280="zákl. přenesená",J280,0)</f>
        <v>0</v>
      </c>
      <c r="BH280" s="195">
        <f>IF(N280="sníž. přenesená",J280,0)</f>
        <v>0</v>
      </c>
      <c r="BI280" s="195">
        <f>IF(N280="nulová",J280,0)</f>
        <v>0</v>
      </c>
      <c r="BJ280" s="24" t="s">
        <v>85</v>
      </c>
      <c r="BK280" s="195">
        <f>ROUND(I280*H280,2)</f>
        <v>0</v>
      </c>
      <c r="BL280" s="24" t="s">
        <v>141</v>
      </c>
      <c r="BM280" s="24" t="s">
        <v>574</v>
      </c>
    </row>
    <row r="281" spans="2:65" s="12" customFormat="1" ht="27" x14ac:dyDescent="0.3">
      <c r="B281" s="223"/>
      <c r="C281" s="224"/>
      <c r="D281" s="214" t="s">
        <v>239</v>
      </c>
      <c r="E281" s="225" t="s">
        <v>34</v>
      </c>
      <c r="F281" s="226" t="s">
        <v>575</v>
      </c>
      <c r="G281" s="224"/>
      <c r="H281" s="227">
        <v>6.5519999999999996</v>
      </c>
      <c r="I281" s="228"/>
      <c r="J281" s="224"/>
      <c r="K281" s="224"/>
      <c r="L281" s="229"/>
      <c r="M281" s="230"/>
      <c r="N281" s="231"/>
      <c r="O281" s="231"/>
      <c r="P281" s="231"/>
      <c r="Q281" s="231"/>
      <c r="R281" s="231"/>
      <c r="S281" s="231"/>
      <c r="T281" s="232"/>
      <c r="AT281" s="233" t="s">
        <v>239</v>
      </c>
      <c r="AU281" s="233" t="s">
        <v>87</v>
      </c>
      <c r="AV281" s="12" t="s">
        <v>87</v>
      </c>
      <c r="AW281" s="12" t="s">
        <v>41</v>
      </c>
      <c r="AX281" s="12" t="s">
        <v>77</v>
      </c>
      <c r="AY281" s="233" t="s">
        <v>125</v>
      </c>
    </row>
    <row r="282" spans="2:65" s="12" customFormat="1" ht="27" x14ac:dyDescent="0.3">
      <c r="B282" s="223"/>
      <c r="C282" s="224"/>
      <c r="D282" s="214" t="s">
        <v>239</v>
      </c>
      <c r="E282" s="225" t="s">
        <v>34</v>
      </c>
      <c r="F282" s="226" t="s">
        <v>576</v>
      </c>
      <c r="G282" s="224"/>
      <c r="H282" s="227">
        <v>3.5379999999999998</v>
      </c>
      <c r="I282" s="228"/>
      <c r="J282" s="224"/>
      <c r="K282" s="224"/>
      <c r="L282" s="229"/>
      <c r="M282" s="230"/>
      <c r="N282" s="231"/>
      <c r="O282" s="231"/>
      <c r="P282" s="231"/>
      <c r="Q282" s="231"/>
      <c r="R282" s="231"/>
      <c r="S282" s="231"/>
      <c r="T282" s="232"/>
      <c r="AT282" s="233" t="s">
        <v>239</v>
      </c>
      <c r="AU282" s="233" t="s">
        <v>87</v>
      </c>
      <c r="AV282" s="12" t="s">
        <v>87</v>
      </c>
      <c r="AW282" s="12" t="s">
        <v>41</v>
      </c>
      <c r="AX282" s="12" t="s">
        <v>77</v>
      </c>
      <c r="AY282" s="233" t="s">
        <v>125</v>
      </c>
    </row>
    <row r="283" spans="2:65" s="13" customFormat="1" ht="13.5" x14ac:dyDescent="0.3">
      <c r="B283" s="234"/>
      <c r="C283" s="235"/>
      <c r="D283" s="214" t="s">
        <v>239</v>
      </c>
      <c r="E283" s="236" t="s">
        <v>34</v>
      </c>
      <c r="F283" s="237" t="s">
        <v>250</v>
      </c>
      <c r="G283" s="235"/>
      <c r="H283" s="238">
        <v>10.09</v>
      </c>
      <c r="I283" s="239"/>
      <c r="J283" s="235"/>
      <c r="K283" s="235"/>
      <c r="L283" s="240"/>
      <c r="M283" s="241"/>
      <c r="N283" s="242"/>
      <c r="O283" s="242"/>
      <c r="P283" s="242"/>
      <c r="Q283" s="242"/>
      <c r="R283" s="242"/>
      <c r="S283" s="242"/>
      <c r="T283" s="243"/>
      <c r="AT283" s="244" t="s">
        <v>239</v>
      </c>
      <c r="AU283" s="244" t="s">
        <v>87</v>
      </c>
      <c r="AV283" s="13" t="s">
        <v>141</v>
      </c>
      <c r="AW283" s="13" t="s">
        <v>41</v>
      </c>
      <c r="AX283" s="13" t="s">
        <v>85</v>
      </c>
      <c r="AY283" s="244" t="s">
        <v>125</v>
      </c>
    </row>
    <row r="284" spans="2:65" s="1" customFormat="1" ht="25.5" customHeight="1" x14ac:dyDescent="0.3">
      <c r="B284" s="42"/>
      <c r="C284" s="184" t="s">
        <v>577</v>
      </c>
      <c r="D284" s="184" t="s">
        <v>126</v>
      </c>
      <c r="E284" s="185" t="s">
        <v>578</v>
      </c>
      <c r="F284" s="186" t="s">
        <v>579</v>
      </c>
      <c r="G284" s="187" t="s">
        <v>259</v>
      </c>
      <c r="H284" s="188">
        <v>42.7</v>
      </c>
      <c r="I284" s="189"/>
      <c r="J284" s="190">
        <f>ROUND(I284*H284,2)</f>
        <v>0</v>
      </c>
      <c r="K284" s="186" t="s">
        <v>237</v>
      </c>
      <c r="L284" s="62"/>
      <c r="M284" s="191" t="s">
        <v>34</v>
      </c>
      <c r="N284" s="192" t="s">
        <v>48</v>
      </c>
      <c r="O284" s="43"/>
      <c r="P284" s="193">
        <f>O284*H284</f>
        <v>0</v>
      </c>
      <c r="Q284" s="193">
        <v>0</v>
      </c>
      <c r="R284" s="193">
        <f>Q284*H284</f>
        <v>0</v>
      </c>
      <c r="S284" s="193">
        <v>0</v>
      </c>
      <c r="T284" s="194">
        <f>S284*H284</f>
        <v>0</v>
      </c>
      <c r="AR284" s="24" t="s">
        <v>141</v>
      </c>
      <c r="AT284" s="24" t="s">
        <v>126</v>
      </c>
      <c r="AU284" s="24" t="s">
        <v>87</v>
      </c>
      <c r="AY284" s="24" t="s">
        <v>125</v>
      </c>
      <c r="BE284" s="195">
        <f>IF(N284="základní",J284,0)</f>
        <v>0</v>
      </c>
      <c r="BF284" s="195">
        <f>IF(N284="snížená",J284,0)</f>
        <v>0</v>
      </c>
      <c r="BG284" s="195">
        <f>IF(N284="zákl. přenesená",J284,0)</f>
        <v>0</v>
      </c>
      <c r="BH284" s="195">
        <f>IF(N284="sníž. přenesená",J284,0)</f>
        <v>0</v>
      </c>
      <c r="BI284" s="195">
        <f>IF(N284="nulová",J284,0)</f>
        <v>0</v>
      </c>
      <c r="BJ284" s="24" t="s">
        <v>85</v>
      </c>
      <c r="BK284" s="195">
        <f>ROUND(I284*H284,2)</f>
        <v>0</v>
      </c>
      <c r="BL284" s="24" t="s">
        <v>141</v>
      </c>
      <c r="BM284" s="24" t="s">
        <v>580</v>
      </c>
    </row>
    <row r="285" spans="2:65" s="12" customFormat="1" ht="13.5" x14ac:dyDescent="0.3">
      <c r="B285" s="223"/>
      <c r="C285" s="224"/>
      <c r="D285" s="214" t="s">
        <v>239</v>
      </c>
      <c r="E285" s="225" t="s">
        <v>34</v>
      </c>
      <c r="F285" s="226" t="s">
        <v>581</v>
      </c>
      <c r="G285" s="224"/>
      <c r="H285" s="227">
        <v>42.7</v>
      </c>
      <c r="I285" s="228"/>
      <c r="J285" s="224"/>
      <c r="K285" s="224"/>
      <c r="L285" s="229"/>
      <c r="M285" s="230"/>
      <c r="N285" s="231"/>
      <c r="O285" s="231"/>
      <c r="P285" s="231"/>
      <c r="Q285" s="231"/>
      <c r="R285" s="231"/>
      <c r="S285" s="231"/>
      <c r="T285" s="232"/>
      <c r="AT285" s="233" t="s">
        <v>239</v>
      </c>
      <c r="AU285" s="233" t="s">
        <v>87</v>
      </c>
      <c r="AV285" s="12" t="s">
        <v>87</v>
      </c>
      <c r="AW285" s="12" t="s">
        <v>41</v>
      </c>
      <c r="AX285" s="12" t="s">
        <v>85</v>
      </c>
      <c r="AY285" s="233" t="s">
        <v>125</v>
      </c>
    </row>
    <row r="286" spans="2:65" s="1" customFormat="1" ht="25.5" customHeight="1" x14ac:dyDescent="0.3">
      <c r="B286" s="42"/>
      <c r="C286" s="184" t="s">
        <v>582</v>
      </c>
      <c r="D286" s="184" t="s">
        <v>126</v>
      </c>
      <c r="E286" s="185" t="s">
        <v>583</v>
      </c>
      <c r="F286" s="186" t="s">
        <v>584</v>
      </c>
      <c r="G286" s="187" t="s">
        <v>259</v>
      </c>
      <c r="H286" s="188">
        <v>42.7</v>
      </c>
      <c r="I286" s="189"/>
      <c r="J286" s="190">
        <f>ROUND(I286*H286,2)</f>
        <v>0</v>
      </c>
      <c r="K286" s="186" t="s">
        <v>237</v>
      </c>
      <c r="L286" s="62"/>
      <c r="M286" s="191" t="s">
        <v>34</v>
      </c>
      <c r="N286" s="192" t="s">
        <v>48</v>
      </c>
      <c r="O286" s="43"/>
      <c r="P286" s="193">
        <f>O286*H286</f>
        <v>0</v>
      </c>
      <c r="Q286" s="193">
        <v>5.0000000000000002E-5</v>
      </c>
      <c r="R286" s="193">
        <f>Q286*H286</f>
        <v>2.1350000000000002E-3</v>
      </c>
      <c r="S286" s="193">
        <v>0</v>
      </c>
      <c r="T286" s="194">
        <f>S286*H286</f>
        <v>0</v>
      </c>
      <c r="AR286" s="24" t="s">
        <v>141</v>
      </c>
      <c r="AT286" s="24" t="s">
        <v>126</v>
      </c>
      <c r="AU286" s="24" t="s">
        <v>87</v>
      </c>
      <c r="AY286" s="24" t="s">
        <v>125</v>
      </c>
      <c r="BE286" s="195">
        <f>IF(N286="základní",J286,0)</f>
        <v>0</v>
      </c>
      <c r="BF286" s="195">
        <f>IF(N286="snížená",J286,0)</f>
        <v>0</v>
      </c>
      <c r="BG286" s="195">
        <f>IF(N286="zákl. přenesená",J286,0)</f>
        <v>0</v>
      </c>
      <c r="BH286" s="195">
        <f>IF(N286="sníž. přenesená",J286,0)</f>
        <v>0</v>
      </c>
      <c r="BI286" s="195">
        <f>IF(N286="nulová",J286,0)</f>
        <v>0</v>
      </c>
      <c r="BJ286" s="24" t="s">
        <v>85</v>
      </c>
      <c r="BK286" s="195">
        <f>ROUND(I286*H286,2)</f>
        <v>0</v>
      </c>
      <c r="BL286" s="24" t="s">
        <v>141</v>
      </c>
      <c r="BM286" s="24" t="s">
        <v>585</v>
      </c>
    </row>
    <row r="287" spans="2:65" s="1" customFormat="1" ht="16.5" customHeight="1" x14ac:dyDescent="0.3">
      <c r="B287" s="42"/>
      <c r="C287" s="184" t="s">
        <v>586</v>
      </c>
      <c r="D287" s="184" t="s">
        <v>126</v>
      </c>
      <c r="E287" s="185" t="s">
        <v>587</v>
      </c>
      <c r="F287" s="186" t="s">
        <v>588</v>
      </c>
      <c r="G287" s="187" t="s">
        <v>259</v>
      </c>
      <c r="H287" s="188">
        <v>42.7</v>
      </c>
      <c r="I287" s="189"/>
      <c r="J287" s="190">
        <f>ROUND(I287*H287,2)</f>
        <v>0</v>
      </c>
      <c r="K287" s="186" t="s">
        <v>237</v>
      </c>
      <c r="L287" s="62"/>
      <c r="M287" s="191" t="s">
        <v>34</v>
      </c>
      <c r="N287" s="192" t="s">
        <v>48</v>
      </c>
      <c r="O287" s="43"/>
      <c r="P287" s="193">
        <f>O287*H287</f>
        <v>0</v>
      </c>
      <c r="Q287" s="193">
        <v>0</v>
      </c>
      <c r="R287" s="193">
        <f>Q287*H287</f>
        <v>0</v>
      </c>
      <c r="S287" s="193">
        <v>0</v>
      </c>
      <c r="T287" s="194">
        <f>S287*H287</f>
        <v>0</v>
      </c>
      <c r="AR287" s="24" t="s">
        <v>141</v>
      </c>
      <c r="AT287" s="24" t="s">
        <v>126</v>
      </c>
      <c r="AU287" s="24" t="s">
        <v>87</v>
      </c>
      <c r="AY287" s="24" t="s">
        <v>125</v>
      </c>
      <c r="BE287" s="195">
        <f>IF(N287="základní",J287,0)</f>
        <v>0</v>
      </c>
      <c r="BF287" s="195">
        <f>IF(N287="snížená",J287,0)</f>
        <v>0</v>
      </c>
      <c r="BG287" s="195">
        <f>IF(N287="zákl. přenesená",J287,0)</f>
        <v>0</v>
      </c>
      <c r="BH287" s="195">
        <f>IF(N287="sníž. přenesená",J287,0)</f>
        <v>0</v>
      </c>
      <c r="BI287" s="195">
        <f>IF(N287="nulová",J287,0)</f>
        <v>0</v>
      </c>
      <c r="BJ287" s="24" t="s">
        <v>85</v>
      </c>
      <c r="BK287" s="195">
        <f>ROUND(I287*H287,2)</f>
        <v>0</v>
      </c>
      <c r="BL287" s="24" t="s">
        <v>141</v>
      </c>
      <c r="BM287" s="24" t="s">
        <v>589</v>
      </c>
    </row>
    <row r="288" spans="2:65" s="1" customFormat="1" ht="16.5" customHeight="1" x14ac:dyDescent="0.3">
      <c r="B288" s="42"/>
      <c r="C288" s="184" t="s">
        <v>590</v>
      </c>
      <c r="D288" s="184" t="s">
        <v>126</v>
      </c>
      <c r="E288" s="185" t="s">
        <v>591</v>
      </c>
      <c r="F288" s="186" t="s">
        <v>592</v>
      </c>
      <c r="G288" s="187" t="s">
        <v>259</v>
      </c>
      <c r="H288" s="188">
        <v>579.6</v>
      </c>
      <c r="I288" s="189"/>
      <c r="J288" s="190">
        <f>ROUND(I288*H288,2)</f>
        <v>0</v>
      </c>
      <c r="K288" s="186" t="s">
        <v>237</v>
      </c>
      <c r="L288" s="62"/>
      <c r="M288" s="191" t="s">
        <v>34</v>
      </c>
      <c r="N288" s="192" t="s">
        <v>48</v>
      </c>
      <c r="O288" s="43"/>
      <c r="P288" s="193">
        <f>O288*H288</f>
        <v>0</v>
      </c>
      <c r="Q288" s="193">
        <v>0</v>
      </c>
      <c r="R288" s="193">
        <f>Q288*H288</f>
        <v>0</v>
      </c>
      <c r="S288" s="193">
        <v>0</v>
      </c>
      <c r="T288" s="194">
        <f>S288*H288</f>
        <v>0</v>
      </c>
      <c r="AR288" s="24" t="s">
        <v>141</v>
      </c>
      <c r="AT288" s="24" t="s">
        <v>126</v>
      </c>
      <c r="AU288" s="24" t="s">
        <v>87</v>
      </c>
      <c r="AY288" s="24" t="s">
        <v>125</v>
      </c>
      <c r="BE288" s="195">
        <f>IF(N288="základní",J288,0)</f>
        <v>0</v>
      </c>
      <c r="BF288" s="195">
        <f>IF(N288="snížená",J288,0)</f>
        <v>0</v>
      </c>
      <c r="BG288" s="195">
        <f>IF(N288="zákl. přenesená",J288,0)</f>
        <v>0</v>
      </c>
      <c r="BH288" s="195">
        <f>IF(N288="sníž. přenesená",J288,0)</f>
        <v>0</v>
      </c>
      <c r="BI288" s="195">
        <f>IF(N288="nulová",J288,0)</f>
        <v>0</v>
      </c>
      <c r="BJ288" s="24" t="s">
        <v>85</v>
      </c>
      <c r="BK288" s="195">
        <f>ROUND(I288*H288,2)</f>
        <v>0</v>
      </c>
      <c r="BL288" s="24" t="s">
        <v>141</v>
      </c>
      <c r="BM288" s="24" t="s">
        <v>593</v>
      </c>
    </row>
    <row r="289" spans="2:65" s="12" customFormat="1" ht="40.5" x14ac:dyDescent="0.3">
      <c r="B289" s="223"/>
      <c r="C289" s="224"/>
      <c r="D289" s="214" t="s">
        <v>239</v>
      </c>
      <c r="E289" s="225" t="s">
        <v>34</v>
      </c>
      <c r="F289" s="226" t="s">
        <v>594</v>
      </c>
      <c r="G289" s="224"/>
      <c r="H289" s="227">
        <v>245.3</v>
      </c>
      <c r="I289" s="228"/>
      <c r="J289" s="224"/>
      <c r="K289" s="224"/>
      <c r="L289" s="229"/>
      <c r="M289" s="230"/>
      <c r="N289" s="231"/>
      <c r="O289" s="231"/>
      <c r="P289" s="231"/>
      <c r="Q289" s="231"/>
      <c r="R289" s="231"/>
      <c r="S289" s="231"/>
      <c r="T289" s="232"/>
      <c r="AT289" s="233" t="s">
        <v>239</v>
      </c>
      <c r="AU289" s="233" t="s">
        <v>87</v>
      </c>
      <c r="AV289" s="12" t="s">
        <v>87</v>
      </c>
      <c r="AW289" s="12" t="s">
        <v>41</v>
      </c>
      <c r="AX289" s="12" t="s">
        <v>77</v>
      </c>
      <c r="AY289" s="233" t="s">
        <v>125</v>
      </c>
    </row>
    <row r="290" spans="2:65" s="12" customFormat="1" ht="27" x14ac:dyDescent="0.3">
      <c r="B290" s="223"/>
      <c r="C290" s="224"/>
      <c r="D290" s="214" t="s">
        <v>239</v>
      </c>
      <c r="E290" s="225" t="s">
        <v>34</v>
      </c>
      <c r="F290" s="226" t="s">
        <v>595</v>
      </c>
      <c r="G290" s="224"/>
      <c r="H290" s="227">
        <v>179.8</v>
      </c>
      <c r="I290" s="228"/>
      <c r="J290" s="224"/>
      <c r="K290" s="224"/>
      <c r="L290" s="229"/>
      <c r="M290" s="230"/>
      <c r="N290" s="231"/>
      <c r="O290" s="231"/>
      <c r="P290" s="231"/>
      <c r="Q290" s="231"/>
      <c r="R290" s="231"/>
      <c r="S290" s="231"/>
      <c r="T290" s="232"/>
      <c r="AT290" s="233" t="s">
        <v>239</v>
      </c>
      <c r="AU290" s="233" t="s">
        <v>87</v>
      </c>
      <c r="AV290" s="12" t="s">
        <v>87</v>
      </c>
      <c r="AW290" s="12" t="s">
        <v>41</v>
      </c>
      <c r="AX290" s="12" t="s">
        <v>77</v>
      </c>
      <c r="AY290" s="233" t="s">
        <v>125</v>
      </c>
    </row>
    <row r="291" spans="2:65" s="12" customFormat="1" ht="13.5" x14ac:dyDescent="0.3">
      <c r="B291" s="223"/>
      <c r="C291" s="224"/>
      <c r="D291" s="214" t="s">
        <v>239</v>
      </c>
      <c r="E291" s="225" t="s">
        <v>34</v>
      </c>
      <c r="F291" s="226" t="s">
        <v>596</v>
      </c>
      <c r="G291" s="224"/>
      <c r="H291" s="227">
        <v>154.5</v>
      </c>
      <c r="I291" s="228"/>
      <c r="J291" s="224"/>
      <c r="K291" s="224"/>
      <c r="L291" s="229"/>
      <c r="M291" s="230"/>
      <c r="N291" s="231"/>
      <c r="O291" s="231"/>
      <c r="P291" s="231"/>
      <c r="Q291" s="231"/>
      <c r="R291" s="231"/>
      <c r="S291" s="231"/>
      <c r="T291" s="232"/>
      <c r="AT291" s="233" t="s">
        <v>239</v>
      </c>
      <c r="AU291" s="233" t="s">
        <v>87</v>
      </c>
      <c r="AV291" s="12" t="s">
        <v>87</v>
      </c>
      <c r="AW291" s="12" t="s">
        <v>41</v>
      </c>
      <c r="AX291" s="12" t="s">
        <v>77</v>
      </c>
      <c r="AY291" s="233" t="s">
        <v>125</v>
      </c>
    </row>
    <row r="292" spans="2:65" s="13" customFormat="1" ht="13.5" x14ac:dyDescent="0.3">
      <c r="B292" s="234"/>
      <c r="C292" s="235"/>
      <c r="D292" s="214" t="s">
        <v>239</v>
      </c>
      <c r="E292" s="236" t="s">
        <v>34</v>
      </c>
      <c r="F292" s="237" t="s">
        <v>250</v>
      </c>
      <c r="G292" s="235"/>
      <c r="H292" s="238">
        <v>579.6</v>
      </c>
      <c r="I292" s="239"/>
      <c r="J292" s="235"/>
      <c r="K292" s="235"/>
      <c r="L292" s="240"/>
      <c r="M292" s="241"/>
      <c r="N292" s="242"/>
      <c r="O292" s="242"/>
      <c r="P292" s="242"/>
      <c r="Q292" s="242"/>
      <c r="R292" s="242"/>
      <c r="S292" s="242"/>
      <c r="T292" s="243"/>
      <c r="AT292" s="244" t="s">
        <v>239</v>
      </c>
      <c r="AU292" s="244" t="s">
        <v>87</v>
      </c>
      <c r="AV292" s="13" t="s">
        <v>141</v>
      </c>
      <c r="AW292" s="13" t="s">
        <v>41</v>
      </c>
      <c r="AX292" s="13" t="s">
        <v>85</v>
      </c>
      <c r="AY292" s="244" t="s">
        <v>125</v>
      </c>
    </row>
    <row r="293" spans="2:65" s="1" customFormat="1" ht="16.5" customHeight="1" x14ac:dyDescent="0.3">
      <c r="B293" s="42"/>
      <c r="C293" s="184" t="s">
        <v>597</v>
      </c>
      <c r="D293" s="184" t="s">
        <v>126</v>
      </c>
      <c r="E293" s="185" t="s">
        <v>598</v>
      </c>
      <c r="F293" s="186" t="s">
        <v>599</v>
      </c>
      <c r="G293" s="187" t="s">
        <v>34</v>
      </c>
      <c r="H293" s="188">
        <v>4</v>
      </c>
      <c r="I293" s="189"/>
      <c r="J293" s="190">
        <f>ROUND(I293*H293,2)</f>
        <v>0</v>
      </c>
      <c r="K293" s="186" t="s">
        <v>34</v>
      </c>
      <c r="L293" s="62"/>
      <c r="M293" s="191" t="s">
        <v>34</v>
      </c>
      <c r="N293" s="192" t="s">
        <v>48</v>
      </c>
      <c r="O293" s="43"/>
      <c r="P293" s="193">
        <f>O293*H293</f>
        <v>0</v>
      </c>
      <c r="Q293" s="193">
        <v>0</v>
      </c>
      <c r="R293" s="193">
        <f>Q293*H293</f>
        <v>0</v>
      </c>
      <c r="S293" s="193">
        <v>0</v>
      </c>
      <c r="T293" s="194">
        <f>S293*H293</f>
        <v>0</v>
      </c>
      <c r="AR293" s="24" t="s">
        <v>141</v>
      </c>
      <c r="AT293" s="24" t="s">
        <v>126</v>
      </c>
      <c r="AU293" s="24" t="s">
        <v>87</v>
      </c>
      <c r="AY293" s="24" t="s">
        <v>125</v>
      </c>
      <c r="BE293" s="195">
        <f>IF(N293="základní",J293,0)</f>
        <v>0</v>
      </c>
      <c r="BF293" s="195">
        <f>IF(N293="snížená",J293,0)</f>
        <v>0</v>
      </c>
      <c r="BG293" s="195">
        <f>IF(N293="zákl. přenesená",J293,0)</f>
        <v>0</v>
      </c>
      <c r="BH293" s="195">
        <f>IF(N293="sníž. přenesená",J293,0)</f>
        <v>0</v>
      </c>
      <c r="BI293" s="195">
        <f>IF(N293="nulová",J293,0)</f>
        <v>0</v>
      </c>
      <c r="BJ293" s="24" t="s">
        <v>85</v>
      </c>
      <c r="BK293" s="195">
        <f>ROUND(I293*H293,2)</f>
        <v>0</v>
      </c>
      <c r="BL293" s="24" t="s">
        <v>141</v>
      </c>
      <c r="BM293" s="24" t="s">
        <v>600</v>
      </c>
    </row>
    <row r="294" spans="2:65" s="12" customFormat="1" ht="13.5" x14ac:dyDescent="0.3">
      <c r="B294" s="223"/>
      <c r="C294" s="224"/>
      <c r="D294" s="214" t="s">
        <v>239</v>
      </c>
      <c r="E294" s="225" t="s">
        <v>191</v>
      </c>
      <c r="F294" s="226" t="s">
        <v>141</v>
      </c>
      <c r="G294" s="224"/>
      <c r="H294" s="227">
        <v>4</v>
      </c>
      <c r="I294" s="228"/>
      <c r="J294" s="224"/>
      <c r="K294" s="224"/>
      <c r="L294" s="229"/>
      <c r="M294" s="230"/>
      <c r="N294" s="231"/>
      <c r="O294" s="231"/>
      <c r="P294" s="231"/>
      <c r="Q294" s="231"/>
      <c r="R294" s="231"/>
      <c r="S294" s="231"/>
      <c r="T294" s="232"/>
      <c r="AT294" s="233" t="s">
        <v>239</v>
      </c>
      <c r="AU294" s="233" t="s">
        <v>87</v>
      </c>
      <c r="AV294" s="12" t="s">
        <v>87</v>
      </c>
      <c r="AW294" s="12" t="s">
        <v>41</v>
      </c>
      <c r="AX294" s="12" t="s">
        <v>85</v>
      </c>
      <c r="AY294" s="233" t="s">
        <v>125</v>
      </c>
    </row>
    <row r="295" spans="2:65" s="1" customFormat="1" ht="16.5" customHeight="1" x14ac:dyDescent="0.3">
      <c r="B295" s="42"/>
      <c r="C295" s="184" t="s">
        <v>601</v>
      </c>
      <c r="D295" s="184" t="s">
        <v>126</v>
      </c>
      <c r="E295" s="185" t="s">
        <v>602</v>
      </c>
      <c r="F295" s="186" t="s">
        <v>603</v>
      </c>
      <c r="G295" s="187" t="s">
        <v>259</v>
      </c>
      <c r="H295" s="188">
        <v>23</v>
      </c>
      <c r="I295" s="189"/>
      <c r="J295" s="190">
        <f>ROUND(I295*H295,2)</f>
        <v>0</v>
      </c>
      <c r="K295" s="186" t="s">
        <v>237</v>
      </c>
      <c r="L295" s="62"/>
      <c r="M295" s="191" t="s">
        <v>34</v>
      </c>
      <c r="N295" s="192" t="s">
        <v>48</v>
      </c>
      <c r="O295" s="43"/>
      <c r="P295" s="193">
        <f>O295*H295</f>
        <v>0</v>
      </c>
      <c r="Q295" s="193">
        <v>9.0000000000000006E-5</v>
      </c>
      <c r="R295" s="193">
        <f>Q295*H295</f>
        <v>2.0700000000000002E-3</v>
      </c>
      <c r="S295" s="193">
        <v>4.2000000000000003E-2</v>
      </c>
      <c r="T295" s="194">
        <f>S295*H295</f>
        <v>0.96600000000000008</v>
      </c>
      <c r="AR295" s="24" t="s">
        <v>141</v>
      </c>
      <c r="AT295" s="24" t="s">
        <v>126</v>
      </c>
      <c r="AU295" s="24" t="s">
        <v>87</v>
      </c>
      <c r="AY295" s="24" t="s">
        <v>125</v>
      </c>
      <c r="BE295" s="195">
        <f>IF(N295="základní",J295,0)</f>
        <v>0</v>
      </c>
      <c r="BF295" s="195">
        <f>IF(N295="snížená",J295,0)</f>
        <v>0</v>
      </c>
      <c r="BG295" s="195">
        <f>IF(N295="zákl. přenesená",J295,0)</f>
        <v>0</v>
      </c>
      <c r="BH295" s="195">
        <f>IF(N295="sníž. přenesená",J295,0)</f>
        <v>0</v>
      </c>
      <c r="BI295" s="195">
        <f>IF(N295="nulová",J295,0)</f>
        <v>0</v>
      </c>
      <c r="BJ295" s="24" t="s">
        <v>85</v>
      </c>
      <c r="BK295" s="195">
        <f>ROUND(I295*H295,2)</f>
        <v>0</v>
      </c>
      <c r="BL295" s="24" t="s">
        <v>141</v>
      </c>
      <c r="BM295" s="24" t="s">
        <v>604</v>
      </c>
    </row>
    <row r="296" spans="2:65" s="12" customFormat="1" ht="13.5" x14ac:dyDescent="0.3">
      <c r="B296" s="223"/>
      <c r="C296" s="224"/>
      <c r="D296" s="214" t="s">
        <v>239</v>
      </c>
      <c r="E296" s="225" t="s">
        <v>192</v>
      </c>
      <c r="F296" s="226" t="s">
        <v>193</v>
      </c>
      <c r="G296" s="224"/>
      <c r="H296" s="227">
        <v>23</v>
      </c>
      <c r="I296" s="228"/>
      <c r="J296" s="224"/>
      <c r="K296" s="224"/>
      <c r="L296" s="229"/>
      <c r="M296" s="230"/>
      <c r="N296" s="231"/>
      <c r="O296" s="231"/>
      <c r="P296" s="231"/>
      <c r="Q296" s="231"/>
      <c r="R296" s="231"/>
      <c r="S296" s="231"/>
      <c r="T296" s="232"/>
      <c r="AT296" s="233" t="s">
        <v>239</v>
      </c>
      <c r="AU296" s="233" t="s">
        <v>87</v>
      </c>
      <c r="AV296" s="12" t="s">
        <v>87</v>
      </c>
      <c r="AW296" s="12" t="s">
        <v>41</v>
      </c>
      <c r="AX296" s="12" t="s">
        <v>85</v>
      </c>
      <c r="AY296" s="233" t="s">
        <v>125</v>
      </c>
    </row>
    <row r="297" spans="2:65" s="1" customFormat="1" ht="25.5" customHeight="1" x14ac:dyDescent="0.3">
      <c r="B297" s="42"/>
      <c r="C297" s="184" t="s">
        <v>605</v>
      </c>
      <c r="D297" s="184" t="s">
        <v>126</v>
      </c>
      <c r="E297" s="185" t="s">
        <v>606</v>
      </c>
      <c r="F297" s="186" t="s">
        <v>607</v>
      </c>
      <c r="G297" s="187" t="s">
        <v>129</v>
      </c>
      <c r="H297" s="188">
        <v>5</v>
      </c>
      <c r="I297" s="189"/>
      <c r="J297" s="190">
        <f>ROUND(I297*H297,2)</f>
        <v>0</v>
      </c>
      <c r="K297" s="186" t="s">
        <v>237</v>
      </c>
      <c r="L297" s="62"/>
      <c r="M297" s="191" t="s">
        <v>34</v>
      </c>
      <c r="N297" s="192" t="s">
        <v>48</v>
      </c>
      <c r="O297" s="43"/>
      <c r="P297" s="193">
        <f>O297*H297</f>
        <v>0</v>
      </c>
      <c r="Q297" s="193">
        <v>0</v>
      </c>
      <c r="R297" s="193">
        <f>Q297*H297</f>
        <v>0</v>
      </c>
      <c r="S297" s="193">
        <v>8.2000000000000003E-2</v>
      </c>
      <c r="T297" s="194">
        <f>S297*H297</f>
        <v>0.41000000000000003</v>
      </c>
      <c r="AR297" s="24" t="s">
        <v>141</v>
      </c>
      <c r="AT297" s="24" t="s">
        <v>126</v>
      </c>
      <c r="AU297" s="24" t="s">
        <v>87</v>
      </c>
      <c r="AY297" s="24" t="s">
        <v>125</v>
      </c>
      <c r="BE297" s="195">
        <f>IF(N297="základní",J297,0)</f>
        <v>0</v>
      </c>
      <c r="BF297" s="195">
        <f>IF(N297="snížená",J297,0)</f>
        <v>0</v>
      </c>
      <c r="BG297" s="195">
        <f>IF(N297="zákl. přenesená",J297,0)</f>
        <v>0</v>
      </c>
      <c r="BH297" s="195">
        <f>IF(N297="sníž. přenesená",J297,0)</f>
        <v>0</v>
      </c>
      <c r="BI297" s="195">
        <f>IF(N297="nulová",J297,0)</f>
        <v>0</v>
      </c>
      <c r="BJ297" s="24" t="s">
        <v>85</v>
      </c>
      <c r="BK297" s="195">
        <f>ROUND(I297*H297,2)</f>
        <v>0</v>
      </c>
      <c r="BL297" s="24" t="s">
        <v>141</v>
      </c>
      <c r="BM297" s="24" t="s">
        <v>608</v>
      </c>
    </row>
    <row r="298" spans="2:65" s="12" customFormat="1" ht="13.5" x14ac:dyDescent="0.3">
      <c r="B298" s="223"/>
      <c r="C298" s="224"/>
      <c r="D298" s="214" t="s">
        <v>239</v>
      </c>
      <c r="E298" s="225" t="s">
        <v>194</v>
      </c>
      <c r="F298" s="226" t="s">
        <v>124</v>
      </c>
      <c r="G298" s="224"/>
      <c r="H298" s="227">
        <v>5</v>
      </c>
      <c r="I298" s="228"/>
      <c r="J298" s="224"/>
      <c r="K298" s="224"/>
      <c r="L298" s="229"/>
      <c r="M298" s="230"/>
      <c r="N298" s="231"/>
      <c r="O298" s="231"/>
      <c r="P298" s="231"/>
      <c r="Q298" s="231"/>
      <c r="R298" s="231"/>
      <c r="S298" s="231"/>
      <c r="T298" s="232"/>
      <c r="AT298" s="233" t="s">
        <v>239</v>
      </c>
      <c r="AU298" s="233" t="s">
        <v>87</v>
      </c>
      <c r="AV298" s="12" t="s">
        <v>87</v>
      </c>
      <c r="AW298" s="12" t="s">
        <v>41</v>
      </c>
      <c r="AX298" s="12" t="s">
        <v>85</v>
      </c>
      <c r="AY298" s="233" t="s">
        <v>125</v>
      </c>
    </row>
    <row r="299" spans="2:65" s="1" customFormat="1" ht="16.5" customHeight="1" x14ac:dyDescent="0.3">
      <c r="B299" s="42"/>
      <c r="C299" s="184" t="s">
        <v>609</v>
      </c>
      <c r="D299" s="184" t="s">
        <v>126</v>
      </c>
      <c r="E299" s="185" t="s">
        <v>610</v>
      </c>
      <c r="F299" s="186" t="s">
        <v>611</v>
      </c>
      <c r="G299" s="187" t="s">
        <v>129</v>
      </c>
      <c r="H299" s="188">
        <v>3</v>
      </c>
      <c r="I299" s="189"/>
      <c r="J299" s="190">
        <f>ROUND(I299*H299,2)</f>
        <v>0</v>
      </c>
      <c r="K299" s="186" t="s">
        <v>237</v>
      </c>
      <c r="L299" s="62"/>
      <c r="M299" s="191" t="s">
        <v>34</v>
      </c>
      <c r="N299" s="192" t="s">
        <v>48</v>
      </c>
      <c r="O299" s="43"/>
      <c r="P299" s="193">
        <f>O299*H299</f>
        <v>0</v>
      </c>
      <c r="Q299" s="193">
        <v>0</v>
      </c>
      <c r="R299" s="193">
        <f>Q299*H299</f>
        <v>0</v>
      </c>
      <c r="S299" s="193">
        <v>0.187</v>
      </c>
      <c r="T299" s="194">
        <f>S299*H299</f>
        <v>0.56099999999999994</v>
      </c>
      <c r="AR299" s="24" t="s">
        <v>141</v>
      </c>
      <c r="AT299" s="24" t="s">
        <v>126</v>
      </c>
      <c r="AU299" s="24" t="s">
        <v>87</v>
      </c>
      <c r="AY299" s="24" t="s">
        <v>125</v>
      </c>
      <c r="BE299" s="195">
        <f>IF(N299="základní",J299,0)</f>
        <v>0</v>
      </c>
      <c r="BF299" s="195">
        <f>IF(N299="snížená",J299,0)</f>
        <v>0</v>
      </c>
      <c r="BG299" s="195">
        <f>IF(N299="zákl. přenesená",J299,0)</f>
        <v>0</v>
      </c>
      <c r="BH299" s="195">
        <f>IF(N299="sníž. přenesená",J299,0)</f>
        <v>0</v>
      </c>
      <c r="BI299" s="195">
        <f>IF(N299="nulová",J299,0)</f>
        <v>0</v>
      </c>
      <c r="BJ299" s="24" t="s">
        <v>85</v>
      </c>
      <c r="BK299" s="195">
        <f>ROUND(I299*H299,2)</f>
        <v>0</v>
      </c>
      <c r="BL299" s="24" t="s">
        <v>141</v>
      </c>
      <c r="BM299" s="24" t="s">
        <v>612</v>
      </c>
    </row>
    <row r="300" spans="2:65" s="12" customFormat="1" ht="13.5" x14ac:dyDescent="0.3">
      <c r="B300" s="223"/>
      <c r="C300" s="224"/>
      <c r="D300" s="214" t="s">
        <v>239</v>
      </c>
      <c r="E300" s="225" t="s">
        <v>195</v>
      </c>
      <c r="F300" s="226" t="s">
        <v>137</v>
      </c>
      <c r="G300" s="224"/>
      <c r="H300" s="227">
        <v>3</v>
      </c>
      <c r="I300" s="228"/>
      <c r="J300" s="224"/>
      <c r="K300" s="224"/>
      <c r="L300" s="229"/>
      <c r="M300" s="230"/>
      <c r="N300" s="231"/>
      <c r="O300" s="231"/>
      <c r="P300" s="231"/>
      <c r="Q300" s="231"/>
      <c r="R300" s="231"/>
      <c r="S300" s="231"/>
      <c r="T300" s="232"/>
      <c r="AT300" s="233" t="s">
        <v>239</v>
      </c>
      <c r="AU300" s="233" t="s">
        <v>87</v>
      </c>
      <c r="AV300" s="12" t="s">
        <v>87</v>
      </c>
      <c r="AW300" s="12" t="s">
        <v>41</v>
      </c>
      <c r="AX300" s="12" t="s">
        <v>85</v>
      </c>
      <c r="AY300" s="233" t="s">
        <v>125</v>
      </c>
    </row>
    <row r="301" spans="2:65" s="1" customFormat="1" ht="16.5" customHeight="1" x14ac:dyDescent="0.3">
      <c r="B301" s="42"/>
      <c r="C301" s="184" t="s">
        <v>613</v>
      </c>
      <c r="D301" s="184" t="s">
        <v>126</v>
      </c>
      <c r="E301" s="185" t="s">
        <v>614</v>
      </c>
      <c r="F301" s="186" t="s">
        <v>615</v>
      </c>
      <c r="G301" s="187" t="s">
        <v>356</v>
      </c>
      <c r="H301" s="188">
        <v>467.73</v>
      </c>
      <c r="I301" s="189"/>
      <c r="J301" s="190">
        <f>ROUND(I301*H301,2)</f>
        <v>0</v>
      </c>
      <c r="K301" s="186" t="s">
        <v>237</v>
      </c>
      <c r="L301" s="62"/>
      <c r="M301" s="191" t="s">
        <v>34</v>
      </c>
      <c r="N301" s="192" t="s">
        <v>48</v>
      </c>
      <c r="O301" s="43"/>
      <c r="P301" s="193">
        <f>O301*H301</f>
        <v>0</v>
      </c>
      <c r="Q301" s="193">
        <v>0</v>
      </c>
      <c r="R301" s="193">
        <f>Q301*H301</f>
        <v>0</v>
      </c>
      <c r="S301" s="193">
        <v>0</v>
      </c>
      <c r="T301" s="194">
        <f>S301*H301</f>
        <v>0</v>
      </c>
      <c r="AR301" s="24" t="s">
        <v>141</v>
      </c>
      <c r="AT301" s="24" t="s">
        <v>126</v>
      </c>
      <c r="AU301" s="24" t="s">
        <v>87</v>
      </c>
      <c r="AY301" s="24" t="s">
        <v>125</v>
      </c>
      <c r="BE301" s="195">
        <f>IF(N301="základní",J301,0)</f>
        <v>0</v>
      </c>
      <c r="BF301" s="195">
        <f>IF(N301="snížená",J301,0)</f>
        <v>0</v>
      </c>
      <c r="BG301" s="195">
        <f>IF(N301="zákl. přenesená",J301,0)</f>
        <v>0</v>
      </c>
      <c r="BH301" s="195">
        <f>IF(N301="sníž. přenesená",J301,0)</f>
        <v>0</v>
      </c>
      <c r="BI301" s="195">
        <f>IF(N301="nulová",J301,0)</f>
        <v>0</v>
      </c>
      <c r="BJ301" s="24" t="s">
        <v>85</v>
      </c>
      <c r="BK301" s="195">
        <f>ROUND(I301*H301,2)</f>
        <v>0</v>
      </c>
      <c r="BL301" s="24" t="s">
        <v>141</v>
      </c>
      <c r="BM301" s="24" t="s">
        <v>616</v>
      </c>
    </row>
    <row r="302" spans="2:65" s="12" customFormat="1" ht="13.5" x14ac:dyDescent="0.3">
      <c r="B302" s="223"/>
      <c r="C302" s="224"/>
      <c r="D302" s="214" t="s">
        <v>239</v>
      </c>
      <c r="E302" s="225" t="s">
        <v>201</v>
      </c>
      <c r="F302" s="226" t="s">
        <v>617</v>
      </c>
      <c r="G302" s="224"/>
      <c r="H302" s="227">
        <v>467.73</v>
      </c>
      <c r="I302" s="228"/>
      <c r="J302" s="224"/>
      <c r="K302" s="224"/>
      <c r="L302" s="229"/>
      <c r="M302" s="230"/>
      <c r="N302" s="231"/>
      <c r="O302" s="231"/>
      <c r="P302" s="231"/>
      <c r="Q302" s="231"/>
      <c r="R302" s="231"/>
      <c r="S302" s="231"/>
      <c r="T302" s="232"/>
      <c r="AT302" s="233" t="s">
        <v>239</v>
      </c>
      <c r="AU302" s="233" t="s">
        <v>87</v>
      </c>
      <c r="AV302" s="12" t="s">
        <v>87</v>
      </c>
      <c r="AW302" s="12" t="s">
        <v>41</v>
      </c>
      <c r="AX302" s="12" t="s">
        <v>85</v>
      </c>
      <c r="AY302" s="233" t="s">
        <v>125</v>
      </c>
    </row>
    <row r="303" spans="2:65" s="1" customFormat="1" ht="16.5" customHeight="1" x14ac:dyDescent="0.3">
      <c r="B303" s="42"/>
      <c r="C303" s="184" t="s">
        <v>618</v>
      </c>
      <c r="D303" s="184" t="s">
        <v>126</v>
      </c>
      <c r="E303" s="185" t="s">
        <v>619</v>
      </c>
      <c r="F303" s="186" t="s">
        <v>620</v>
      </c>
      <c r="G303" s="187" t="s">
        <v>356</v>
      </c>
      <c r="H303" s="188">
        <v>8886.8700000000008</v>
      </c>
      <c r="I303" s="189"/>
      <c r="J303" s="190">
        <f>ROUND(I303*H303,2)</f>
        <v>0</v>
      </c>
      <c r="K303" s="186" t="s">
        <v>237</v>
      </c>
      <c r="L303" s="62"/>
      <c r="M303" s="191" t="s">
        <v>34</v>
      </c>
      <c r="N303" s="192" t="s">
        <v>48</v>
      </c>
      <c r="O303" s="43"/>
      <c r="P303" s="193">
        <f>O303*H303</f>
        <v>0</v>
      </c>
      <c r="Q303" s="193">
        <v>0</v>
      </c>
      <c r="R303" s="193">
        <f>Q303*H303</f>
        <v>0</v>
      </c>
      <c r="S303" s="193">
        <v>0</v>
      </c>
      <c r="T303" s="194">
        <f>S303*H303</f>
        <v>0</v>
      </c>
      <c r="AR303" s="24" t="s">
        <v>141</v>
      </c>
      <c r="AT303" s="24" t="s">
        <v>126</v>
      </c>
      <c r="AU303" s="24" t="s">
        <v>87</v>
      </c>
      <c r="AY303" s="24" t="s">
        <v>125</v>
      </c>
      <c r="BE303" s="195">
        <f>IF(N303="základní",J303,0)</f>
        <v>0</v>
      </c>
      <c r="BF303" s="195">
        <f>IF(N303="snížená",J303,0)</f>
        <v>0</v>
      </c>
      <c r="BG303" s="195">
        <f>IF(N303="zákl. přenesená",J303,0)</f>
        <v>0</v>
      </c>
      <c r="BH303" s="195">
        <f>IF(N303="sníž. přenesená",J303,0)</f>
        <v>0</v>
      </c>
      <c r="BI303" s="195">
        <f>IF(N303="nulová",J303,0)</f>
        <v>0</v>
      </c>
      <c r="BJ303" s="24" t="s">
        <v>85</v>
      </c>
      <c r="BK303" s="195">
        <f>ROUND(I303*H303,2)</f>
        <v>0</v>
      </c>
      <c r="BL303" s="24" t="s">
        <v>141</v>
      </c>
      <c r="BM303" s="24" t="s">
        <v>621</v>
      </c>
    </row>
    <row r="304" spans="2:65" s="12" customFormat="1" ht="13.5" x14ac:dyDescent="0.3">
      <c r="B304" s="223"/>
      <c r="C304" s="224"/>
      <c r="D304" s="214" t="s">
        <v>239</v>
      </c>
      <c r="E304" s="225" t="s">
        <v>34</v>
      </c>
      <c r="F304" s="226" t="s">
        <v>622</v>
      </c>
      <c r="G304" s="224"/>
      <c r="H304" s="227">
        <v>8886.8700000000008</v>
      </c>
      <c r="I304" s="228"/>
      <c r="J304" s="224"/>
      <c r="K304" s="224"/>
      <c r="L304" s="229"/>
      <c r="M304" s="230"/>
      <c r="N304" s="231"/>
      <c r="O304" s="231"/>
      <c r="P304" s="231"/>
      <c r="Q304" s="231"/>
      <c r="R304" s="231"/>
      <c r="S304" s="231"/>
      <c r="T304" s="232"/>
      <c r="AT304" s="233" t="s">
        <v>239</v>
      </c>
      <c r="AU304" s="233" t="s">
        <v>87</v>
      </c>
      <c r="AV304" s="12" t="s">
        <v>87</v>
      </c>
      <c r="AW304" s="12" t="s">
        <v>41</v>
      </c>
      <c r="AX304" s="12" t="s">
        <v>85</v>
      </c>
      <c r="AY304" s="233" t="s">
        <v>125</v>
      </c>
    </row>
    <row r="305" spans="2:65" s="1" customFormat="1" ht="16.5" customHeight="1" x14ac:dyDescent="0.3">
      <c r="B305" s="42"/>
      <c r="C305" s="184" t="s">
        <v>623</v>
      </c>
      <c r="D305" s="184" t="s">
        <v>126</v>
      </c>
      <c r="E305" s="185" t="s">
        <v>624</v>
      </c>
      <c r="F305" s="186" t="s">
        <v>625</v>
      </c>
      <c r="G305" s="187" t="s">
        <v>356</v>
      </c>
      <c r="H305" s="188">
        <v>76.971000000000004</v>
      </c>
      <c r="I305" s="189"/>
      <c r="J305" s="190">
        <f>ROUND(I305*H305,2)</f>
        <v>0</v>
      </c>
      <c r="K305" s="186" t="s">
        <v>237</v>
      </c>
      <c r="L305" s="62"/>
      <c r="M305" s="191" t="s">
        <v>34</v>
      </c>
      <c r="N305" s="192" t="s">
        <v>48</v>
      </c>
      <c r="O305" s="43"/>
      <c r="P305" s="193">
        <f>O305*H305</f>
        <v>0</v>
      </c>
      <c r="Q305" s="193">
        <v>0</v>
      </c>
      <c r="R305" s="193">
        <f>Q305*H305</f>
        <v>0</v>
      </c>
      <c r="S305" s="193">
        <v>0</v>
      </c>
      <c r="T305" s="194">
        <f>S305*H305</f>
        <v>0</v>
      </c>
      <c r="AR305" s="24" t="s">
        <v>141</v>
      </c>
      <c r="AT305" s="24" t="s">
        <v>126</v>
      </c>
      <c r="AU305" s="24" t="s">
        <v>87</v>
      </c>
      <c r="AY305" s="24" t="s">
        <v>125</v>
      </c>
      <c r="BE305" s="195">
        <f>IF(N305="základní",J305,0)</f>
        <v>0</v>
      </c>
      <c r="BF305" s="195">
        <f>IF(N305="snížená",J305,0)</f>
        <v>0</v>
      </c>
      <c r="BG305" s="195">
        <f>IF(N305="zákl. přenesená",J305,0)</f>
        <v>0</v>
      </c>
      <c r="BH305" s="195">
        <f>IF(N305="sníž. přenesená",J305,0)</f>
        <v>0</v>
      </c>
      <c r="BI305" s="195">
        <f>IF(N305="nulová",J305,0)</f>
        <v>0</v>
      </c>
      <c r="BJ305" s="24" t="s">
        <v>85</v>
      </c>
      <c r="BK305" s="195">
        <f>ROUND(I305*H305,2)</f>
        <v>0</v>
      </c>
      <c r="BL305" s="24" t="s">
        <v>141</v>
      </c>
      <c r="BM305" s="24" t="s">
        <v>626</v>
      </c>
    </row>
    <row r="306" spans="2:65" s="12" customFormat="1" ht="13.5" x14ac:dyDescent="0.3">
      <c r="B306" s="223"/>
      <c r="C306" s="224"/>
      <c r="D306" s="214" t="s">
        <v>239</v>
      </c>
      <c r="E306" s="225" t="s">
        <v>196</v>
      </c>
      <c r="F306" s="226" t="s">
        <v>627</v>
      </c>
      <c r="G306" s="224"/>
      <c r="H306" s="227">
        <v>31.09</v>
      </c>
      <c r="I306" s="228"/>
      <c r="J306" s="224"/>
      <c r="K306" s="224"/>
      <c r="L306" s="229"/>
      <c r="M306" s="230"/>
      <c r="N306" s="231"/>
      <c r="O306" s="231"/>
      <c r="P306" s="231"/>
      <c r="Q306" s="231"/>
      <c r="R306" s="231"/>
      <c r="S306" s="231"/>
      <c r="T306" s="232"/>
      <c r="AT306" s="233" t="s">
        <v>239</v>
      </c>
      <c r="AU306" s="233" t="s">
        <v>87</v>
      </c>
      <c r="AV306" s="12" t="s">
        <v>87</v>
      </c>
      <c r="AW306" s="12" t="s">
        <v>41</v>
      </c>
      <c r="AX306" s="12" t="s">
        <v>77</v>
      </c>
      <c r="AY306" s="233" t="s">
        <v>125</v>
      </c>
    </row>
    <row r="307" spans="2:65" s="12" customFormat="1" ht="13.5" x14ac:dyDescent="0.3">
      <c r="B307" s="223"/>
      <c r="C307" s="224"/>
      <c r="D307" s="214" t="s">
        <v>239</v>
      </c>
      <c r="E307" s="225" t="s">
        <v>198</v>
      </c>
      <c r="F307" s="226" t="s">
        <v>628</v>
      </c>
      <c r="G307" s="224"/>
      <c r="H307" s="227">
        <v>2.8079999999999998</v>
      </c>
      <c r="I307" s="228"/>
      <c r="J307" s="224"/>
      <c r="K307" s="224"/>
      <c r="L307" s="229"/>
      <c r="M307" s="230"/>
      <c r="N307" s="231"/>
      <c r="O307" s="231"/>
      <c r="P307" s="231"/>
      <c r="Q307" s="231"/>
      <c r="R307" s="231"/>
      <c r="S307" s="231"/>
      <c r="T307" s="232"/>
      <c r="AT307" s="233" t="s">
        <v>239</v>
      </c>
      <c r="AU307" s="233" t="s">
        <v>87</v>
      </c>
      <c r="AV307" s="12" t="s">
        <v>87</v>
      </c>
      <c r="AW307" s="12" t="s">
        <v>41</v>
      </c>
      <c r="AX307" s="12" t="s">
        <v>77</v>
      </c>
      <c r="AY307" s="233" t="s">
        <v>125</v>
      </c>
    </row>
    <row r="308" spans="2:65" s="12" customFormat="1" ht="13.5" x14ac:dyDescent="0.3">
      <c r="B308" s="223"/>
      <c r="C308" s="224"/>
      <c r="D308" s="214" t="s">
        <v>239</v>
      </c>
      <c r="E308" s="225" t="s">
        <v>200</v>
      </c>
      <c r="F308" s="226" t="s">
        <v>628</v>
      </c>
      <c r="G308" s="224"/>
      <c r="H308" s="227">
        <v>2.8079999999999998</v>
      </c>
      <c r="I308" s="228"/>
      <c r="J308" s="224"/>
      <c r="K308" s="224"/>
      <c r="L308" s="229"/>
      <c r="M308" s="230"/>
      <c r="N308" s="231"/>
      <c r="O308" s="231"/>
      <c r="P308" s="231"/>
      <c r="Q308" s="231"/>
      <c r="R308" s="231"/>
      <c r="S308" s="231"/>
      <c r="T308" s="232"/>
      <c r="AT308" s="233" t="s">
        <v>239</v>
      </c>
      <c r="AU308" s="233" t="s">
        <v>87</v>
      </c>
      <c r="AV308" s="12" t="s">
        <v>87</v>
      </c>
      <c r="AW308" s="12" t="s">
        <v>41</v>
      </c>
      <c r="AX308" s="12" t="s">
        <v>77</v>
      </c>
      <c r="AY308" s="233" t="s">
        <v>125</v>
      </c>
    </row>
    <row r="309" spans="2:65" s="12" customFormat="1" ht="13.5" x14ac:dyDescent="0.3">
      <c r="B309" s="223"/>
      <c r="C309" s="224"/>
      <c r="D309" s="214" t="s">
        <v>239</v>
      </c>
      <c r="E309" s="225" t="s">
        <v>203</v>
      </c>
      <c r="F309" s="226" t="s">
        <v>629</v>
      </c>
      <c r="G309" s="224"/>
      <c r="H309" s="227">
        <v>33.497</v>
      </c>
      <c r="I309" s="228"/>
      <c r="J309" s="224"/>
      <c r="K309" s="224"/>
      <c r="L309" s="229"/>
      <c r="M309" s="230"/>
      <c r="N309" s="231"/>
      <c r="O309" s="231"/>
      <c r="P309" s="231"/>
      <c r="Q309" s="231"/>
      <c r="R309" s="231"/>
      <c r="S309" s="231"/>
      <c r="T309" s="232"/>
      <c r="AT309" s="233" t="s">
        <v>239</v>
      </c>
      <c r="AU309" s="233" t="s">
        <v>87</v>
      </c>
      <c r="AV309" s="12" t="s">
        <v>87</v>
      </c>
      <c r="AW309" s="12" t="s">
        <v>41</v>
      </c>
      <c r="AX309" s="12" t="s">
        <v>77</v>
      </c>
      <c r="AY309" s="233" t="s">
        <v>125</v>
      </c>
    </row>
    <row r="310" spans="2:65" s="12" customFormat="1" ht="13.5" x14ac:dyDescent="0.3">
      <c r="B310" s="223"/>
      <c r="C310" s="224"/>
      <c r="D310" s="214" t="s">
        <v>239</v>
      </c>
      <c r="E310" s="225" t="s">
        <v>205</v>
      </c>
      <c r="F310" s="226" t="s">
        <v>630</v>
      </c>
      <c r="G310" s="224"/>
      <c r="H310" s="227">
        <v>3.7679999999999998</v>
      </c>
      <c r="I310" s="228"/>
      <c r="J310" s="224"/>
      <c r="K310" s="224"/>
      <c r="L310" s="229"/>
      <c r="M310" s="230"/>
      <c r="N310" s="231"/>
      <c r="O310" s="231"/>
      <c r="P310" s="231"/>
      <c r="Q310" s="231"/>
      <c r="R310" s="231"/>
      <c r="S310" s="231"/>
      <c r="T310" s="232"/>
      <c r="AT310" s="233" t="s">
        <v>239</v>
      </c>
      <c r="AU310" s="233" t="s">
        <v>87</v>
      </c>
      <c r="AV310" s="12" t="s">
        <v>87</v>
      </c>
      <c r="AW310" s="12" t="s">
        <v>41</v>
      </c>
      <c r="AX310" s="12" t="s">
        <v>77</v>
      </c>
      <c r="AY310" s="233" t="s">
        <v>125</v>
      </c>
    </row>
    <row r="311" spans="2:65" s="12" customFormat="1" ht="13.5" x14ac:dyDescent="0.3">
      <c r="B311" s="223"/>
      <c r="C311" s="224"/>
      <c r="D311" s="214" t="s">
        <v>239</v>
      </c>
      <c r="E311" s="225" t="s">
        <v>207</v>
      </c>
      <c r="F311" s="226" t="s">
        <v>631</v>
      </c>
      <c r="G311" s="224"/>
      <c r="H311" s="227">
        <v>3</v>
      </c>
      <c r="I311" s="228"/>
      <c r="J311" s="224"/>
      <c r="K311" s="224"/>
      <c r="L311" s="229"/>
      <c r="M311" s="230"/>
      <c r="N311" s="231"/>
      <c r="O311" s="231"/>
      <c r="P311" s="231"/>
      <c r="Q311" s="231"/>
      <c r="R311" s="231"/>
      <c r="S311" s="231"/>
      <c r="T311" s="232"/>
      <c r="AT311" s="233" t="s">
        <v>239</v>
      </c>
      <c r="AU311" s="233" t="s">
        <v>87</v>
      </c>
      <c r="AV311" s="12" t="s">
        <v>87</v>
      </c>
      <c r="AW311" s="12" t="s">
        <v>41</v>
      </c>
      <c r="AX311" s="12" t="s">
        <v>77</v>
      </c>
      <c r="AY311" s="233" t="s">
        <v>125</v>
      </c>
    </row>
    <row r="312" spans="2:65" s="13" customFormat="1" ht="13.5" x14ac:dyDescent="0.3">
      <c r="B312" s="234"/>
      <c r="C312" s="235"/>
      <c r="D312" s="214" t="s">
        <v>239</v>
      </c>
      <c r="E312" s="236" t="s">
        <v>208</v>
      </c>
      <c r="F312" s="237" t="s">
        <v>250</v>
      </c>
      <c r="G312" s="235"/>
      <c r="H312" s="238">
        <v>76.971000000000004</v>
      </c>
      <c r="I312" s="239"/>
      <c r="J312" s="235"/>
      <c r="K312" s="235"/>
      <c r="L312" s="240"/>
      <c r="M312" s="241"/>
      <c r="N312" s="242"/>
      <c r="O312" s="242"/>
      <c r="P312" s="242"/>
      <c r="Q312" s="242"/>
      <c r="R312" s="242"/>
      <c r="S312" s="242"/>
      <c r="T312" s="243"/>
      <c r="AT312" s="244" t="s">
        <v>239</v>
      </c>
      <c r="AU312" s="244" t="s">
        <v>87</v>
      </c>
      <c r="AV312" s="13" t="s">
        <v>141</v>
      </c>
      <c r="AW312" s="13" t="s">
        <v>41</v>
      </c>
      <c r="AX312" s="13" t="s">
        <v>85</v>
      </c>
      <c r="AY312" s="244" t="s">
        <v>125</v>
      </c>
    </row>
    <row r="313" spans="2:65" s="1" customFormat="1" ht="16.5" customHeight="1" x14ac:dyDescent="0.3">
      <c r="B313" s="42"/>
      <c r="C313" s="184" t="s">
        <v>632</v>
      </c>
      <c r="D313" s="184" t="s">
        <v>126</v>
      </c>
      <c r="E313" s="185" t="s">
        <v>633</v>
      </c>
      <c r="F313" s="186" t="s">
        <v>634</v>
      </c>
      <c r="G313" s="187" t="s">
        <v>356</v>
      </c>
      <c r="H313" s="188">
        <v>1409.097</v>
      </c>
      <c r="I313" s="189"/>
      <c r="J313" s="190">
        <f>ROUND(I313*H313,2)</f>
        <v>0</v>
      </c>
      <c r="K313" s="186" t="s">
        <v>237</v>
      </c>
      <c r="L313" s="62"/>
      <c r="M313" s="191" t="s">
        <v>34</v>
      </c>
      <c r="N313" s="192" t="s">
        <v>48</v>
      </c>
      <c r="O313" s="43"/>
      <c r="P313" s="193">
        <f>O313*H313</f>
        <v>0</v>
      </c>
      <c r="Q313" s="193">
        <v>0</v>
      </c>
      <c r="R313" s="193">
        <f>Q313*H313</f>
        <v>0</v>
      </c>
      <c r="S313" s="193">
        <v>0</v>
      </c>
      <c r="T313" s="194">
        <f>S313*H313</f>
        <v>0</v>
      </c>
      <c r="AR313" s="24" t="s">
        <v>141</v>
      </c>
      <c r="AT313" s="24" t="s">
        <v>126</v>
      </c>
      <c r="AU313" s="24" t="s">
        <v>87</v>
      </c>
      <c r="AY313" s="24" t="s">
        <v>125</v>
      </c>
      <c r="BE313" s="195">
        <f>IF(N313="základní",J313,0)</f>
        <v>0</v>
      </c>
      <c r="BF313" s="195">
        <f>IF(N313="snížená",J313,0)</f>
        <v>0</v>
      </c>
      <c r="BG313" s="195">
        <f>IF(N313="zákl. přenesená",J313,0)</f>
        <v>0</v>
      </c>
      <c r="BH313" s="195">
        <f>IF(N313="sníž. přenesená",J313,0)</f>
        <v>0</v>
      </c>
      <c r="BI313" s="195">
        <f>IF(N313="nulová",J313,0)</f>
        <v>0</v>
      </c>
      <c r="BJ313" s="24" t="s">
        <v>85</v>
      </c>
      <c r="BK313" s="195">
        <f>ROUND(I313*H313,2)</f>
        <v>0</v>
      </c>
      <c r="BL313" s="24" t="s">
        <v>141</v>
      </c>
      <c r="BM313" s="24" t="s">
        <v>635</v>
      </c>
    </row>
    <row r="314" spans="2:65" s="12" customFormat="1" ht="13.5" x14ac:dyDescent="0.3">
      <c r="B314" s="223"/>
      <c r="C314" s="224"/>
      <c r="D314" s="214" t="s">
        <v>239</v>
      </c>
      <c r="E314" s="225" t="s">
        <v>34</v>
      </c>
      <c r="F314" s="226" t="s">
        <v>636</v>
      </c>
      <c r="G314" s="224"/>
      <c r="H314" s="227">
        <v>1409.097</v>
      </c>
      <c r="I314" s="228"/>
      <c r="J314" s="224"/>
      <c r="K314" s="224"/>
      <c r="L314" s="229"/>
      <c r="M314" s="230"/>
      <c r="N314" s="231"/>
      <c r="O314" s="231"/>
      <c r="P314" s="231"/>
      <c r="Q314" s="231"/>
      <c r="R314" s="231"/>
      <c r="S314" s="231"/>
      <c r="T314" s="232"/>
      <c r="AT314" s="233" t="s">
        <v>239</v>
      </c>
      <c r="AU314" s="233" t="s">
        <v>87</v>
      </c>
      <c r="AV314" s="12" t="s">
        <v>87</v>
      </c>
      <c r="AW314" s="12" t="s">
        <v>41</v>
      </c>
      <c r="AX314" s="12" t="s">
        <v>85</v>
      </c>
      <c r="AY314" s="233" t="s">
        <v>125</v>
      </c>
    </row>
    <row r="315" spans="2:65" s="1" customFormat="1" ht="16.5" customHeight="1" x14ac:dyDescent="0.3">
      <c r="B315" s="42"/>
      <c r="C315" s="184" t="s">
        <v>637</v>
      </c>
      <c r="D315" s="184" t="s">
        <v>126</v>
      </c>
      <c r="E315" s="185" t="s">
        <v>638</v>
      </c>
      <c r="F315" s="186" t="s">
        <v>639</v>
      </c>
      <c r="G315" s="187" t="s">
        <v>356</v>
      </c>
      <c r="H315" s="188">
        <v>1.9370000000000001</v>
      </c>
      <c r="I315" s="189"/>
      <c r="J315" s="190">
        <f>ROUND(I315*H315,2)</f>
        <v>0</v>
      </c>
      <c r="K315" s="186" t="s">
        <v>237</v>
      </c>
      <c r="L315" s="62"/>
      <c r="M315" s="191" t="s">
        <v>34</v>
      </c>
      <c r="N315" s="192" t="s">
        <v>48</v>
      </c>
      <c r="O315" s="43"/>
      <c r="P315" s="193">
        <f>O315*H315</f>
        <v>0</v>
      </c>
      <c r="Q315" s="193">
        <v>0</v>
      </c>
      <c r="R315" s="193">
        <f>Q315*H315</f>
        <v>0</v>
      </c>
      <c r="S315" s="193">
        <v>0</v>
      </c>
      <c r="T315" s="194">
        <f>S315*H315</f>
        <v>0</v>
      </c>
      <c r="AR315" s="24" t="s">
        <v>141</v>
      </c>
      <c r="AT315" s="24" t="s">
        <v>126</v>
      </c>
      <c r="AU315" s="24" t="s">
        <v>87</v>
      </c>
      <c r="AY315" s="24" t="s">
        <v>125</v>
      </c>
      <c r="BE315" s="195">
        <f>IF(N315="základní",J315,0)</f>
        <v>0</v>
      </c>
      <c r="BF315" s="195">
        <f>IF(N315="snížená",J315,0)</f>
        <v>0</v>
      </c>
      <c r="BG315" s="195">
        <f>IF(N315="zákl. přenesená",J315,0)</f>
        <v>0</v>
      </c>
      <c r="BH315" s="195">
        <f>IF(N315="sníž. přenesená",J315,0)</f>
        <v>0</v>
      </c>
      <c r="BI315" s="195">
        <f>IF(N315="nulová",J315,0)</f>
        <v>0</v>
      </c>
      <c r="BJ315" s="24" t="s">
        <v>85</v>
      </c>
      <c r="BK315" s="195">
        <f>ROUND(I315*H315,2)</f>
        <v>0</v>
      </c>
      <c r="BL315" s="24" t="s">
        <v>141</v>
      </c>
      <c r="BM315" s="24" t="s">
        <v>640</v>
      </c>
    </row>
    <row r="316" spans="2:65" s="11" customFormat="1" ht="13.5" x14ac:dyDescent="0.3">
      <c r="B316" s="212"/>
      <c r="C316" s="213"/>
      <c r="D316" s="214" t="s">
        <v>239</v>
      </c>
      <c r="E316" s="215" t="s">
        <v>34</v>
      </c>
      <c r="F316" s="216" t="s">
        <v>641</v>
      </c>
      <c r="G316" s="213"/>
      <c r="H316" s="215" t="s">
        <v>34</v>
      </c>
      <c r="I316" s="217"/>
      <c r="J316" s="213"/>
      <c r="K316" s="213"/>
      <c r="L316" s="218"/>
      <c r="M316" s="219"/>
      <c r="N316" s="220"/>
      <c r="O316" s="220"/>
      <c r="P316" s="220"/>
      <c r="Q316" s="220"/>
      <c r="R316" s="220"/>
      <c r="S316" s="220"/>
      <c r="T316" s="221"/>
      <c r="AT316" s="222" t="s">
        <v>239</v>
      </c>
      <c r="AU316" s="222" t="s">
        <v>87</v>
      </c>
      <c r="AV316" s="11" t="s">
        <v>85</v>
      </c>
      <c r="AW316" s="11" t="s">
        <v>41</v>
      </c>
      <c r="AX316" s="11" t="s">
        <v>77</v>
      </c>
      <c r="AY316" s="222" t="s">
        <v>125</v>
      </c>
    </row>
    <row r="317" spans="2:65" s="12" customFormat="1" ht="13.5" x14ac:dyDescent="0.3">
      <c r="B317" s="223"/>
      <c r="C317" s="224"/>
      <c r="D317" s="214" t="s">
        <v>239</v>
      </c>
      <c r="E317" s="225" t="s">
        <v>210</v>
      </c>
      <c r="F317" s="226" t="s">
        <v>642</v>
      </c>
      <c r="G317" s="224"/>
      <c r="H317" s="227">
        <v>1.9370000000000001</v>
      </c>
      <c r="I317" s="228"/>
      <c r="J317" s="224"/>
      <c r="K317" s="224"/>
      <c r="L317" s="229"/>
      <c r="M317" s="230"/>
      <c r="N317" s="231"/>
      <c r="O317" s="231"/>
      <c r="P317" s="231"/>
      <c r="Q317" s="231"/>
      <c r="R317" s="231"/>
      <c r="S317" s="231"/>
      <c r="T317" s="232"/>
      <c r="AT317" s="233" t="s">
        <v>239</v>
      </c>
      <c r="AU317" s="233" t="s">
        <v>87</v>
      </c>
      <c r="AV317" s="12" t="s">
        <v>87</v>
      </c>
      <c r="AW317" s="12" t="s">
        <v>41</v>
      </c>
      <c r="AX317" s="12" t="s">
        <v>85</v>
      </c>
      <c r="AY317" s="233" t="s">
        <v>125</v>
      </c>
    </row>
    <row r="318" spans="2:65" s="1" customFormat="1" ht="16.5" customHeight="1" x14ac:dyDescent="0.3">
      <c r="B318" s="42"/>
      <c r="C318" s="184" t="s">
        <v>643</v>
      </c>
      <c r="D318" s="184" t="s">
        <v>126</v>
      </c>
      <c r="E318" s="185" t="s">
        <v>644</v>
      </c>
      <c r="F318" s="186" t="s">
        <v>645</v>
      </c>
      <c r="G318" s="187" t="s">
        <v>356</v>
      </c>
      <c r="H318" s="188">
        <v>4.7450000000000001</v>
      </c>
      <c r="I318" s="189"/>
      <c r="J318" s="190">
        <f>ROUND(I318*H318,2)</f>
        <v>0</v>
      </c>
      <c r="K318" s="186" t="s">
        <v>237</v>
      </c>
      <c r="L318" s="62"/>
      <c r="M318" s="191" t="s">
        <v>34</v>
      </c>
      <c r="N318" s="192" t="s">
        <v>48</v>
      </c>
      <c r="O318" s="43"/>
      <c r="P318" s="193">
        <f>O318*H318</f>
        <v>0</v>
      </c>
      <c r="Q318" s="193">
        <v>0</v>
      </c>
      <c r="R318" s="193">
        <f>Q318*H318</f>
        <v>0</v>
      </c>
      <c r="S318" s="193">
        <v>0</v>
      </c>
      <c r="T318" s="194">
        <f>S318*H318</f>
        <v>0</v>
      </c>
      <c r="AR318" s="24" t="s">
        <v>141</v>
      </c>
      <c r="AT318" s="24" t="s">
        <v>126</v>
      </c>
      <c r="AU318" s="24" t="s">
        <v>87</v>
      </c>
      <c r="AY318" s="24" t="s">
        <v>125</v>
      </c>
      <c r="BE318" s="195">
        <f>IF(N318="základní",J318,0)</f>
        <v>0</v>
      </c>
      <c r="BF318" s="195">
        <f>IF(N318="snížená",J318,0)</f>
        <v>0</v>
      </c>
      <c r="BG318" s="195">
        <f>IF(N318="zákl. přenesená",J318,0)</f>
        <v>0</v>
      </c>
      <c r="BH318" s="195">
        <f>IF(N318="sníž. přenesená",J318,0)</f>
        <v>0</v>
      </c>
      <c r="BI318" s="195">
        <f>IF(N318="nulová",J318,0)</f>
        <v>0</v>
      </c>
      <c r="BJ318" s="24" t="s">
        <v>85</v>
      </c>
      <c r="BK318" s="195">
        <f>ROUND(I318*H318,2)</f>
        <v>0</v>
      </c>
      <c r="BL318" s="24" t="s">
        <v>141</v>
      </c>
      <c r="BM318" s="24" t="s">
        <v>646</v>
      </c>
    </row>
    <row r="319" spans="2:65" s="12" customFormat="1" ht="13.5" x14ac:dyDescent="0.3">
      <c r="B319" s="223"/>
      <c r="C319" s="224"/>
      <c r="D319" s="214" t="s">
        <v>239</v>
      </c>
      <c r="E319" s="225" t="s">
        <v>34</v>
      </c>
      <c r="F319" s="226" t="s">
        <v>647</v>
      </c>
      <c r="G319" s="224"/>
      <c r="H319" s="227">
        <v>4.7450000000000001</v>
      </c>
      <c r="I319" s="228"/>
      <c r="J319" s="224"/>
      <c r="K319" s="224"/>
      <c r="L319" s="229"/>
      <c r="M319" s="230"/>
      <c r="N319" s="231"/>
      <c r="O319" s="231"/>
      <c r="P319" s="231"/>
      <c r="Q319" s="231"/>
      <c r="R319" s="231"/>
      <c r="S319" s="231"/>
      <c r="T319" s="232"/>
      <c r="AT319" s="233" t="s">
        <v>239</v>
      </c>
      <c r="AU319" s="233" t="s">
        <v>87</v>
      </c>
      <c r="AV319" s="12" t="s">
        <v>87</v>
      </c>
      <c r="AW319" s="12" t="s">
        <v>41</v>
      </c>
      <c r="AX319" s="12" t="s">
        <v>85</v>
      </c>
      <c r="AY319" s="233" t="s">
        <v>125</v>
      </c>
    </row>
    <row r="320" spans="2:65" s="1" customFormat="1" ht="25.5" customHeight="1" x14ac:dyDescent="0.3">
      <c r="B320" s="42"/>
      <c r="C320" s="184" t="s">
        <v>648</v>
      </c>
      <c r="D320" s="184" t="s">
        <v>126</v>
      </c>
      <c r="E320" s="185" t="s">
        <v>649</v>
      </c>
      <c r="F320" s="186" t="s">
        <v>650</v>
      </c>
      <c r="G320" s="187" t="s">
        <v>356</v>
      </c>
      <c r="H320" s="188">
        <v>71.162999999999997</v>
      </c>
      <c r="I320" s="189"/>
      <c r="J320" s="190">
        <f>ROUND(I320*H320,2)</f>
        <v>0</v>
      </c>
      <c r="K320" s="186" t="s">
        <v>237</v>
      </c>
      <c r="L320" s="62"/>
      <c r="M320" s="191" t="s">
        <v>34</v>
      </c>
      <c r="N320" s="192" t="s">
        <v>48</v>
      </c>
      <c r="O320" s="43"/>
      <c r="P320" s="193">
        <f>O320*H320</f>
        <v>0</v>
      </c>
      <c r="Q320" s="193">
        <v>0</v>
      </c>
      <c r="R320" s="193">
        <f>Q320*H320</f>
        <v>0</v>
      </c>
      <c r="S320" s="193">
        <v>0</v>
      </c>
      <c r="T320" s="194">
        <f>S320*H320</f>
        <v>0</v>
      </c>
      <c r="AR320" s="24" t="s">
        <v>141</v>
      </c>
      <c r="AT320" s="24" t="s">
        <v>126</v>
      </c>
      <c r="AU320" s="24" t="s">
        <v>87</v>
      </c>
      <c r="AY320" s="24" t="s">
        <v>125</v>
      </c>
      <c r="BE320" s="195">
        <f>IF(N320="základní",J320,0)</f>
        <v>0</v>
      </c>
      <c r="BF320" s="195">
        <f>IF(N320="snížená",J320,0)</f>
        <v>0</v>
      </c>
      <c r="BG320" s="195">
        <f>IF(N320="zákl. přenesená",J320,0)</f>
        <v>0</v>
      </c>
      <c r="BH320" s="195">
        <f>IF(N320="sníž. přenesená",J320,0)</f>
        <v>0</v>
      </c>
      <c r="BI320" s="195">
        <f>IF(N320="nulová",J320,0)</f>
        <v>0</v>
      </c>
      <c r="BJ320" s="24" t="s">
        <v>85</v>
      </c>
      <c r="BK320" s="195">
        <f>ROUND(I320*H320,2)</f>
        <v>0</v>
      </c>
      <c r="BL320" s="24" t="s">
        <v>141</v>
      </c>
      <c r="BM320" s="24" t="s">
        <v>651</v>
      </c>
    </row>
    <row r="321" spans="2:65" s="12" customFormat="1" ht="13.5" x14ac:dyDescent="0.3">
      <c r="B321" s="223"/>
      <c r="C321" s="224"/>
      <c r="D321" s="214" t="s">
        <v>239</v>
      </c>
      <c r="E321" s="225" t="s">
        <v>34</v>
      </c>
      <c r="F321" s="226" t="s">
        <v>652</v>
      </c>
      <c r="G321" s="224"/>
      <c r="H321" s="227">
        <v>71.162999999999997</v>
      </c>
      <c r="I321" s="228"/>
      <c r="J321" s="224"/>
      <c r="K321" s="224"/>
      <c r="L321" s="229"/>
      <c r="M321" s="230"/>
      <c r="N321" s="231"/>
      <c r="O321" s="231"/>
      <c r="P321" s="231"/>
      <c r="Q321" s="231"/>
      <c r="R321" s="231"/>
      <c r="S321" s="231"/>
      <c r="T321" s="232"/>
      <c r="AT321" s="233" t="s">
        <v>239</v>
      </c>
      <c r="AU321" s="233" t="s">
        <v>87</v>
      </c>
      <c r="AV321" s="12" t="s">
        <v>87</v>
      </c>
      <c r="AW321" s="12" t="s">
        <v>41</v>
      </c>
      <c r="AX321" s="12" t="s">
        <v>85</v>
      </c>
      <c r="AY321" s="233" t="s">
        <v>125</v>
      </c>
    </row>
    <row r="322" spans="2:65" s="1" customFormat="1" ht="25.5" customHeight="1" x14ac:dyDescent="0.3">
      <c r="B322" s="42"/>
      <c r="C322" s="184" t="s">
        <v>653</v>
      </c>
      <c r="D322" s="184" t="s">
        <v>126</v>
      </c>
      <c r="E322" s="185" t="s">
        <v>654</v>
      </c>
      <c r="F322" s="186" t="s">
        <v>655</v>
      </c>
      <c r="G322" s="187" t="s">
        <v>356</v>
      </c>
      <c r="H322" s="188">
        <v>3</v>
      </c>
      <c r="I322" s="189"/>
      <c r="J322" s="190">
        <f>ROUND(I322*H322,2)</f>
        <v>0</v>
      </c>
      <c r="K322" s="186" t="s">
        <v>237</v>
      </c>
      <c r="L322" s="62"/>
      <c r="M322" s="191" t="s">
        <v>34</v>
      </c>
      <c r="N322" s="192" t="s">
        <v>48</v>
      </c>
      <c r="O322" s="43"/>
      <c r="P322" s="193">
        <f>O322*H322</f>
        <v>0</v>
      </c>
      <c r="Q322" s="193">
        <v>0</v>
      </c>
      <c r="R322" s="193">
        <f>Q322*H322</f>
        <v>0</v>
      </c>
      <c r="S322" s="193">
        <v>0</v>
      </c>
      <c r="T322" s="194">
        <f>S322*H322</f>
        <v>0</v>
      </c>
      <c r="AR322" s="24" t="s">
        <v>141</v>
      </c>
      <c r="AT322" s="24" t="s">
        <v>126</v>
      </c>
      <c r="AU322" s="24" t="s">
        <v>87</v>
      </c>
      <c r="AY322" s="24" t="s">
        <v>125</v>
      </c>
      <c r="BE322" s="195">
        <f>IF(N322="základní",J322,0)</f>
        <v>0</v>
      </c>
      <c r="BF322" s="195">
        <f>IF(N322="snížená",J322,0)</f>
        <v>0</v>
      </c>
      <c r="BG322" s="195">
        <f>IF(N322="zákl. přenesená",J322,0)</f>
        <v>0</v>
      </c>
      <c r="BH322" s="195">
        <f>IF(N322="sníž. přenesená",J322,0)</f>
        <v>0</v>
      </c>
      <c r="BI322" s="195">
        <f>IF(N322="nulová",J322,0)</f>
        <v>0</v>
      </c>
      <c r="BJ322" s="24" t="s">
        <v>85</v>
      </c>
      <c r="BK322" s="195">
        <f>ROUND(I322*H322,2)</f>
        <v>0</v>
      </c>
      <c r="BL322" s="24" t="s">
        <v>141</v>
      </c>
      <c r="BM322" s="24" t="s">
        <v>656</v>
      </c>
    </row>
    <row r="323" spans="2:65" s="12" customFormat="1" ht="13.5" x14ac:dyDescent="0.3">
      <c r="B323" s="223"/>
      <c r="C323" s="224"/>
      <c r="D323" s="214" t="s">
        <v>239</v>
      </c>
      <c r="E323" s="225" t="s">
        <v>34</v>
      </c>
      <c r="F323" s="226" t="s">
        <v>207</v>
      </c>
      <c r="G323" s="224"/>
      <c r="H323" s="227">
        <v>3</v>
      </c>
      <c r="I323" s="228"/>
      <c r="J323" s="224"/>
      <c r="K323" s="224"/>
      <c r="L323" s="229"/>
      <c r="M323" s="230"/>
      <c r="N323" s="231"/>
      <c r="O323" s="231"/>
      <c r="P323" s="231"/>
      <c r="Q323" s="231"/>
      <c r="R323" s="231"/>
      <c r="S323" s="231"/>
      <c r="T323" s="232"/>
      <c r="AT323" s="233" t="s">
        <v>239</v>
      </c>
      <c r="AU323" s="233" t="s">
        <v>87</v>
      </c>
      <c r="AV323" s="12" t="s">
        <v>87</v>
      </c>
      <c r="AW323" s="12" t="s">
        <v>41</v>
      </c>
      <c r="AX323" s="12" t="s">
        <v>85</v>
      </c>
      <c r="AY323" s="233" t="s">
        <v>125</v>
      </c>
    </row>
    <row r="324" spans="2:65" s="1" customFormat="1" ht="25.5" customHeight="1" x14ac:dyDescent="0.3">
      <c r="B324" s="42"/>
      <c r="C324" s="184" t="s">
        <v>657</v>
      </c>
      <c r="D324" s="184" t="s">
        <v>126</v>
      </c>
      <c r="E324" s="185" t="s">
        <v>658</v>
      </c>
      <c r="F324" s="186" t="s">
        <v>659</v>
      </c>
      <c r="G324" s="187" t="s">
        <v>356</v>
      </c>
      <c r="H324" s="188">
        <v>467.73</v>
      </c>
      <c r="I324" s="189"/>
      <c r="J324" s="190">
        <f>ROUND(I324*H324,2)</f>
        <v>0</v>
      </c>
      <c r="K324" s="186" t="s">
        <v>237</v>
      </c>
      <c r="L324" s="62"/>
      <c r="M324" s="191" t="s">
        <v>34</v>
      </c>
      <c r="N324" s="192" t="s">
        <v>48</v>
      </c>
      <c r="O324" s="43"/>
      <c r="P324" s="193">
        <f>O324*H324</f>
        <v>0</v>
      </c>
      <c r="Q324" s="193">
        <v>0</v>
      </c>
      <c r="R324" s="193">
        <f>Q324*H324</f>
        <v>0</v>
      </c>
      <c r="S324" s="193">
        <v>0</v>
      </c>
      <c r="T324" s="194">
        <f>S324*H324</f>
        <v>0</v>
      </c>
      <c r="AR324" s="24" t="s">
        <v>141</v>
      </c>
      <c r="AT324" s="24" t="s">
        <v>126</v>
      </c>
      <c r="AU324" s="24" t="s">
        <v>87</v>
      </c>
      <c r="AY324" s="24" t="s">
        <v>125</v>
      </c>
      <c r="BE324" s="195">
        <f>IF(N324="základní",J324,0)</f>
        <v>0</v>
      </c>
      <c r="BF324" s="195">
        <f>IF(N324="snížená",J324,0)</f>
        <v>0</v>
      </c>
      <c r="BG324" s="195">
        <f>IF(N324="zákl. přenesená",J324,0)</f>
        <v>0</v>
      </c>
      <c r="BH324" s="195">
        <f>IF(N324="sníž. přenesená",J324,0)</f>
        <v>0</v>
      </c>
      <c r="BI324" s="195">
        <f>IF(N324="nulová",J324,0)</f>
        <v>0</v>
      </c>
      <c r="BJ324" s="24" t="s">
        <v>85</v>
      </c>
      <c r="BK324" s="195">
        <f>ROUND(I324*H324,2)</f>
        <v>0</v>
      </c>
      <c r="BL324" s="24" t="s">
        <v>141</v>
      </c>
      <c r="BM324" s="24" t="s">
        <v>660</v>
      </c>
    </row>
    <row r="325" spans="2:65" s="12" customFormat="1" ht="13.5" x14ac:dyDescent="0.3">
      <c r="B325" s="223"/>
      <c r="C325" s="224"/>
      <c r="D325" s="214" t="s">
        <v>239</v>
      </c>
      <c r="E325" s="225" t="s">
        <v>34</v>
      </c>
      <c r="F325" s="226" t="s">
        <v>201</v>
      </c>
      <c r="G325" s="224"/>
      <c r="H325" s="227">
        <v>467.73</v>
      </c>
      <c r="I325" s="228"/>
      <c r="J325" s="224"/>
      <c r="K325" s="224"/>
      <c r="L325" s="229"/>
      <c r="M325" s="230"/>
      <c r="N325" s="231"/>
      <c r="O325" s="231"/>
      <c r="P325" s="231"/>
      <c r="Q325" s="231"/>
      <c r="R325" s="231"/>
      <c r="S325" s="231"/>
      <c r="T325" s="232"/>
      <c r="AT325" s="233" t="s">
        <v>239</v>
      </c>
      <c r="AU325" s="233" t="s">
        <v>87</v>
      </c>
      <c r="AV325" s="12" t="s">
        <v>87</v>
      </c>
      <c r="AW325" s="12" t="s">
        <v>41</v>
      </c>
      <c r="AX325" s="12" t="s">
        <v>85</v>
      </c>
      <c r="AY325" s="233" t="s">
        <v>125</v>
      </c>
    </row>
    <row r="326" spans="2:65" s="1" customFormat="1" ht="25.5" customHeight="1" x14ac:dyDescent="0.3">
      <c r="B326" s="42"/>
      <c r="C326" s="184" t="s">
        <v>661</v>
      </c>
      <c r="D326" s="184" t="s">
        <v>126</v>
      </c>
      <c r="E326" s="185" t="s">
        <v>662</v>
      </c>
      <c r="F326" s="186" t="s">
        <v>663</v>
      </c>
      <c r="G326" s="187" t="s">
        <v>356</v>
      </c>
      <c r="H326" s="188">
        <v>872.32600000000002</v>
      </c>
      <c r="I326" s="189"/>
      <c r="J326" s="190">
        <f>ROUND(I326*H326,2)</f>
        <v>0</v>
      </c>
      <c r="K326" s="186" t="s">
        <v>237</v>
      </c>
      <c r="L326" s="62"/>
      <c r="M326" s="191" t="s">
        <v>34</v>
      </c>
      <c r="N326" s="192" t="s">
        <v>48</v>
      </c>
      <c r="O326" s="43"/>
      <c r="P326" s="193">
        <f>O326*H326</f>
        <v>0</v>
      </c>
      <c r="Q326" s="193">
        <v>0</v>
      </c>
      <c r="R326" s="193">
        <f>Q326*H326</f>
        <v>0</v>
      </c>
      <c r="S326" s="193">
        <v>0</v>
      </c>
      <c r="T326" s="194">
        <f>S326*H326</f>
        <v>0</v>
      </c>
      <c r="AR326" s="24" t="s">
        <v>141</v>
      </c>
      <c r="AT326" s="24" t="s">
        <v>126</v>
      </c>
      <c r="AU326" s="24" t="s">
        <v>87</v>
      </c>
      <c r="AY326" s="24" t="s">
        <v>125</v>
      </c>
      <c r="BE326" s="195">
        <f>IF(N326="základní",J326,0)</f>
        <v>0</v>
      </c>
      <c r="BF326" s="195">
        <f>IF(N326="snížená",J326,0)</f>
        <v>0</v>
      </c>
      <c r="BG326" s="195">
        <f>IF(N326="zákl. přenesená",J326,0)</f>
        <v>0</v>
      </c>
      <c r="BH326" s="195">
        <f>IF(N326="sníž. přenesená",J326,0)</f>
        <v>0</v>
      </c>
      <c r="BI326" s="195">
        <f>IF(N326="nulová",J326,0)</f>
        <v>0</v>
      </c>
      <c r="BJ326" s="24" t="s">
        <v>85</v>
      </c>
      <c r="BK326" s="195">
        <f>ROUND(I326*H326,2)</f>
        <v>0</v>
      </c>
      <c r="BL326" s="24" t="s">
        <v>141</v>
      </c>
      <c r="BM326" s="24" t="s">
        <v>664</v>
      </c>
    </row>
    <row r="327" spans="2:65" s="12" customFormat="1" ht="13.5" x14ac:dyDescent="0.3">
      <c r="B327" s="223"/>
      <c r="C327" s="224"/>
      <c r="D327" s="214" t="s">
        <v>239</v>
      </c>
      <c r="E327" s="225" t="s">
        <v>34</v>
      </c>
      <c r="F327" s="226" t="s">
        <v>665</v>
      </c>
      <c r="G327" s="224"/>
      <c r="H327" s="227">
        <v>872.32600000000002</v>
      </c>
      <c r="I327" s="228"/>
      <c r="J327" s="224"/>
      <c r="K327" s="224"/>
      <c r="L327" s="229"/>
      <c r="M327" s="230"/>
      <c r="N327" s="231"/>
      <c r="O327" s="231"/>
      <c r="P327" s="231"/>
      <c r="Q327" s="231"/>
      <c r="R327" s="231"/>
      <c r="S327" s="231"/>
      <c r="T327" s="232"/>
      <c r="AT327" s="233" t="s">
        <v>239</v>
      </c>
      <c r="AU327" s="233" t="s">
        <v>87</v>
      </c>
      <c r="AV327" s="12" t="s">
        <v>87</v>
      </c>
      <c r="AW327" s="12" t="s">
        <v>41</v>
      </c>
      <c r="AX327" s="12" t="s">
        <v>85</v>
      </c>
      <c r="AY327" s="233" t="s">
        <v>125</v>
      </c>
    </row>
    <row r="328" spans="2:65" s="1" customFormat="1" ht="25.5" customHeight="1" x14ac:dyDescent="0.3">
      <c r="B328" s="42"/>
      <c r="C328" s="184" t="s">
        <v>666</v>
      </c>
      <c r="D328" s="184" t="s">
        <v>126</v>
      </c>
      <c r="E328" s="185" t="s">
        <v>667</v>
      </c>
      <c r="F328" s="186" t="s">
        <v>668</v>
      </c>
      <c r="G328" s="187" t="s">
        <v>356</v>
      </c>
      <c r="H328" s="188">
        <v>310.49799999999999</v>
      </c>
      <c r="I328" s="189"/>
      <c r="J328" s="190">
        <f>ROUND(I328*H328,2)</f>
        <v>0</v>
      </c>
      <c r="K328" s="186" t="s">
        <v>237</v>
      </c>
      <c r="L328" s="62"/>
      <c r="M328" s="191" t="s">
        <v>34</v>
      </c>
      <c r="N328" s="196" t="s">
        <v>48</v>
      </c>
      <c r="O328" s="197"/>
      <c r="P328" s="198">
        <f>O328*H328</f>
        <v>0</v>
      </c>
      <c r="Q328" s="198">
        <v>0</v>
      </c>
      <c r="R328" s="198">
        <f>Q328*H328</f>
        <v>0</v>
      </c>
      <c r="S328" s="198">
        <v>0</v>
      </c>
      <c r="T328" s="199">
        <f>S328*H328</f>
        <v>0</v>
      </c>
      <c r="AR328" s="24" t="s">
        <v>141</v>
      </c>
      <c r="AT328" s="24" t="s">
        <v>126</v>
      </c>
      <c r="AU328" s="24" t="s">
        <v>87</v>
      </c>
      <c r="AY328" s="24" t="s">
        <v>125</v>
      </c>
      <c r="BE328" s="195">
        <f>IF(N328="základní",J328,0)</f>
        <v>0</v>
      </c>
      <c r="BF328" s="195">
        <f>IF(N328="snížená",J328,0)</f>
        <v>0</v>
      </c>
      <c r="BG328" s="195">
        <f>IF(N328="zákl. přenesená",J328,0)</f>
        <v>0</v>
      </c>
      <c r="BH328" s="195">
        <f>IF(N328="sníž. přenesená",J328,0)</f>
        <v>0</v>
      </c>
      <c r="BI328" s="195">
        <f>IF(N328="nulová",J328,0)</f>
        <v>0</v>
      </c>
      <c r="BJ328" s="24" t="s">
        <v>85</v>
      </c>
      <c r="BK328" s="195">
        <f>ROUND(I328*H328,2)</f>
        <v>0</v>
      </c>
      <c r="BL328" s="24" t="s">
        <v>141</v>
      </c>
      <c r="BM328" s="24" t="s">
        <v>669</v>
      </c>
    </row>
    <row r="329" spans="2:65" s="1" customFormat="1" ht="6.95" customHeight="1" x14ac:dyDescent="0.3">
      <c r="B329" s="57"/>
      <c r="C329" s="58"/>
      <c r="D329" s="58"/>
      <c r="E329" s="58"/>
      <c r="F329" s="58"/>
      <c r="G329" s="58"/>
      <c r="H329" s="58"/>
      <c r="I329" s="140"/>
      <c r="J329" s="58"/>
      <c r="K329" s="58"/>
      <c r="L329" s="62"/>
    </row>
  </sheetData>
  <sheetProtection algorithmName="SHA-512" hashValue="a9aGMj/4cj5yCpOxVMgXdfYFHLl33TkiZ48H3GHvTGwyeHaTQIJrHm1yhNL8zRFxX9eAwsxXUPm09pjQ3b855Q==" saltValue="/jJ0gVWT2jmhck+3TGV6xCi/RAQ7w6sRhG+edVFVFe5Ps80XYWm51mtT8BUVlOsgpma6krMpsSR0CdGwxXzOOA==" spinCount="100000" sheet="1" objects="1" scenarios="1" formatColumns="0" formatRows="0" autoFilter="0"/>
  <autoFilter ref="C82:K328"/>
  <mergeCells count="10">
    <mergeCell ref="J51:J52"/>
    <mergeCell ref="E73:H73"/>
    <mergeCell ref="E75:H75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2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05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2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 x14ac:dyDescent="0.3">
      <c r="A1" s="21"/>
      <c r="B1" s="113"/>
      <c r="C1" s="113"/>
      <c r="D1" s="114" t="s">
        <v>1</v>
      </c>
      <c r="E1" s="113"/>
      <c r="F1" s="115" t="s">
        <v>94</v>
      </c>
      <c r="G1" s="390" t="s">
        <v>95</v>
      </c>
      <c r="H1" s="390"/>
      <c r="I1" s="116"/>
      <c r="J1" s="115" t="s">
        <v>96</v>
      </c>
      <c r="K1" s="114" t="s">
        <v>97</v>
      </c>
      <c r="L1" s="115" t="s">
        <v>98</v>
      </c>
      <c r="M1" s="115"/>
      <c r="N1" s="115"/>
      <c r="O1" s="115"/>
      <c r="P1" s="115"/>
      <c r="Q1" s="115"/>
      <c r="R1" s="115"/>
      <c r="S1" s="115"/>
      <c r="T1" s="115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spans="1:70" ht="36.950000000000003" customHeight="1" x14ac:dyDescent="0.3"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AT2" s="24" t="s">
        <v>93</v>
      </c>
      <c r="AZ2" s="200" t="s">
        <v>670</v>
      </c>
      <c r="BA2" s="200" t="s">
        <v>34</v>
      </c>
      <c r="BB2" s="200" t="s">
        <v>34</v>
      </c>
      <c r="BC2" s="200" t="s">
        <v>671</v>
      </c>
      <c r="BD2" s="200" t="s">
        <v>87</v>
      </c>
    </row>
    <row r="3" spans="1:70" ht="6.95" customHeight="1" x14ac:dyDescent="0.3">
      <c r="B3" s="25"/>
      <c r="C3" s="26"/>
      <c r="D3" s="26"/>
      <c r="E3" s="26"/>
      <c r="F3" s="26"/>
      <c r="G3" s="26"/>
      <c r="H3" s="26"/>
      <c r="I3" s="117"/>
      <c r="J3" s="26"/>
      <c r="K3" s="27"/>
      <c r="AT3" s="24" t="s">
        <v>87</v>
      </c>
      <c r="AZ3" s="200" t="s">
        <v>214</v>
      </c>
      <c r="BA3" s="200" t="s">
        <v>34</v>
      </c>
      <c r="BB3" s="200" t="s">
        <v>34</v>
      </c>
      <c r="BC3" s="200" t="s">
        <v>672</v>
      </c>
      <c r="BD3" s="200" t="s">
        <v>87</v>
      </c>
    </row>
    <row r="4" spans="1:70" ht="36.950000000000003" customHeight="1" x14ac:dyDescent="0.3">
      <c r="B4" s="28"/>
      <c r="C4" s="29"/>
      <c r="D4" s="30" t="s">
        <v>99</v>
      </c>
      <c r="E4" s="29"/>
      <c r="F4" s="29"/>
      <c r="G4" s="29"/>
      <c r="H4" s="29"/>
      <c r="I4" s="118"/>
      <c r="J4" s="29"/>
      <c r="K4" s="31"/>
      <c r="M4" s="32" t="s">
        <v>12</v>
      </c>
      <c r="AT4" s="24" t="s">
        <v>6</v>
      </c>
      <c r="AZ4" s="200" t="s">
        <v>216</v>
      </c>
      <c r="BA4" s="200" t="s">
        <v>34</v>
      </c>
      <c r="BB4" s="200" t="s">
        <v>34</v>
      </c>
      <c r="BC4" s="200" t="s">
        <v>673</v>
      </c>
      <c r="BD4" s="200" t="s">
        <v>87</v>
      </c>
    </row>
    <row r="5" spans="1:70" ht="6.95" customHeight="1" x14ac:dyDescent="0.3">
      <c r="B5" s="28"/>
      <c r="C5" s="29"/>
      <c r="D5" s="29"/>
      <c r="E5" s="29"/>
      <c r="F5" s="29"/>
      <c r="G5" s="29"/>
      <c r="H5" s="29"/>
      <c r="I5" s="118"/>
      <c r="J5" s="29"/>
      <c r="K5" s="31"/>
      <c r="AZ5" s="200" t="s">
        <v>674</v>
      </c>
      <c r="BA5" s="200" t="s">
        <v>34</v>
      </c>
      <c r="BB5" s="200" t="s">
        <v>34</v>
      </c>
      <c r="BC5" s="200" t="s">
        <v>675</v>
      </c>
      <c r="BD5" s="200" t="s">
        <v>87</v>
      </c>
    </row>
    <row r="6" spans="1:70" x14ac:dyDescent="0.3">
      <c r="B6" s="28"/>
      <c r="C6" s="29"/>
      <c r="D6" s="37" t="s">
        <v>18</v>
      </c>
      <c r="E6" s="29"/>
      <c r="F6" s="29"/>
      <c r="G6" s="29"/>
      <c r="H6" s="29"/>
      <c r="I6" s="118"/>
      <c r="J6" s="29"/>
      <c r="K6" s="31"/>
      <c r="AZ6" s="200" t="s">
        <v>676</v>
      </c>
      <c r="BA6" s="200" t="s">
        <v>34</v>
      </c>
      <c r="BB6" s="200" t="s">
        <v>34</v>
      </c>
      <c r="BC6" s="200" t="s">
        <v>280</v>
      </c>
      <c r="BD6" s="200" t="s">
        <v>87</v>
      </c>
    </row>
    <row r="7" spans="1:70" ht="16.5" customHeight="1" x14ac:dyDescent="0.3">
      <c r="B7" s="28"/>
      <c r="C7" s="29"/>
      <c r="D7" s="29"/>
      <c r="E7" s="382" t="str">
        <f>'Rekapitulace stavby'!K6</f>
        <v>Křeslice - rekonstrukce ulice Štychova v useku Ke Štítu - Dolnokřeslická</v>
      </c>
      <c r="F7" s="383"/>
      <c r="G7" s="383"/>
      <c r="H7" s="383"/>
      <c r="I7" s="118"/>
      <c r="J7" s="29"/>
      <c r="K7" s="31"/>
    </row>
    <row r="8" spans="1:70" s="1" customFormat="1" x14ac:dyDescent="0.3">
      <c r="B8" s="42"/>
      <c r="C8" s="43"/>
      <c r="D8" s="37" t="s">
        <v>100</v>
      </c>
      <c r="E8" s="43"/>
      <c r="F8" s="43"/>
      <c r="G8" s="43"/>
      <c r="H8" s="43"/>
      <c r="I8" s="119"/>
      <c r="J8" s="43"/>
      <c r="K8" s="46"/>
    </row>
    <row r="9" spans="1:70" s="1" customFormat="1" ht="36.950000000000003" customHeight="1" x14ac:dyDescent="0.3">
      <c r="B9" s="42"/>
      <c r="C9" s="43"/>
      <c r="D9" s="43"/>
      <c r="E9" s="384" t="s">
        <v>677</v>
      </c>
      <c r="F9" s="385"/>
      <c r="G9" s="385"/>
      <c r="H9" s="385"/>
      <c r="I9" s="119"/>
      <c r="J9" s="43"/>
      <c r="K9" s="46"/>
    </row>
    <row r="10" spans="1:70" s="1" customFormat="1" ht="13.5" x14ac:dyDescent="0.3">
      <c r="B10" s="42"/>
      <c r="C10" s="43"/>
      <c r="D10" s="43"/>
      <c r="E10" s="43"/>
      <c r="F10" s="43"/>
      <c r="G10" s="43"/>
      <c r="H10" s="43"/>
      <c r="I10" s="119"/>
      <c r="J10" s="43"/>
      <c r="K10" s="46"/>
    </row>
    <row r="11" spans="1:70" s="1" customFormat="1" ht="14.45" customHeight="1" x14ac:dyDescent="0.3">
      <c r="B11" s="42"/>
      <c r="C11" s="43"/>
      <c r="D11" s="37" t="s">
        <v>20</v>
      </c>
      <c r="E11" s="43"/>
      <c r="F11" s="35" t="s">
        <v>21</v>
      </c>
      <c r="G11" s="43"/>
      <c r="H11" s="43"/>
      <c r="I11" s="120" t="s">
        <v>22</v>
      </c>
      <c r="J11" s="35" t="s">
        <v>678</v>
      </c>
      <c r="K11" s="46"/>
    </row>
    <row r="12" spans="1:70" s="1" customFormat="1" ht="14.45" customHeight="1" x14ac:dyDescent="0.3">
      <c r="B12" s="42"/>
      <c r="C12" s="43"/>
      <c r="D12" s="37" t="s">
        <v>24</v>
      </c>
      <c r="E12" s="43"/>
      <c r="F12" s="35" t="s">
        <v>25</v>
      </c>
      <c r="G12" s="43"/>
      <c r="H12" s="43"/>
      <c r="I12" s="120" t="s">
        <v>26</v>
      </c>
      <c r="J12" s="121" t="str">
        <f>'Rekapitulace stavby'!AN8</f>
        <v>20. 4. 2018</v>
      </c>
      <c r="K12" s="46"/>
    </row>
    <row r="13" spans="1:70" s="1" customFormat="1" ht="21.75" customHeight="1" x14ac:dyDescent="0.3">
      <c r="B13" s="42"/>
      <c r="C13" s="43"/>
      <c r="D13" s="34" t="s">
        <v>28</v>
      </c>
      <c r="E13" s="43"/>
      <c r="F13" s="39" t="s">
        <v>679</v>
      </c>
      <c r="G13" s="43"/>
      <c r="H13" s="43"/>
      <c r="I13" s="201" t="s">
        <v>30</v>
      </c>
      <c r="J13" s="39" t="s">
        <v>680</v>
      </c>
      <c r="K13" s="46"/>
    </row>
    <row r="14" spans="1:70" s="1" customFormat="1" ht="14.45" customHeight="1" x14ac:dyDescent="0.3">
      <c r="B14" s="42"/>
      <c r="C14" s="43"/>
      <c r="D14" s="37" t="s">
        <v>32</v>
      </c>
      <c r="E14" s="43"/>
      <c r="F14" s="43"/>
      <c r="G14" s="43"/>
      <c r="H14" s="43"/>
      <c r="I14" s="120" t="s">
        <v>33</v>
      </c>
      <c r="J14" s="35" t="s">
        <v>34</v>
      </c>
      <c r="K14" s="46"/>
    </row>
    <row r="15" spans="1:70" s="1" customFormat="1" ht="18" customHeight="1" x14ac:dyDescent="0.3">
      <c r="B15" s="42"/>
      <c r="C15" s="43"/>
      <c r="D15" s="43"/>
      <c r="E15" s="35" t="s">
        <v>35</v>
      </c>
      <c r="F15" s="43"/>
      <c r="G15" s="43"/>
      <c r="H15" s="43"/>
      <c r="I15" s="120" t="s">
        <v>36</v>
      </c>
      <c r="J15" s="35" t="s">
        <v>34</v>
      </c>
      <c r="K15" s="46"/>
    </row>
    <row r="16" spans="1:70" s="1" customFormat="1" ht="6.95" customHeight="1" x14ac:dyDescent="0.3">
      <c r="B16" s="42"/>
      <c r="C16" s="43"/>
      <c r="D16" s="43"/>
      <c r="E16" s="43"/>
      <c r="F16" s="43"/>
      <c r="G16" s="43"/>
      <c r="H16" s="43"/>
      <c r="I16" s="119"/>
      <c r="J16" s="43"/>
      <c r="K16" s="46"/>
    </row>
    <row r="17" spans="2:11" s="1" customFormat="1" ht="14.45" customHeight="1" x14ac:dyDescent="0.3">
      <c r="B17" s="42"/>
      <c r="C17" s="43"/>
      <c r="D17" s="37" t="s">
        <v>37</v>
      </c>
      <c r="E17" s="43"/>
      <c r="F17" s="43"/>
      <c r="G17" s="43"/>
      <c r="H17" s="43"/>
      <c r="I17" s="120" t="s">
        <v>33</v>
      </c>
      <c r="J17" s="35" t="str">
        <f>IF('Rekapitulace stavby'!AN13="Vyplň údaj","",IF('Rekapitulace stavby'!AN13="","",'Rekapitulace stavby'!AN13))</f>
        <v/>
      </c>
      <c r="K17" s="46"/>
    </row>
    <row r="18" spans="2:11" s="1" customFormat="1" ht="18" customHeight="1" x14ac:dyDescent="0.3">
      <c r="B18" s="42"/>
      <c r="C18" s="43"/>
      <c r="D18" s="43"/>
      <c r="E18" s="35" t="str">
        <f>IF('Rekapitulace stavby'!E14="Vyplň údaj","",IF('Rekapitulace stavby'!E14="","",'Rekapitulace stavby'!E14))</f>
        <v/>
      </c>
      <c r="F18" s="43"/>
      <c r="G18" s="43"/>
      <c r="H18" s="43"/>
      <c r="I18" s="120" t="s">
        <v>36</v>
      </c>
      <c r="J18" s="35" t="str">
        <f>IF('Rekapitulace stavby'!AN14="Vyplň údaj","",IF('Rekapitulace stavby'!AN14="","",'Rekapitulace stavby'!AN14))</f>
        <v/>
      </c>
      <c r="K18" s="46"/>
    </row>
    <row r="19" spans="2:11" s="1" customFormat="1" ht="6.95" customHeight="1" x14ac:dyDescent="0.3">
      <c r="B19" s="42"/>
      <c r="C19" s="43"/>
      <c r="D19" s="43"/>
      <c r="E19" s="43"/>
      <c r="F19" s="43"/>
      <c r="G19" s="43"/>
      <c r="H19" s="43"/>
      <c r="I19" s="119"/>
      <c r="J19" s="43"/>
      <c r="K19" s="46"/>
    </row>
    <row r="20" spans="2:11" s="1" customFormat="1" ht="14.45" customHeight="1" x14ac:dyDescent="0.3">
      <c r="B20" s="42"/>
      <c r="C20" s="43"/>
      <c r="D20" s="37" t="s">
        <v>39</v>
      </c>
      <c r="E20" s="43"/>
      <c r="F20" s="43"/>
      <c r="G20" s="43"/>
      <c r="H20" s="43"/>
      <c r="I20" s="120" t="s">
        <v>33</v>
      </c>
      <c r="J20" s="35" t="str">
        <f>IF('Rekapitulace stavby'!AN16="","",'Rekapitulace stavby'!AN16)</f>
        <v/>
      </c>
      <c r="K20" s="46"/>
    </row>
    <row r="21" spans="2:11" s="1" customFormat="1" ht="18" customHeight="1" x14ac:dyDescent="0.3">
      <c r="B21" s="42"/>
      <c r="C21" s="43"/>
      <c r="D21" s="43"/>
      <c r="E21" s="35" t="str">
        <f>IF('Rekapitulace stavby'!E17="","",'Rekapitulace stavby'!E17)</f>
        <v xml:space="preserve"> </v>
      </c>
      <c r="F21" s="43"/>
      <c r="G21" s="43"/>
      <c r="H21" s="43"/>
      <c r="I21" s="120" t="s">
        <v>36</v>
      </c>
      <c r="J21" s="35" t="str">
        <f>IF('Rekapitulace stavby'!AN17="","",'Rekapitulace stavby'!AN17)</f>
        <v/>
      </c>
      <c r="K21" s="46"/>
    </row>
    <row r="22" spans="2:11" s="1" customFormat="1" ht="6.95" customHeight="1" x14ac:dyDescent="0.3">
      <c r="B22" s="42"/>
      <c r="C22" s="43"/>
      <c r="D22" s="43"/>
      <c r="E22" s="43"/>
      <c r="F22" s="43"/>
      <c r="G22" s="43"/>
      <c r="H22" s="43"/>
      <c r="I22" s="119"/>
      <c r="J22" s="43"/>
      <c r="K22" s="46"/>
    </row>
    <row r="23" spans="2:11" s="1" customFormat="1" ht="14.45" customHeight="1" x14ac:dyDescent="0.3">
      <c r="B23" s="42"/>
      <c r="C23" s="43"/>
      <c r="D23" s="37" t="s">
        <v>42</v>
      </c>
      <c r="E23" s="43"/>
      <c r="F23" s="43"/>
      <c r="G23" s="43"/>
      <c r="H23" s="43"/>
      <c r="I23" s="119"/>
      <c r="J23" s="43"/>
      <c r="K23" s="46"/>
    </row>
    <row r="24" spans="2:11" s="6" customFormat="1" ht="16.5" customHeight="1" x14ac:dyDescent="0.3">
      <c r="B24" s="122"/>
      <c r="C24" s="123"/>
      <c r="D24" s="123"/>
      <c r="E24" s="351" t="s">
        <v>34</v>
      </c>
      <c r="F24" s="351"/>
      <c r="G24" s="351"/>
      <c r="H24" s="351"/>
      <c r="I24" s="124"/>
      <c r="J24" s="123"/>
      <c r="K24" s="125"/>
    </row>
    <row r="25" spans="2:11" s="1" customFormat="1" ht="6.95" customHeight="1" x14ac:dyDescent="0.3">
      <c r="B25" s="42"/>
      <c r="C25" s="43"/>
      <c r="D25" s="43"/>
      <c r="E25" s="43"/>
      <c r="F25" s="43"/>
      <c r="G25" s="43"/>
      <c r="H25" s="43"/>
      <c r="I25" s="119"/>
      <c r="J25" s="43"/>
      <c r="K25" s="46"/>
    </row>
    <row r="26" spans="2:11" s="1" customFormat="1" ht="6.95" customHeight="1" x14ac:dyDescent="0.3">
      <c r="B26" s="42"/>
      <c r="C26" s="43"/>
      <c r="D26" s="86"/>
      <c r="E26" s="86"/>
      <c r="F26" s="86"/>
      <c r="G26" s="86"/>
      <c r="H26" s="86"/>
      <c r="I26" s="126"/>
      <c r="J26" s="86"/>
      <c r="K26" s="127"/>
    </row>
    <row r="27" spans="2:11" s="1" customFormat="1" ht="25.35" customHeight="1" x14ac:dyDescent="0.3">
      <c r="B27" s="42"/>
      <c r="C27" s="43"/>
      <c r="D27" s="128" t="s">
        <v>43</v>
      </c>
      <c r="E27" s="43"/>
      <c r="F27" s="43"/>
      <c r="G27" s="43"/>
      <c r="H27" s="43"/>
      <c r="I27" s="119"/>
      <c r="J27" s="129">
        <f>ROUND(J81,2)</f>
        <v>0</v>
      </c>
      <c r="K27" s="46"/>
    </row>
    <row r="28" spans="2:11" s="1" customFormat="1" ht="6.95" customHeight="1" x14ac:dyDescent="0.3">
      <c r="B28" s="42"/>
      <c r="C28" s="43"/>
      <c r="D28" s="86"/>
      <c r="E28" s="86"/>
      <c r="F28" s="86"/>
      <c r="G28" s="86"/>
      <c r="H28" s="86"/>
      <c r="I28" s="126"/>
      <c r="J28" s="86"/>
      <c r="K28" s="127"/>
    </row>
    <row r="29" spans="2:11" s="1" customFormat="1" ht="14.45" customHeight="1" x14ac:dyDescent="0.3">
      <c r="B29" s="42"/>
      <c r="C29" s="43"/>
      <c r="D29" s="43"/>
      <c r="E29" s="43"/>
      <c r="F29" s="47" t="s">
        <v>45</v>
      </c>
      <c r="G29" s="43"/>
      <c r="H29" s="43"/>
      <c r="I29" s="130" t="s">
        <v>44</v>
      </c>
      <c r="J29" s="47" t="s">
        <v>46</v>
      </c>
      <c r="K29" s="46"/>
    </row>
    <row r="30" spans="2:11" s="1" customFormat="1" ht="14.45" customHeight="1" x14ac:dyDescent="0.3">
      <c r="B30" s="42"/>
      <c r="C30" s="43"/>
      <c r="D30" s="50" t="s">
        <v>47</v>
      </c>
      <c r="E30" s="50" t="s">
        <v>48</v>
      </c>
      <c r="F30" s="131">
        <f>ROUND(SUM(BE81:BE204), 2)</f>
        <v>0</v>
      </c>
      <c r="G30" s="43"/>
      <c r="H30" s="43"/>
      <c r="I30" s="132">
        <v>0.21</v>
      </c>
      <c r="J30" s="131">
        <f>ROUND(ROUND((SUM(BE81:BE204)), 2)*I30, 2)</f>
        <v>0</v>
      </c>
      <c r="K30" s="46"/>
    </row>
    <row r="31" spans="2:11" s="1" customFormat="1" ht="14.45" customHeight="1" x14ac:dyDescent="0.3">
      <c r="B31" s="42"/>
      <c r="C31" s="43"/>
      <c r="D31" s="43"/>
      <c r="E31" s="50" t="s">
        <v>49</v>
      </c>
      <c r="F31" s="131">
        <f>ROUND(SUM(BF81:BF204), 2)</f>
        <v>0</v>
      </c>
      <c r="G31" s="43"/>
      <c r="H31" s="43"/>
      <c r="I31" s="132">
        <v>0.15</v>
      </c>
      <c r="J31" s="131">
        <f>ROUND(ROUND((SUM(BF81:BF204)), 2)*I31, 2)</f>
        <v>0</v>
      </c>
      <c r="K31" s="46"/>
    </row>
    <row r="32" spans="2:11" s="1" customFormat="1" ht="14.45" hidden="1" customHeight="1" x14ac:dyDescent="0.3">
      <c r="B32" s="42"/>
      <c r="C32" s="43"/>
      <c r="D32" s="43"/>
      <c r="E32" s="50" t="s">
        <v>50</v>
      </c>
      <c r="F32" s="131">
        <f>ROUND(SUM(BG81:BG204), 2)</f>
        <v>0</v>
      </c>
      <c r="G32" s="43"/>
      <c r="H32" s="43"/>
      <c r="I32" s="132">
        <v>0.21</v>
      </c>
      <c r="J32" s="131">
        <v>0</v>
      </c>
      <c r="K32" s="46"/>
    </row>
    <row r="33" spans="2:11" s="1" customFormat="1" ht="14.45" hidden="1" customHeight="1" x14ac:dyDescent="0.3">
      <c r="B33" s="42"/>
      <c r="C33" s="43"/>
      <c r="D33" s="43"/>
      <c r="E33" s="50" t="s">
        <v>51</v>
      </c>
      <c r="F33" s="131">
        <f>ROUND(SUM(BH81:BH204), 2)</f>
        <v>0</v>
      </c>
      <c r="G33" s="43"/>
      <c r="H33" s="43"/>
      <c r="I33" s="132">
        <v>0.15</v>
      </c>
      <c r="J33" s="131">
        <v>0</v>
      </c>
      <c r="K33" s="46"/>
    </row>
    <row r="34" spans="2:11" s="1" customFormat="1" ht="14.45" hidden="1" customHeight="1" x14ac:dyDescent="0.3">
      <c r="B34" s="42"/>
      <c r="C34" s="43"/>
      <c r="D34" s="43"/>
      <c r="E34" s="50" t="s">
        <v>52</v>
      </c>
      <c r="F34" s="131">
        <f>ROUND(SUM(BI81:BI204), 2)</f>
        <v>0</v>
      </c>
      <c r="G34" s="43"/>
      <c r="H34" s="43"/>
      <c r="I34" s="132">
        <v>0</v>
      </c>
      <c r="J34" s="131">
        <v>0</v>
      </c>
      <c r="K34" s="46"/>
    </row>
    <row r="35" spans="2:11" s="1" customFormat="1" ht="6.95" customHeight="1" x14ac:dyDescent="0.3">
      <c r="B35" s="42"/>
      <c r="C35" s="43"/>
      <c r="D35" s="43"/>
      <c r="E35" s="43"/>
      <c r="F35" s="43"/>
      <c r="G35" s="43"/>
      <c r="H35" s="43"/>
      <c r="I35" s="119"/>
      <c r="J35" s="43"/>
      <c r="K35" s="46"/>
    </row>
    <row r="36" spans="2:11" s="1" customFormat="1" ht="25.35" customHeight="1" x14ac:dyDescent="0.3">
      <c r="B36" s="42"/>
      <c r="C36" s="133"/>
      <c r="D36" s="134" t="s">
        <v>53</v>
      </c>
      <c r="E36" s="80"/>
      <c r="F36" s="80"/>
      <c r="G36" s="135" t="s">
        <v>54</v>
      </c>
      <c r="H36" s="136" t="s">
        <v>55</v>
      </c>
      <c r="I36" s="137"/>
      <c r="J36" s="138">
        <f>SUM(J27:J34)</f>
        <v>0</v>
      </c>
      <c r="K36" s="139"/>
    </row>
    <row r="37" spans="2:11" s="1" customFormat="1" ht="14.45" customHeight="1" x14ac:dyDescent="0.3">
      <c r="B37" s="57"/>
      <c r="C37" s="58"/>
      <c r="D37" s="58"/>
      <c r="E37" s="58"/>
      <c r="F37" s="58"/>
      <c r="G37" s="58"/>
      <c r="H37" s="58"/>
      <c r="I37" s="140"/>
      <c r="J37" s="58"/>
      <c r="K37" s="59"/>
    </row>
    <row r="41" spans="2:11" s="1" customFormat="1" ht="6.95" customHeight="1" x14ac:dyDescent="0.3">
      <c r="B41" s="141"/>
      <c r="C41" s="142"/>
      <c r="D41" s="142"/>
      <c r="E41" s="142"/>
      <c r="F41" s="142"/>
      <c r="G41" s="142"/>
      <c r="H41" s="142"/>
      <c r="I41" s="143"/>
      <c r="J41" s="142"/>
      <c r="K41" s="144"/>
    </row>
    <row r="42" spans="2:11" s="1" customFormat="1" ht="36.950000000000003" customHeight="1" x14ac:dyDescent="0.3">
      <c r="B42" s="42"/>
      <c r="C42" s="30" t="s">
        <v>102</v>
      </c>
      <c r="D42" s="43"/>
      <c r="E42" s="43"/>
      <c r="F42" s="43"/>
      <c r="G42" s="43"/>
      <c r="H42" s="43"/>
      <c r="I42" s="119"/>
      <c r="J42" s="43"/>
      <c r="K42" s="46"/>
    </row>
    <row r="43" spans="2:11" s="1" customFormat="1" ht="6.95" customHeight="1" x14ac:dyDescent="0.3">
      <c r="B43" s="42"/>
      <c r="C43" s="43"/>
      <c r="D43" s="43"/>
      <c r="E43" s="43"/>
      <c r="F43" s="43"/>
      <c r="G43" s="43"/>
      <c r="H43" s="43"/>
      <c r="I43" s="119"/>
      <c r="J43" s="43"/>
      <c r="K43" s="46"/>
    </row>
    <row r="44" spans="2:11" s="1" customFormat="1" ht="14.45" customHeight="1" x14ac:dyDescent="0.3">
      <c r="B44" s="42"/>
      <c r="C44" s="37" t="s">
        <v>18</v>
      </c>
      <c r="D44" s="43"/>
      <c r="E44" s="43"/>
      <c r="F44" s="43"/>
      <c r="G44" s="43"/>
      <c r="H44" s="43"/>
      <c r="I44" s="119"/>
      <c r="J44" s="43"/>
      <c r="K44" s="46"/>
    </row>
    <row r="45" spans="2:11" s="1" customFormat="1" ht="16.5" customHeight="1" x14ac:dyDescent="0.3">
      <c r="B45" s="42"/>
      <c r="C45" s="43"/>
      <c r="D45" s="43"/>
      <c r="E45" s="382" t="str">
        <f>E7</f>
        <v>Křeslice - rekonstrukce ulice Štychova v useku Ke Štítu - Dolnokřeslická</v>
      </c>
      <c r="F45" s="383"/>
      <c r="G45" s="383"/>
      <c r="H45" s="383"/>
      <c r="I45" s="119"/>
      <c r="J45" s="43"/>
      <c r="K45" s="46"/>
    </row>
    <row r="46" spans="2:11" s="1" customFormat="1" ht="14.45" customHeight="1" x14ac:dyDescent="0.3">
      <c r="B46" s="42"/>
      <c r="C46" s="37" t="s">
        <v>100</v>
      </c>
      <c r="D46" s="43"/>
      <c r="E46" s="43"/>
      <c r="F46" s="43"/>
      <c r="G46" s="43"/>
      <c r="H46" s="43"/>
      <c r="I46" s="119"/>
      <c r="J46" s="43"/>
      <c r="K46" s="46"/>
    </row>
    <row r="47" spans="2:11" s="1" customFormat="1" ht="17.25" customHeight="1" x14ac:dyDescent="0.3">
      <c r="B47" s="42"/>
      <c r="C47" s="43"/>
      <c r="D47" s="43"/>
      <c r="E47" s="384" t="str">
        <f>E9</f>
        <v>SO 02 - SO 02   Dešťová kanalizace (přípojky k uličním vpustím)</v>
      </c>
      <c r="F47" s="385"/>
      <c r="G47" s="385"/>
      <c r="H47" s="385"/>
      <c r="I47" s="119"/>
      <c r="J47" s="43"/>
      <c r="K47" s="46"/>
    </row>
    <row r="48" spans="2:11" s="1" customFormat="1" ht="6.95" customHeight="1" x14ac:dyDescent="0.3">
      <c r="B48" s="42"/>
      <c r="C48" s="43"/>
      <c r="D48" s="43"/>
      <c r="E48" s="43"/>
      <c r="F48" s="43"/>
      <c r="G48" s="43"/>
      <c r="H48" s="43"/>
      <c r="I48" s="119"/>
      <c r="J48" s="43"/>
      <c r="K48" s="46"/>
    </row>
    <row r="49" spans="2:47" s="1" customFormat="1" ht="18" customHeight="1" x14ac:dyDescent="0.3">
      <c r="B49" s="42"/>
      <c r="C49" s="37" t="s">
        <v>24</v>
      </c>
      <c r="D49" s="43"/>
      <c r="E49" s="43"/>
      <c r="F49" s="35" t="str">
        <f>F12</f>
        <v>Křeslice - Praha 10</v>
      </c>
      <c r="G49" s="43"/>
      <c r="H49" s="43"/>
      <c r="I49" s="120" t="s">
        <v>26</v>
      </c>
      <c r="J49" s="121" t="str">
        <f>IF(J12="","",J12)</f>
        <v>20. 4. 2018</v>
      </c>
      <c r="K49" s="46"/>
    </row>
    <row r="50" spans="2:47" s="1" customFormat="1" ht="6.95" customHeight="1" x14ac:dyDescent="0.3">
      <c r="B50" s="42"/>
      <c r="C50" s="43"/>
      <c r="D50" s="43"/>
      <c r="E50" s="43"/>
      <c r="F50" s="43"/>
      <c r="G50" s="43"/>
      <c r="H50" s="43"/>
      <c r="I50" s="119"/>
      <c r="J50" s="43"/>
      <c r="K50" s="46"/>
    </row>
    <row r="51" spans="2:47" s="1" customFormat="1" x14ac:dyDescent="0.3">
      <c r="B51" s="42"/>
      <c r="C51" s="37" t="s">
        <v>32</v>
      </c>
      <c r="D51" s="43"/>
      <c r="E51" s="43"/>
      <c r="F51" s="35" t="str">
        <f>E15</f>
        <v>MHMP-OTV, Vyšehradská 32, 120 00 Praha 2</v>
      </c>
      <c r="G51" s="43"/>
      <c r="H51" s="43"/>
      <c r="I51" s="120" t="s">
        <v>39</v>
      </c>
      <c r="J51" s="351" t="str">
        <f>E21</f>
        <v xml:space="preserve"> </v>
      </c>
      <c r="K51" s="46"/>
    </row>
    <row r="52" spans="2:47" s="1" customFormat="1" ht="14.45" customHeight="1" x14ac:dyDescent="0.3">
      <c r="B52" s="42"/>
      <c r="C52" s="37" t="s">
        <v>37</v>
      </c>
      <c r="D52" s="43"/>
      <c r="E52" s="43"/>
      <c r="F52" s="35" t="str">
        <f>IF(E18="","",E18)</f>
        <v/>
      </c>
      <c r="G52" s="43"/>
      <c r="H52" s="43"/>
      <c r="I52" s="119"/>
      <c r="J52" s="386"/>
      <c r="K52" s="46"/>
    </row>
    <row r="53" spans="2:47" s="1" customFormat="1" ht="10.35" customHeight="1" x14ac:dyDescent="0.3">
      <c r="B53" s="42"/>
      <c r="C53" s="43"/>
      <c r="D53" s="43"/>
      <c r="E53" s="43"/>
      <c r="F53" s="43"/>
      <c r="G53" s="43"/>
      <c r="H53" s="43"/>
      <c r="I53" s="119"/>
      <c r="J53" s="43"/>
      <c r="K53" s="46"/>
    </row>
    <row r="54" spans="2:47" s="1" customFormat="1" ht="29.25" customHeight="1" x14ac:dyDescent="0.3">
      <c r="B54" s="42"/>
      <c r="C54" s="145" t="s">
        <v>103</v>
      </c>
      <c r="D54" s="133"/>
      <c r="E54" s="133"/>
      <c r="F54" s="133"/>
      <c r="G54" s="133"/>
      <c r="H54" s="133"/>
      <c r="I54" s="146"/>
      <c r="J54" s="147" t="s">
        <v>104</v>
      </c>
      <c r="K54" s="148"/>
    </row>
    <row r="55" spans="2:47" s="1" customFormat="1" ht="10.35" customHeight="1" x14ac:dyDescent="0.3">
      <c r="B55" s="42"/>
      <c r="C55" s="43"/>
      <c r="D55" s="43"/>
      <c r="E55" s="43"/>
      <c r="F55" s="43"/>
      <c r="G55" s="43"/>
      <c r="H55" s="43"/>
      <c r="I55" s="119"/>
      <c r="J55" s="43"/>
      <c r="K55" s="46"/>
    </row>
    <row r="56" spans="2:47" s="1" customFormat="1" ht="29.25" customHeight="1" x14ac:dyDescent="0.3">
      <c r="B56" s="42"/>
      <c r="C56" s="149" t="s">
        <v>105</v>
      </c>
      <c r="D56" s="43"/>
      <c r="E56" s="43"/>
      <c r="F56" s="43"/>
      <c r="G56" s="43"/>
      <c r="H56" s="43"/>
      <c r="I56" s="119"/>
      <c r="J56" s="129">
        <f>J81</f>
        <v>0</v>
      </c>
      <c r="K56" s="46"/>
      <c r="AU56" s="24" t="s">
        <v>106</v>
      </c>
    </row>
    <row r="57" spans="2:47" s="7" customFormat="1" ht="24.95" customHeight="1" x14ac:dyDescent="0.3">
      <c r="B57" s="150"/>
      <c r="C57" s="151"/>
      <c r="D57" s="152" t="s">
        <v>224</v>
      </c>
      <c r="E57" s="153"/>
      <c r="F57" s="153"/>
      <c r="G57" s="153"/>
      <c r="H57" s="153"/>
      <c r="I57" s="154"/>
      <c r="J57" s="155">
        <f>J82</f>
        <v>0</v>
      </c>
      <c r="K57" s="156"/>
    </row>
    <row r="58" spans="2:47" s="10" customFormat="1" ht="19.899999999999999" customHeight="1" x14ac:dyDescent="0.3">
      <c r="B58" s="203"/>
      <c r="C58" s="204"/>
      <c r="D58" s="205" t="s">
        <v>225</v>
      </c>
      <c r="E58" s="206"/>
      <c r="F58" s="206"/>
      <c r="G58" s="206"/>
      <c r="H58" s="206"/>
      <c r="I58" s="207"/>
      <c r="J58" s="208">
        <f>J83</f>
        <v>0</v>
      </c>
      <c r="K58" s="209"/>
    </row>
    <row r="59" spans="2:47" s="10" customFormat="1" ht="19.899999999999999" customHeight="1" x14ac:dyDescent="0.3">
      <c r="B59" s="203"/>
      <c r="C59" s="204"/>
      <c r="D59" s="205" t="s">
        <v>227</v>
      </c>
      <c r="E59" s="206"/>
      <c r="F59" s="206"/>
      <c r="G59" s="206"/>
      <c r="H59" s="206"/>
      <c r="I59" s="207"/>
      <c r="J59" s="208">
        <f>J129</f>
        <v>0</v>
      </c>
      <c r="K59" s="209"/>
    </row>
    <row r="60" spans="2:47" s="10" customFormat="1" ht="19.899999999999999" customHeight="1" x14ac:dyDescent="0.3">
      <c r="B60" s="203"/>
      <c r="C60" s="204"/>
      <c r="D60" s="205" t="s">
        <v>229</v>
      </c>
      <c r="E60" s="206"/>
      <c r="F60" s="206"/>
      <c r="G60" s="206"/>
      <c r="H60" s="206"/>
      <c r="I60" s="207"/>
      <c r="J60" s="208">
        <f>J140</f>
        <v>0</v>
      </c>
      <c r="K60" s="209"/>
    </row>
    <row r="61" spans="2:47" s="10" customFormat="1" ht="19.899999999999999" customHeight="1" x14ac:dyDescent="0.3">
      <c r="B61" s="203"/>
      <c r="C61" s="204"/>
      <c r="D61" s="205" t="s">
        <v>230</v>
      </c>
      <c r="E61" s="206"/>
      <c r="F61" s="206"/>
      <c r="G61" s="206"/>
      <c r="H61" s="206"/>
      <c r="I61" s="207"/>
      <c r="J61" s="208">
        <f>J201</f>
        <v>0</v>
      </c>
      <c r="K61" s="209"/>
    </row>
    <row r="62" spans="2:47" s="1" customFormat="1" ht="21.75" customHeight="1" x14ac:dyDescent="0.3">
      <c r="B62" s="42"/>
      <c r="C62" s="43"/>
      <c r="D62" s="43"/>
      <c r="E62" s="43"/>
      <c r="F62" s="43"/>
      <c r="G62" s="43"/>
      <c r="H62" s="43"/>
      <c r="I62" s="119"/>
      <c r="J62" s="43"/>
      <c r="K62" s="46"/>
    </row>
    <row r="63" spans="2:47" s="1" customFormat="1" ht="6.95" customHeight="1" x14ac:dyDescent="0.3">
      <c r="B63" s="57"/>
      <c r="C63" s="58"/>
      <c r="D63" s="58"/>
      <c r="E63" s="58"/>
      <c r="F63" s="58"/>
      <c r="G63" s="58"/>
      <c r="H63" s="58"/>
      <c r="I63" s="140"/>
      <c r="J63" s="58"/>
      <c r="K63" s="59"/>
    </row>
    <row r="67" spans="2:20" s="1" customFormat="1" ht="6.95" customHeight="1" x14ac:dyDescent="0.3">
      <c r="B67" s="60"/>
      <c r="C67" s="61"/>
      <c r="D67" s="61"/>
      <c r="E67" s="61"/>
      <c r="F67" s="61"/>
      <c r="G67" s="61"/>
      <c r="H67" s="61"/>
      <c r="I67" s="143"/>
      <c r="J67" s="61"/>
      <c r="K67" s="61"/>
      <c r="L67" s="62"/>
    </row>
    <row r="68" spans="2:20" s="1" customFormat="1" ht="36.950000000000003" customHeight="1" x14ac:dyDescent="0.3">
      <c r="B68" s="42"/>
      <c r="C68" s="63" t="s">
        <v>108</v>
      </c>
      <c r="D68" s="64"/>
      <c r="E68" s="64"/>
      <c r="F68" s="64"/>
      <c r="G68" s="64"/>
      <c r="H68" s="64"/>
      <c r="I68" s="157"/>
      <c r="J68" s="64"/>
      <c r="K68" s="64"/>
      <c r="L68" s="62"/>
    </row>
    <row r="69" spans="2:20" s="1" customFormat="1" ht="6.95" customHeight="1" x14ac:dyDescent="0.3">
      <c r="B69" s="42"/>
      <c r="C69" s="64"/>
      <c r="D69" s="64"/>
      <c r="E69" s="64"/>
      <c r="F69" s="64"/>
      <c r="G69" s="64"/>
      <c r="H69" s="64"/>
      <c r="I69" s="157"/>
      <c r="J69" s="64"/>
      <c r="K69" s="64"/>
      <c r="L69" s="62"/>
    </row>
    <row r="70" spans="2:20" s="1" customFormat="1" ht="14.45" customHeight="1" x14ac:dyDescent="0.3">
      <c r="B70" s="42"/>
      <c r="C70" s="66" t="s">
        <v>18</v>
      </c>
      <c r="D70" s="64"/>
      <c r="E70" s="64"/>
      <c r="F70" s="64"/>
      <c r="G70" s="64"/>
      <c r="H70" s="64"/>
      <c r="I70" s="157"/>
      <c r="J70" s="64"/>
      <c r="K70" s="64"/>
      <c r="L70" s="62"/>
    </row>
    <row r="71" spans="2:20" s="1" customFormat="1" ht="16.5" customHeight="1" x14ac:dyDescent="0.3">
      <c r="B71" s="42"/>
      <c r="C71" s="64"/>
      <c r="D71" s="64"/>
      <c r="E71" s="387" t="str">
        <f>E7</f>
        <v>Křeslice - rekonstrukce ulice Štychova v useku Ke Štítu - Dolnokřeslická</v>
      </c>
      <c r="F71" s="388"/>
      <c r="G71" s="388"/>
      <c r="H71" s="388"/>
      <c r="I71" s="157"/>
      <c r="J71" s="64"/>
      <c r="K71" s="64"/>
      <c r="L71" s="62"/>
    </row>
    <row r="72" spans="2:20" s="1" customFormat="1" ht="14.45" customHeight="1" x14ac:dyDescent="0.3">
      <c r="B72" s="42"/>
      <c r="C72" s="66" t="s">
        <v>100</v>
      </c>
      <c r="D72" s="64"/>
      <c r="E72" s="64"/>
      <c r="F72" s="64"/>
      <c r="G72" s="64"/>
      <c r="H72" s="64"/>
      <c r="I72" s="157"/>
      <c r="J72" s="64"/>
      <c r="K72" s="64"/>
      <c r="L72" s="62"/>
    </row>
    <row r="73" spans="2:20" s="1" customFormat="1" ht="17.25" customHeight="1" x14ac:dyDescent="0.3">
      <c r="B73" s="42"/>
      <c r="C73" s="64"/>
      <c r="D73" s="64"/>
      <c r="E73" s="362" t="str">
        <f>E9</f>
        <v>SO 02 - SO 02   Dešťová kanalizace (přípojky k uličním vpustím)</v>
      </c>
      <c r="F73" s="389"/>
      <c r="G73" s="389"/>
      <c r="H73" s="389"/>
      <c r="I73" s="157"/>
      <c r="J73" s="64"/>
      <c r="K73" s="64"/>
      <c r="L73" s="62"/>
    </row>
    <row r="74" spans="2:20" s="1" customFormat="1" ht="6.95" customHeight="1" x14ac:dyDescent="0.3">
      <c r="B74" s="42"/>
      <c r="C74" s="64"/>
      <c r="D74" s="64"/>
      <c r="E74" s="64"/>
      <c r="F74" s="64"/>
      <c r="G74" s="64"/>
      <c r="H74" s="64"/>
      <c r="I74" s="157"/>
      <c r="J74" s="64"/>
      <c r="K74" s="64"/>
      <c r="L74" s="62"/>
    </row>
    <row r="75" spans="2:20" s="1" customFormat="1" ht="18" customHeight="1" x14ac:dyDescent="0.3">
      <c r="B75" s="42"/>
      <c r="C75" s="66" t="s">
        <v>24</v>
      </c>
      <c r="D75" s="64"/>
      <c r="E75" s="64"/>
      <c r="F75" s="158" t="str">
        <f>F12</f>
        <v>Křeslice - Praha 10</v>
      </c>
      <c r="G75" s="64"/>
      <c r="H75" s="64"/>
      <c r="I75" s="159" t="s">
        <v>26</v>
      </c>
      <c r="J75" s="74" t="str">
        <f>IF(J12="","",J12)</f>
        <v>20. 4. 2018</v>
      </c>
      <c r="K75" s="64"/>
      <c r="L75" s="62"/>
    </row>
    <row r="76" spans="2:20" s="1" customFormat="1" ht="6.95" customHeight="1" x14ac:dyDescent="0.3">
      <c r="B76" s="42"/>
      <c r="C76" s="64"/>
      <c r="D76" s="64"/>
      <c r="E76" s="64"/>
      <c r="F76" s="64"/>
      <c r="G76" s="64"/>
      <c r="H76" s="64"/>
      <c r="I76" s="157"/>
      <c r="J76" s="64"/>
      <c r="K76" s="64"/>
      <c r="L76" s="62"/>
    </row>
    <row r="77" spans="2:20" s="1" customFormat="1" x14ac:dyDescent="0.3">
      <c r="B77" s="42"/>
      <c r="C77" s="66" t="s">
        <v>32</v>
      </c>
      <c r="D77" s="64"/>
      <c r="E77" s="64"/>
      <c r="F77" s="158" t="str">
        <f>E15</f>
        <v>MHMP-OTV, Vyšehradská 32, 120 00 Praha 2</v>
      </c>
      <c r="G77" s="64"/>
      <c r="H77" s="64"/>
      <c r="I77" s="159" t="s">
        <v>39</v>
      </c>
      <c r="J77" s="158" t="str">
        <f>E21</f>
        <v xml:space="preserve"> </v>
      </c>
      <c r="K77" s="64"/>
      <c r="L77" s="62"/>
    </row>
    <row r="78" spans="2:20" s="1" customFormat="1" ht="14.45" customHeight="1" x14ac:dyDescent="0.3">
      <c r="B78" s="42"/>
      <c r="C78" s="66" t="s">
        <v>37</v>
      </c>
      <c r="D78" s="64"/>
      <c r="E78" s="64"/>
      <c r="F78" s="158" t="str">
        <f>IF(E18="","",E18)</f>
        <v/>
      </c>
      <c r="G78" s="64"/>
      <c r="H78" s="64"/>
      <c r="I78" s="157"/>
      <c r="J78" s="64"/>
      <c r="K78" s="64"/>
      <c r="L78" s="62"/>
    </row>
    <row r="79" spans="2:20" s="1" customFormat="1" ht="10.35" customHeight="1" x14ac:dyDescent="0.3">
      <c r="B79" s="42"/>
      <c r="C79" s="64"/>
      <c r="D79" s="64"/>
      <c r="E79" s="64"/>
      <c r="F79" s="64"/>
      <c r="G79" s="64"/>
      <c r="H79" s="64"/>
      <c r="I79" s="157"/>
      <c r="J79" s="64"/>
      <c r="K79" s="64"/>
      <c r="L79" s="62"/>
    </row>
    <row r="80" spans="2:20" s="8" customFormat="1" ht="29.25" customHeight="1" x14ac:dyDescent="0.3">
      <c r="B80" s="160"/>
      <c r="C80" s="161" t="s">
        <v>109</v>
      </c>
      <c r="D80" s="162" t="s">
        <v>62</v>
      </c>
      <c r="E80" s="162" t="s">
        <v>58</v>
      </c>
      <c r="F80" s="162" t="s">
        <v>110</v>
      </c>
      <c r="G80" s="162" t="s">
        <v>111</v>
      </c>
      <c r="H80" s="162" t="s">
        <v>112</v>
      </c>
      <c r="I80" s="163" t="s">
        <v>113</v>
      </c>
      <c r="J80" s="162" t="s">
        <v>104</v>
      </c>
      <c r="K80" s="164" t="s">
        <v>114</v>
      </c>
      <c r="L80" s="165"/>
      <c r="M80" s="82" t="s">
        <v>115</v>
      </c>
      <c r="N80" s="83" t="s">
        <v>47</v>
      </c>
      <c r="O80" s="83" t="s">
        <v>116</v>
      </c>
      <c r="P80" s="83" t="s">
        <v>117</v>
      </c>
      <c r="Q80" s="83" t="s">
        <v>118</v>
      </c>
      <c r="R80" s="83" t="s">
        <v>119</v>
      </c>
      <c r="S80" s="83" t="s">
        <v>120</v>
      </c>
      <c r="T80" s="84" t="s">
        <v>121</v>
      </c>
    </row>
    <row r="81" spans="2:65" s="1" customFormat="1" ht="29.25" customHeight="1" x14ac:dyDescent="0.35">
      <c r="B81" s="42"/>
      <c r="C81" s="88" t="s">
        <v>105</v>
      </c>
      <c r="D81" s="64"/>
      <c r="E81" s="64"/>
      <c r="F81" s="64"/>
      <c r="G81" s="64"/>
      <c r="H81" s="64"/>
      <c r="I81" s="157"/>
      <c r="J81" s="166">
        <f>BK81</f>
        <v>0</v>
      </c>
      <c r="K81" s="64"/>
      <c r="L81" s="62"/>
      <c r="M81" s="85"/>
      <c r="N81" s="86"/>
      <c r="O81" s="86"/>
      <c r="P81" s="167">
        <f>P82</f>
        <v>0</v>
      </c>
      <c r="Q81" s="86"/>
      <c r="R81" s="167">
        <f>R82</f>
        <v>205.42599300000001</v>
      </c>
      <c r="S81" s="86"/>
      <c r="T81" s="168">
        <f>T82</f>
        <v>0</v>
      </c>
      <c r="AT81" s="24" t="s">
        <v>76</v>
      </c>
      <c r="AU81" s="24" t="s">
        <v>106</v>
      </c>
      <c r="BK81" s="169">
        <f>BK82</f>
        <v>0</v>
      </c>
    </row>
    <row r="82" spans="2:65" s="9" customFormat="1" ht="37.35" customHeight="1" x14ac:dyDescent="0.35">
      <c r="B82" s="170"/>
      <c r="C82" s="171"/>
      <c r="D82" s="172" t="s">
        <v>76</v>
      </c>
      <c r="E82" s="173" t="s">
        <v>231</v>
      </c>
      <c r="F82" s="173" t="s">
        <v>232</v>
      </c>
      <c r="G82" s="171"/>
      <c r="H82" s="171"/>
      <c r="I82" s="174"/>
      <c r="J82" s="175">
        <f>BK82</f>
        <v>0</v>
      </c>
      <c r="K82" s="171"/>
      <c r="L82" s="176"/>
      <c r="M82" s="177"/>
      <c r="N82" s="178"/>
      <c r="O82" s="178"/>
      <c r="P82" s="179">
        <f>P83+P129+P140+P201</f>
        <v>0</v>
      </c>
      <c r="Q82" s="178"/>
      <c r="R82" s="179">
        <f>R83+R129+R140+R201</f>
        <v>205.42599300000001</v>
      </c>
      <c r="S82" s="178"/>
      <c r="T82" s="180">
        <f>T83+T129+T140+T201</f>
        <v>0</v>
      </c>
      <c r="AR82" s="181" t="s">
        <v>85</v>
      </c>
      <c r="AT82" s="182" t="s">
        <v>76</v>
      </c>
      <c r="AU82" s="182" t="s">
        <v>77</v>
      </c>
      <c r="AY82" s="181" t="s">
        <v>125</v>
      </c>
      <c r="BK82" s="183">
        <f>BK83+BK129+BK140+BK201</f>
        <v>0</v>
      </c>
    </row>
    <row r="83" spans="2:65" s="9" customFormat="1" ht="19.899999999999999" customHeight="1" x14ac:dyDescent="0.3">
      <c r="B83" s="170"/>
      <c r="C83" s="171"/>
      <c r="D83" s="172" t="s">
        <v>76</v>
      </c>
      <c r="E83" s="210" t="s">
        <v>85</v>
      </c>
      <c r="F83" s="210" t="s">
        <v>233</v>
      </c>
      <c r="G83" s="171"/>
      <c r="H83" s="171"/>
      <c r="I83" s="174"/>
      <c r="J83" s="211">
        <f>BK83</f>
        <v>0</v>
      </c>
      <c r="K83" s="171"/>
      <c r="L83" s="176"/>
      <c r="M83" s="177"/>
      <c r="N83" s="178"/>
      <c r="O83" s="178"/>
      <c r="P83" s="179">
        <f>SUM(P84:P128)</f>
        <v>0</v>
      </c>
      <c r="Q83" s="178"/>
      <c r="R83" s="179">
        <f>SUM(R84:R128)</f>
        <v>190.22755000000001</v>
      </c>
      <c r="S83" s="178"/>
      <c r="T83" s="180">
        <f>SUM(T84:T128)</f>
        <v>0</v>
      </c>
      <c r="AR83" s="181" t="s">
        <v>85</v>
      </c>
      <c r="AT83" s="182" t="s">
        <v>76</v>
      </c>
      <c r="AU83" s="182" t="s">
        <v>85</v>
      </c>
      <c r="AY83" s="181" t="s">
        <v>125</v>
      </c>
      <c r="BK83" s="183">
        <f>SUM(BK84:BK128)</f>
        <v>0</v>
      </c>
    </row>
    <row r="84" spans="2:65" s="1" customFormat="1" ht="16.5" customHeight="1" x14ac:dyDescent="0.3">
      <c r="B84" s="42"/>
      <c r="C84" s="184" t="s">
        <v>85</v>
      </c>
      <c r="D84" s="184" t="s">
        <v>126</v>
      </c>
      <c r="E84" s="185" t="s">
        <v>285</v>
      </c>
      <c r="F84" s="186" t="s">
        <v>286</v>
      </c>
      <c r="G84" s="187" t="s">
        <v>271</v>
      </c>
      <c r="H84" s="188">
        <v>107.25</v>
      </c>
      <c r="I84" s="189"/>
      <c r="J84" s="190">
        <f>ROUND(I84*H84,2)</f>
        <v>0</v>
      </c>
      <c r="K84" s="186" t="s">
        <v>237</v>
      </c>
      <c r="L84" s="62"/>
      <c r="M84" s="191" t="s">
        <v>34</v>
      </c>
      <c r="N84" s="192" t="s">
        <v>48</v>
      </c>
      <c r="O84" s="43"/>
      <c r="P84" s="193">
        <f>O84*H84</f>
        <v>0</v>
      </c>
      <c r="Q84" s="193">
        <v>0</v>
      </c>
      <c r="R84" s="193">
        <f>Q84*H84</f>
        <v>0</v>
      </c>
      <c r="S84" s="193">
        <v>0</v>
      </c>
      <c r="T84" s="194">
        <f>S84*H84</f>
        <v>0</v>
      </c>
      <c r="AR84" s="24" t="s">
        <v>141</v>
      </c>
      <c r="AT84" s="24" t="s">
        <v>126</v>
      </c>
      <c r="AU84" s="24" t="s">
        <v>87</v>
      </c>
      <c r="AY84" s="24" t="s">
        <v>125</v>
      </c>
      <c r="BE84" s="195">
        <f>IF(N84="základní",J84,0)</f>
        <v>0</v>
      </c>
      <c r="BF84" s="195">
        <f>IF(N84="snížená",J84,0)</f>
        <v>0</v>
      </c>
      <c r="BG84" s="195">
        <f>IF(N84="zákl. přenesená",J84,0)</f>
        <v>0</v>
      </c>
      <c r="BH84" s="195">
        <f>IF(N84="sníž. přenesená",J84,0)</f>
        <v>0</v>
      </c>
      <c r="BI84" s="195">
        <f>IF(N84="nulová",J84,0)</f>
        <v>0</v>
      </c>
      <c r="BJ84" s="24" t="s">
        <v>85</v>
      </c>
      <c r="BK84" s="195">
        <f>ROUND(I84*H84,2)</f>
        <v>0</v>
      </c>
      <c r="BL84" s="24" t="s">
        <v>141</v>
      </c>
      <c r="BM84" s="24" t="s">
        <v>681</v>
      </c>
    </row>
    <row r="85" spans="2:65" s="11" customFormat="1" ht="27" x14ac:dyDescent="0.3">
      <c r="B85" s="212"/>
      <c r="C85" s="213"/>
      <c r="D85" s="214" t="s">
        <v>239</v>
      </c>
      <c r="E85" s="215" t="s">
        <v>34</v>
      </c>
      <c r="F85" s="216" t="s">
        <v>240</v>
      </c>
      <c r="G85" s="213"/>
      <c r="H85" s="215" t="s">
        <v>34</v>
      </c>
      <c r="I85" s="217"/>
      <c r="J85" s="213"/>
      <c r="K85" s="213"/>
      <c r="L85" s="218"/>
      <c r="M85" s="219"/>
      <c r="N85" s="220"/>
      <c r="O85" s="220"/>
      <c r="P85" s="220"/>
      <c r="Q85" s="220"/>
      <c r="R85" s="220"/>
      <c r="S85" s="220"/>
      <c r="T85" s="221"/>
      <c r="AT85" s="222" t="s">
        <v>239</v>
      </c>
      <c r="AU85" s="222" t="s">
        <v>87</v>
      </c>
      <c r="AV85" s="11" t="s">
        <v>85</v>
      </c>
      <c r="AW85" s="11" t="s">
        <v>41</v>
      </c>
      <c r="AX85" s="11" t="s">
        <v>77</v>
      </c>
      <c r="AY85" s="222" t="s">
        <v>125</v>
      </c>
    </row>
    <row r="86" spans="2:65" s="11" customFormat="1" ht="27" x14ac:dyDescent="0.3">
      <c r="B86" s="212"/>
      <c r="C86" s="213"/>
      <c r="D86" s="214" t="s">
        <v>239</v>
      </c>
      <c r="E86" s="215" t="s">
        <v>34</v>
      </c>
      <c r="F86" s="216" t="s">
        <v>241</v>
      </c>
      <c r="G86" s="213"/>
      <c r="H86" s="215" t="s">
        <v>34</v>
      </c>
      <c r="I86" s="217"/>
      <c r="J86" s="213"/>
      <c r="K86" s="213"/>
      <c r="L86" s="218"/>
      <c r="M86" s="219"/>
      <c r="N86" s="220"/>
      <c r="O86" s="220"/>
      <c r="P86" s="220"/>
      <c r="Q86" s="220"/>
      <c r="R86" s="220"/>
      <c r="S86" s="220"/>
      <c r="T86" s="221"/>
      <c r="AT86" s="222" t="s">
        <v>239</v>
      </c>
      <c r="AU86" s="222" t="s">
        <v>87</v>
      </c>
      <c r="AV86" s="11" t="s">
        <v>85</v>
      </c>
      <c r="AW86" s="11" t="s">
        <v>41</v>
      </c>
      <c r="AX86" s="11" t="s">
        <v>77</v>
      </c>
      <c r="AY86" s="222" t="s">
        <v>125</v>
      </c>
    </row>
    <row r="87" spans="2:65" s="11" customFormat="1" ht="27" x14ac:dyDescent="0.3">
      <c r="B87" s="212"/>
      <c r="C87" s="213"/>
      <c r="D87" s="214" t="s">
        <v>239</v>
      </c>
      <c r="E87" s="215" t="s">
        <v>34</v>
      </c>
      <c r="F87" s="216" t="s">
        <v>242</v>
      </c>
      <c r="G87" s="213"/>
      <c r="H87" s="215" t="s">
        <v>34</v>
      </c>
      <c r="I87" s="217"/>
      <c r="J87" s="213"/>
      <c r="K87" s="213"/>
      <c r="L87" s="218"/>
      <c r="M87" s="219"/>
      <c r="N87" s="220"/>
      <c r="O87" s="220"/>
      <c r="P87" s="220"/>
      <c r="Q87" s="220"/>
      <c r="R87" s="220"/>
      <c r="S87" s="220"/>
      <c r="T87" s="221"/>
      <c r="AT87" s="222" t="s">
        <v>239</v>
      </c>
      <c r="AU87" s="222" t="s">
        <v>87</v>
      </c>
      <c r="AV87" s="11" t="s">
        <v>85</v>
      </c>
      <c r="AW87" s="11" t="s">
        <v>41</v>
      </c>
      <c r="AX87" s="11" t="s">
        <v>77</v>
      </c>
      <c r="AY87" s="222" t="s">
        <v>125</v>
      </c>
    </row>
    <row r="88" spans="2:65" s="11" customFormat="1" ht="13.5" x14ac:dyDescent="0.3">
      <c r="B88" s="212"/>
      <c r="C88" s="213"/>
      <c r="D88" s="214" t="s">
        <v>239</v>
      </c>
      <c r="E88" s="215" t="s">
        <v>34</v>
      </c>
      <c r="F88" s="216" t="s">
        <v>682</v>
      </c>
      <c r="G88" s="213"/>
      <c r="H88" s="215" t="s">
        <v>34</v>
      </c>
      <c r="I88" s="217"/>
      <c r="J88" s="213"/>
      <c r="K88" s="213"/>
      <c r="L88" s="218"/>
      <c r="M88" s="219"/>
      <c r="N88" s="220"/>
      <c r="O88" s="220"/>
      <c r="P88" s="220"/>
      <c r="Q88" s="220"/>
      <c r="R88" s="220"/>
      <c r="S88" s="220"/>
      <c r="T88" s="221"/>
      <c r="AT88" s="222" t="s">
        <v>239</v>
      </c>
      <c r="AU88" s="222" t="s">
        <v>87</v>
      </c>
      <c r="AV88" s="11" t="s">
        <v>85</v>
      </c>
      <c r="AW88" s="11" t="s">
        <v>41</v>
      </c>
      <c r="AX88" s="11" t="s">
        <v>77</v>
      </c>
      <c r="AY88" s="222" t="s">
        <v>125</v>
      </c>
    </row>
    <row r="89" spans="2:65" s="12" customFormat="1" ht="13.5" x14ac:dyDescent="0.3">
      <c r="B89" s="223"/>
      <c r="C89" s="224"/>
      <c r="D89" s="214" t="s">
        <v>239</v>
      </c>
      <c r="E89" s="225" t="s">
        <v>34</v>
      </c>
      <c r="F89" s="226" t="s">
        <v>683</v>
      </c>
      <c r="G89" s="224"/>
      <c r="H89" s="227">
        <v>3.9</v>
      </c>
      <c r="I89" s="228"/>
      <c r="J89" s="224"/>
      <c r="K89" s="224"/>
      <c r="L89" s="229"/>
      <c r="M89" s="230"/>
      <c r="N89" s="231"/>
      <c r="O89" s="231"/>
      <c r="P89" s="231"/>
      <c r="Q89" s="231"/>
      <c r="R89" s="231"/>
      <c r="S89" s="231"/>
      <c r="T89" s="232"/>
      <c r="AT89" s="233" t="s">
        <v>239</v>
      </c>
      <c r="AU89" s="233" t="s">
        <v>87</v>
      </c>
      <c r="AV89" s="12" t="s">
        <v>87</v>
      </c>
      <c r="AW89" s="12" t="s">
        <v>41</v>
      </c>
      <c r="AX89" s="12" t="s">
        <v>77</v>
      </c>
      <c r="AY89" s="233" t="s">
        <v>125</v>
      </c>
    </row>
    <row r="90" spans="2:65" s="12" customFormat="1" ht="13.5" x14ac:dyDescent="0.3">
      <c r="B90" s="223"/>
      <c r="C90" s="224"/>
      <c r="D90" s="214" t="s">
        <v>239</v>
      </c>
      <c r="E90" s="225" t="s">
        <v>34</v>
      </c>
      <c r="F90" s="226" t="s">
        <v>684</v>
      </c>
      <c r="G90" s="224"/>
      <c r="H90" s="227">
        <v>10.7</v>
      </c>
      <c r="I90" s="228"/>
      <c r="J90" s="224"/>
      <c r="K90" s="224"/>
      <c r="L90" s="229"/>
      <c r="M90" s="230"/>
      <c r="N90" s="231"/>
      <c r="O90" s="231"/>
      <c r="P90" s="231"/>
      <c r="Q90" s="231"/>
      <c r="R90" s="231"/>
      <c r="S90" s="231"/>
      <c r="T90" s="232"/>
      <c r="AT90" s="233" t="s">
        <v>239</v>
      </c>
      <c r="AU90" s="233" t="s">
        <v>87</v>
      </c>
      <c r="AV90" s="12" t="s">
        <v>87</v>
      </c>
      <c r="AW90" s="12" t="s">
        <v>41</v>
      </c>
      <c r="AX90" s="12" t="s">
        <v>77</v>
      </c>
      <c r="AY90" s="233" t="s">
        <v>125</v>
      </c>
    </row>
    <row r="91" spans="2:65" s="12" customFormat="1" ht="13.5" x14ac:dyDescent="0.3">
      <c r="B91" s="223"/>
      <c r="C91" s="224"/>
      <c r="D91" s="214" t="s">
        <v>239</v>
      </c>
      <c r="E91" s="225" t="s">
        <v>34</v>
      </c>
      <c r="F91" s="226" t="s">
        <v>685</v>
      </c>
      <c r="G91" s="224"/>
      <c r="H91" s="227">
        <v>17.600000000000001</v>
      </c>
      <c r="I91" s="228"/>
      <c r="J91" s="224"/>
      <c r="K91" s="224"/>
      <c r="L91" s="229"/>
      <c r="M91" s="230"/>
      <c r="N91" s="231"/>
      <c r="O91" s="231"/>
      <c r="P91" s="231"/>
      <c r="Q91" s="231"/>
      <c r="R91" s="231"/>
      <c r="S91" s="231"/>
      <c r="T91" s="232"/>
      <c r="AT91" s="233" t="s">
        <v>239</v>
      </c>
      <c r="AU91" s="233" t="s">
        <v>87</v>
      </c>
      <c r="AV91" s="12" t="s">
        <v>87</v>
      </c>
      <c r="AW91" s="12" t="s">
        <v>41</v>
      </c>
      <c r="AX91" s="12" t="s">
        <v>77</v>
      </c>
      <c r="AY91" s="233" t="s">
        <v>125</v>
      </c>
    </row>
    <row r="92" spans="2:65" s="12" customFormat="1" ht="13.5" x14ac:dyDescent="0.3">
      <c r="B92" s="223"/>
      <c r="C92" s="224"/>
      <c r="D92" s="214" t="s">
        <v>239</v>
      </c>
      <c r="E92" s="225" t="s">
        <v>34</v>
      </c>
      <c r="F92" s="226" t="s">
        <v>686</v>
      </c>
      <c r="G92" s="224"/>
      <c r="H92" s="227">
        <v>16.95</v>
      </c>
      <c r="I92" s="228"/>
      <c r="J92" s="224"/>
      <c r="K92" s="224"/>
      <c r="L92" s="229"/>
      <c r="M92" s="230"/>
      <c r="N92" s="231"/>
      <c r="O92" s="231"/>
      <c r="P92" s="231"/>
      <c r="Q92" s="231"/>
      <c r="R92" s="231"/>
      <c r="S92" s="231"/>
      <c r="T92" s="232"/>
      <c r="AT92" s="233" t="s">
        <v>239</v>
      </c>
      <c r="AU92" s="233" t="s">
        <v>87</v>
      </c>
      <c r="AV92" s="12" t="s">
        <v>87</v>
      </c>
      <c r="AW92" s="12" t="s">
        <v>41</v>
      </c>
      <c r="AX92" s="12" t="s">
        <v>77</v>
      </c>
      <c r="AY92" s="233" t="s">
        <v>125</v>
      </c>
    </row>
    <row r="93" spans="2:65" s="12" customFormat="1" ht="13.5" x14ac:dyDescent="0.3">
      <c r="B93" s="223"/>
      <c r="C93" s="224"/>
      <c r="D93" s="214" t="s">
        <v>239</v>
      </c>
      <c r="E93" s="225" t="s">
        <v>34</v>
      </c>
      <c r="F93" s="226" t="s">
        <v>687</v>
      </c>
      <c r="G93" s="224"/>
      <c r="H93" s="227">
        <v>14.7</v>
      </c>
      <c r="I93" s="228"/>
      <c r="J93" s="224"/>
      <c r="K93" s="224"/>
      <c r="L93" s="229"/>
      <c r="M93" s="230"/>
      <c r="N93" s="231"/>
      <c r="O93" s="231"/>
      <c r="P93" s="231"/>
      <c r="Q93" s="231"/>
      <c r="R93" s="231"/>
      <c r="S93" s="231"/>
      <c r="T93" s="232"/>
      <c r="AT93" s="233" t="s">
        <v>239</v>
      </c>
      <c r="AU93" s="233" t="s">
        <v>87</v>
      </c>
      <c r="AV93" s="12" t="s">
        <v>87</v>
      </c>
      <c r="AW93" s="12" t="s">
        <v>41</v>
      </c>
      <c r="AX93" s="12" t="s">
        <v>77</v>
      </c>
      <c r="AY93" s="233" t="s">
        <v>125</v>
      </c>
    </row>
    <row r="94" spans="2:65" s="12" customFormat="1" ht="13.5" x14ac:dyDescent="0.3">
      <c r="B94" s="223"/>
      <c r="C94" s="224"/>
      <c r="D94" s="214" t="s">
        <v>239</v>
      </c>
      <c r="E94" s="225" t="s">
        <v>34</v>
      </c>
      <c r="F94" s="226" t="s">
        <v>688</v>
      </c>
      <c r="G94" s="224"/>
      <c r="H94" s="227">
        <v>15.1</v>
      </c>
      <c r="I94" s="228"/>
      <c r="J94" s="224"/>
      <c r="K94" s="224"/>
      <c r="L94" s="229"/>
      <c r="M94" s="230"/>
      <c r="N94" s="231"/>
      <c r="O94" s="231"/>
      <c r="P94" s="231"/>
      <c r="Q94" s="231"/>
      <c r="R94" s="231"/>
      <c r="S94" s="231"/>
      <c r="T94" s="232"/>
      <c r="AT94" s="233" t="s">
        <v>239</v>
      </c>
      <c r="AU94" s="233" t="s">
        <v>87</v>
      </c>
      <c r="AV94" s="12" t="s">
        <v>87</v>
      </c>
      <c r="AW94" s="12" t="s">
        <v>41</v>
      </c>
      <c r="AX94" s="12" t="s">
        <v>77</v>
      </c>
      <c r="AY94" s="233" t="s">
        <v>125</v>
      </c>
    </row>
    <row r="95" spans="2:65" s="12" customFormat="1" ht="13.5" x14ac:dyDescent="0.3">
      <c r="B95" s="223"/>
      <c r="C95" s="224"/>
      <c r="D95" s="214" t="s">
        <v>239</v>
      </c>
      <c r="E95" s="225" t="s">
        <v>34</v>
      </c>
      <c r="F95" s="226" t="s">
        <v>689</v>
      </c>
      <c r="G95" s="224"/>
      <c r="H95" s="227">
        <v>14.45</v>
      </c>
      <c r="I95" s="228"/>
      <c r="J95" s="224"/>
      <c r="K95" s="224"/>
      <c r="L95" s="229"/>
      <c r="M95" s="230"/>
      <c r="N95" s="231"/>
      <c r="O95" s="231"/>
      <c r="P95" s="231"/>
      <c r="Q95" s="231"/>
      <c r="R95" s="231"/>
      <c r="S95" s="231"/>
      <c r="T95" s="232"/>
      <c r="AT95" s="233" t="s">
        <v>239</v>
      </c>
      <c r="AU95" s="233" t="s">
        <v>87</v>
      </c>
      <c r="AV95" s="12" t="s">
        <v>87</v>
      </c>
      <c r="AW95" s="12" t="s">
        <v>41</v>
      </c>
      <c r="AX95" s="12" t="s">
        <v>77</v>
      </c>
      <c r="AY95" s="233" t="s">
        <v>125</v>
      </c>
    </row>
    <row r="96" spans="2:65" s="12" customFormat="1" ht="13.5" x14ac:dyDescent="0.3">
      <c r="B96" s="223"/>
      <c r="C96" s="224"/>
      <c r="D96" s="214" t="s">
        <v>239</v>
      </c>
      <c r="E96" s="225" t="s">
        <v>34</v>
      </c>
      <c r="F96" s="226" t="s">
        <v>690</v>
      </c>
      <c r="G96" s="224"/>
      <c r="H96" s="227">
        <v>13.85</v>
      </c>
      <c r="I96" s="228"/>
      <c r="J96" s="224"/>
      <c r="K96" s="224"/>
      <c r="L96" s="229"/>
      <c r="M96" s="230"/>
      <c r="N96" s="231"/>
      <c r="O96" s="231"/>
      <c r="P96" s="231"/>
      <c r="Q96" s="231"/>
      <c r="R96" s="231"/>
      <c r="S96" s="231"/>
      <c r="T96" s="232"/>
      <c r="AT96" s="233" t="s">
        <v>239</v>
      </c>
      <c r="AU96" s="233" t="s">
        <v>87</v>
      </c>
      <c r="AV96" s="12" t="s">
        <v>87</v>
      </c>
      <c r="AW96" s="12" t="s">
        <v>41</v>
      </c>
      <c r="AX96" s="12" t="s">
        <v>77</v>
      </c>
      <c r="AY96" s="233" t="s">
        <v>125</v>
      </c>
    </row>
    <row r="97" spans="2:65" s="13" customFormat="1" ht="13.5" x14ac:dyDescent="0.3">
      <c r="B97" s="234"/>
      <c r="C97" s="235"/>
      <c r="D97" s="214" t="s">
        <v>239</v>
      </c>
      <c r="E97" s="236" t="s">
        <v>670</v>
      </c>
      <c r="F97" s="237" t="s">
        <v>250</v>
      </c>
      <c r="G97" s="235"/>
      <c r="H97" s="238">
        <v>107.25</v>
      </c>
      <c r="I97" s="239"/>
      <c r="J97" s="235"/>
      <c r="K97" s="235"/>
      <c r="L97" s="240"/>
      <c r="M97" s="241"/>
      <c r="N97" s="242"/>
      <c r="O97" s="242"/>
      <c r="P97" s="242"/>
      <c r="Q97" s="242"/>
      <c r="R97" s="242"/>
      <c r="S97" s="242"/>
      <c r="T97" s="243"/>
      <c r="AT97" s="244" t="s">
        <v>239</v>
      </c>
      <c r="AU97" s="244" t="s">
        <v>87</v>
      </c>
      <c r="AV97" s="13" t="s">
        <v>141</v>
      </c>
      <c r="AW97" s="13" t="s">
        <v>41</v>
      </c>
      <c r="AX97" s="13" t="s">
        <v>85</v>
      </c>
      <c r="AY97" s="244" t="s">
        <v>125</v>
      </c>
    </row>
    <row r="98" spans="2:65" s="1" customFormat="1" ht="16.5" customHeight="1" x14ac:dyDescent="0.3">
      <c r="B98" s="42"/>
      <c r="C98" s="184" t="s">
        <v>87</v>
      </c>
      <c r="D98" s="184" t="s">
        <v>126</v>
      </c>
      <c r="E98" s="185" t="s">
        <v>301</v>
      </c>
      <c r="F98" s="186" t="s">
        <v>302</v>
      </c>
      <c r="G98" s="187" t="s">
        <v>271</v>
      </c>
      <c r="H98" s="188">
        <v>107.25</v>
      </c>
      <c r="I98" s="189"/>
      <c r="J98" s="190">
        <f>ROUND(I98*H98,2)</f>
        <v>0</v>
      </c>
      <c r="K98" s="186" t="s">
        <v>237</v>
      </c>
      <c r="L98" s="62"/>
      <c r="M98" s="191" t="s">
        <v>34</v>
      </c>
      <c r="N98" s="192" t="s">
        <v>48</v>
      </c>
      <c r="O98" s="43"/>
      <c r="P98" s="193">
        <f>O98*H98</f>
        <v>0</v>
      </c>
      <c r="Q98" s="193">
        <v>0</v>
      </c>
      <c r="R98" s="193">
        <f>Q98*H98</f>
        <v>0</v>
      </c>
      <c r="S98" s="193">
        <v>0</v>
      </c>
      <c r="T98" s="194">
        <f>S98*H98</f>
        <v>0</v>
      </c>
      <c r="AR98" s="24" t="s">
        <v>141</v>
      </c>
      <c r="AT98" s="24" t="s">
        <v>126</v>
      </c>
      <c r="AU98" s="24" t="s">
        <v>87</v>
      </c>
      <c r="AY98" s="24" t="s">
        <v>125</v>
      </c>
      <c r="BE98" s="195">
        <f>IF(N98="základní",J98,0)</f>
        <v>0</v>
      </c>
      <c r="BF98" s="195">
        <f>IF(N98="snížená",J98,0)</f>
        <v>0</v>
      </c>
      <c r="BG98" s="195">
        <f>IF(N98="zákl. přenesená",J98,0)</f>
        <v>0</v>
      </c>
      <c r="BH98" s="195">
        <f>IF(N98="sníž. přenesená",J98,0)</f>
        <v>0</v>
      </c>
      <c r="BI98" s="195">
        <f>IF(N98="nulová",J98,0)</f>
        <v>0</v>
      </c>
      <c r="BJ98" s="24" t="s">
        <v>85</v>
      </c>
      <c r="BK98" s="195">
        <f>ROUND(I98*H98,2)</f>
        <v>0</v>
      </c>
      <c r="BL98" s="24" t="s">
        <v>141</v>
      </c>
      <c r="BM98" s="24" t="s">
        <v>691</v>
      </c>
    </row>
    <row r="99" spans="2:65" s="12" customFormat="1" ht="13.5" x14ac:dyDescent="0.3">
      <c r="B99" s="223"/>
      <c r="C99" s="224"/>
      <c r="D99" s="214" t="s">
        <v>239</v>
      </c>
      <c r="E99" s="225" t="s">
        <v>34</v>
      </c>
      <c r="F99" s="226" t="s">
        <v>670</v>
      </c>
      <c r="G99" s="224"/>
      <c r="H99" s="227">
        <v>107.25</v>
      </c>
      <c r="I99" s="228"/>
      <c r="J99" s="224"/>
      <c r="K99" s="224"/>
      <c r="L99" s="229"/>
      <c r="M99" s="230"/>
      <c r="N99" s="231"/>
      <c r="O99" s="231"/>
      <c r="P99" s="231"/>
      <c r="Q99" s="231"/>
      <c r="R99" s="231"/>
      <c r="S99" s="231"/>
      <c r="T99" s="232"/>
      <c r="AT99" s="233" t="s">
        <v>239</v>
      </c>
      <c r="AU99" s="233" t="s">
        <v>87</v>
      </c>
      <c r="AV99" s="12" t="s">
        <v>87</v>
      </c>
      <c r="AW99" s="12" t="s">
        <v>41</v>
      </c>
      <c r="AX99" s="12" t="s">
        <v>85</v>
      </c>
      <c r="AY99" s="233" t="s">
        <v>125</v>
      </c>
    </row>
    <row r="100" spans="2:65" s="1" customFormat="1" ht="16.5" customHeight="1" x14ac:dyDescent="0.3">
      <c r="B100" s="42"/>
      <c r="C100" s="184" t="s">
        <v>137</v>
      </c>
      <c r="D100" s="184" t="s">
        <v>126</v>
      </c>
      <c r="E100" s="185" t="s">
        <v>692</v>
      </c>
      <c r="F100" s="186" t="s">
        <v>693</v>
      </c>
      <c r="G100" s="187" t="s">
        <v>246</v>
      </c>
      <c r="H100" s="188">
        <v>223</v>
      </c>
      <c r="I100" s="189"/>
      <c r="J100" s="190">
        <f>ROUND(I100*H100,2)</f>
        <v>0</v>
      </c>
      <c r="K100" s="186" t="s">
        <v>237</v>
      </c>
      <c r="L100" s="62"/>
      <c r="M100" s="191" t="s">
        <v>34</v>
      </c>
      <c r="N100" s="192" t="s">
        <v>48</v>
      </c>
      <c r="O100" s="43"/>
      <c r="P100" s="193">
        <f>O100*H100</f>
        <v>0</v>
      </c>
      <c r="Q100" s="193">
        <v>8.4999999999999995E-4</v>
      </c>
      <c r="R100" s="193">
        <f>Q100*H100</f>
        <v>0.18955</v>
      </c>
      <c r="S100" s="193">
        <v>0</v>
      </c>
      <c r="T100" s="194">
        <f>S100*H100</f>
        <v>0</v>
      </c>
      <c r="AR100" s="24" t="s">
        <v>141</v>
      </c>
      <c r="AT100" s="24" t="s">
        <v>126</v>
      </c>
      <c r="AU100" s="24" t="s">
        <v>87</v>
      </c>
      <c r="AY100" s="24" t="s">
        <v>125</v>
      </c>
      <c r="BE100" s="195">
        <f>IF(N100="základní",J100,0)</f>
        <v>0</v>
      </c>
      <c r="BF100" s="195">
        <f>IF(N100="snížená",J100,0)</f>
        <v>0</v>
      </c>
      <c r="BG100" s="195">
        <f>IF(N100="zákl. přenesená",J100,0)</f>
        <v>0</v>
      </c>
      <c r="BH100" s="195">
        <f>IF(N100="sníž. přenesená",J100,0)</f>
        <v>0</v>
      </c>
      <c r="BI100" s="195">
        <f>IF(N100="nulová",J100,0)</f>
        <v>0</v>
      </c>
      <c r="BJ100" s="24" t="s">
        <v>85</v>
      </c>
      <c r="BK100" s="195">
        <f>ROUND(I100*H100,2)</f>
        <v>0</v>
      </c>
      <c r="BL100" s="24" t="s">
        <v>141</v>
      </c>
      <c r="BM100" s="24" t="s">
        <v>694</v>
      </c>
    </row>
    <row r="101" spans="2:65" s="12" customFormat="1" ht="13.5" x14ac:dyDescent="0.3">
      <c r="B101" s="223"/>
      <c r="C101" s="224"/>
      <c r="D101" s="214" t="s">
        <v>239</v>
      </c>
      <c r="E101" s="225" t="s">
        <v>34</v>
      </c>
      <c r="F101" s="226" t="s">
        <v>695</v>
      </c>
      <c r="G101" s="224"/>
      <c r="H101" s="227">
        <v>12</v>
      </c>
      <c r="I101" s="228"/>
      <c r="J101" s="224"/>
      <c r="K101" s="224"/>
      <c r="L101" s="229"/>
      <c r="M101" s="230"/>
      <c r="N101" s="231"/>
      <c r="O101" s="231"/>
      <c r="P101" s="231"/>
      <c r="Q101" s="231"/>
      <c r="R101" s="231"/>
      <c r="S101" s="231"/>
      <c r="T101" s="232"/>
      <c r="AT101" s="233" t="s">
        <v>239</v>
      </c>
      <c r="AU101" s="233" t="s">
        <v>87</v>
      </c>
      <c r="AV101" s="12" t="s">
        <v>87</v>
      </c>
      <c r="AW101" s="12" t="s">
        <v>41</v>
      </c>
      <c r="AX101" s="12" t="s">
        <v>77</v>
      </c>
      <c r="AY101" s="233" t="s">
        <v>125</v>
      </c>
    </row>
    <row r="102" spans="2:65" s="12" customFormat="1" ht="13.5" x14ac:dyDescent="0.3">
      <c r="B102" s="223"/>
      <c r="C102" s="224"/>
      <c r="D102" s="214" t="s">
        <v>239</v>
      </c>
      <c r="E102" s="225" t="s">
        <v>34</v>
      </c>
      <c r="F102" s="226" t="s">
        <v>696</v>
      </c>
      <c r="G102" s="224"/>
      <c r="H102" s="227">
        <v>25</v>
      </c>
      <c r="I102" s="228"/>
      <c r="J102" s="224"/>
      <c r="K102" s="224"/>
      <c r="L102" s="229"/>
      <c r="M102" s="230"/>
      <c r="N102" s="231"/>
      <c r="O102" s="231"/>
      <c r="P102" s="231"/>
      <c r="Q102" s="231"/>
      <c r="R102" s="231"/>
      <c r="S102" s="231"/>
      <c r="T102" s="232"/>
      <c r="AT102" s="233" t="s">
        <v>239</v>
      </c>
      <c r="AU102" s="233" t="s">
        <v>87</v>
      </c>
      <c r="AV102" s="12" t="s">
        <v>87</v>
      </c>
      <c r="AW102" s="12" t="s">
        <v>41</v>
      </c>
      <c r="AX102" s="12" t="s">
        <v>77</v>
      </c>
      <c r="AY102" s="233" t="s">
        <v>125</v>
      </c>
    </row>
    <row r="103" spans="2:65" s="12" customFormat="1" ht="13.5" x14ac:dyDescent="0.3">
      <c r="B103" s="223"/>
      <c r="C103" s="224"/>
      <c r="D103" s="214" t="s">
        <v>239</v>
      </c>
      <c r="E103" s="225" t="s">
        <v>34</v>
      </c>
      <c r="F103" s="226" t="s">
        <v>697</v>
      </c>
      <c r="G103" s="224"/>
      <c r="H103" s="227">
        <v>30</v>
      </c>
      <c r="I103" s="228"/>
      <c r="J103" s="224"/>
      <c r="K103" s="224"/>
      <c r="L103" s="229"/>
      <c r="M103" s="230"/>
      <c r="N103" s="231"/>
      <c r="O103" s="231"/>
      <c r="P103" s="231"/>
      <c r="Q103" s="231"/>
      <c r="R103" s="231"/>
      <c r="S103" s="231"/>
      <c r="T103" s="232"/>
      <c r="AT103" s="233" t="s">
        <v>239</v>
      </c>
      <c r="AU103" s="233" t="s">
        <v>87</v>
      </c>
      <c r="AV103" s="12" t="s">
        <v>87</v>
      </c>
      <c r="AW103" s="12" t="s">
        <v>41</v>
      </c>
      <c r="AX103" s="12" t="s">
        <v>77</v>
      </c>
      <c r="AY103" s="233" t="s">
        <v>125</v>
      </c>
    </row>
    <row r="104" spans="2:65" s="12" customFormat="1" ht="13.5" x14ac:dyDescent="0.3">
      <c r="B104" s="223"/>
      <c r="C104" s="224"/>
      <c r="D104" s="214" t="s">
        <v>239</v>
      </c>
      <c r="E104" s="225" t="s">
        <v>34</v>
      </c>
      <c r="F104" s="226" t="s">
        <v>698</v>
      </c>
      <c r="G104" s="224"/>
      <c r="H104" s="227">
        <v>28</v>
      </c>
      <c r="I104" s="228"/>
      <c r="J104" s="224"/>
      <c r="K104" s="224"/>
      <c r="L104" s="229"/>
      <c r="M104" s="230"/>
      <c r="N104" s="231"/>
      <c r="O104" s="231"/>
      <c r="P104" s="231"/>
      <c r="Q104" s="231"/>
      <c r="R104" s="231"/>
      <c r="S104" s="231"/>
      <c r="T104" s="232"/>
      <c r="AT104" s="233" t="s">
        <v>239</v>
      </c>
      <c r="AU104" s="233" t="s">
        <v>87</v>
      </c>
      <c r="AV104" s="12" t="s">
        <v>87</v>
      </c>
      <c r="AW104" s="12" t="s">
        <v>41</v>
      </c>
      <c r="AX104" s="12" t="s">
        <v>77</v>
      </c>
      <c r="AY104" s="233" t="s">
        <v>125</v>
      </c>
    </row>
    <row r="105" spans="2:65" s="12" customFormat="1" ht="13.5" x14ac:dyDescent="0.3">
      <c r="B105" s="223"/>
      <c r="C105" s="224"/>
      <c r="D105" s="214" t="s">
        <v>239</v>
      </c>
      <c r="E105" s="225" t="s">
        <v>34</v>
      </c>
      <c r="F105" s="226" t="s">
        <v>699</v>
      </c>
      <c r="G105" s="224"/>
      <c r="H105" s="227">
        <v>35</v>
      </c>
      <c r="I105" s="228"/>
      <c r="J105" s="224"/>
      <c r="K105" s="224"/>
      <c r="L105" s="229"/>
      <c r="M105" s="230"/>
      <c r="N105" s="231"/>
      <c r="O105" s="231"/>
      <c r="P105" s="231"/>
      <c r="Q105" s="231"/>
      <c r="R105" s="231"/>
      <c r="S105" s="231"/>
      <c r="T105" s="232"/>
      <c r="AT105" s="233" t="s">
        <v>239</v>
      </c>
      <c r="AU105" s="233" t="s">
        <v>87</v>
      </c>
      <c r="AV105" s="12" t="s">
        <v>87</v>
      </c>
      <c r="AW105" s="12" t="s">
        <v>41</v>
      </c>
      <c r="AX105" s="12" t="s">
        <v>77</v>
      </c>
      <c r="AY105" s="233" t="s">
        <v>125</v>
      </c>
    </row>
    <row r="106" spans="2:65" s="12" customFormat="1" ht="13.5" x14ac:dyDescent="0.3">
      <c r="B106" s="223"/>
      <c r="C106" s="224"/>
      <c r="D106" s="214" t="s">
        <v>239</v>
      </c>
      <c r="E106" s="225" t="s">
        <v>34</v>
      </c>
      <c r="F106" s="226" t="s">
        <v>700</v>
      </c>
      <c r="G106" s="224"/>
      <c r="H106" s="227">
        <v>30</v>
      </c>
      <c r="I106" s="228"/>
      <c r="J106" s="224"/>
      <c r="K106" s="224"/>
      <c r="L106" s="229"/>
      <c r="M106" s="230"/>
      <c r="N106" s="231"/>
      <c r="O106" s="231"/>
      <c r="P106" s="231"/>
      <c r="Q106" s="231"/>
      <c r="R106" s="231"/>
      <c r="S106" s="231"/>
      <c r="T106" s="232"/>
      <c r="AT106" s="233" t="s">
        <v>239</v>
      </c>
      <c r="AU106" s="233" t="s">
        <v>87</v>
      </c>
      <c r="AV106" s="12" t="s">
        <v>87</v>
      </c>
      <c r="AW106" s="12" t="s">
        <v>41</v>
      </c>
      <c r="AX106" s="12" t="s">
        <v>77</v>
      </c>
      <c r="AY106" s="233" t="s">
        <v>125</v>
      </c>
    </row>
    <row r="107" spans="2:65" s="12" customFormat="1" ht="13.5" x14ac:dyDescent="0.3">
      <c r="B107" s="223"/>
      <c r="C107" s="224"/>
      <c r="D107" s="214" t="s">
        <v>239</v>
      </c>
      <c r="E107" s="225" t="s">
        <v>34</v>
      </c>
      <c r="F107" s="226" t="s">
        <v>701</v>
      </c>
      <c r="G107" s="224"/>
      <c r="H107" s="227">
        <v>28</v>
      </c>
      <c r="I107" s="228"/>
      <c r="J107" s="224"/>
      <c r="K107" s="224"/>
      <c r="L107" s="229"/>
      <c r="M107" s="230"/>
      <c r="N107" s="231"/>
      <c r="O107" s="231"/>
      <c r="P107" s="231"/>
      <c r="Q107" s="231"/>
      <c r="R107" s="231"/>
      <c r="S107" s="231"/>
      <c r="T107" s="232"/>
      <c r="AT107" s="233" t="s">
        <v>239</v>
      </c>
      <c r="AU107" s="233" t="s">
        <v>87</v>
      </c>
      <c r="AV107" s="12" t="s">
        <v>87</v>
      </c>
      <c r="AW107" s="12" t="s">
        <v>41</v>
      </c>
      <c r="AX107" s="12" t="s">
        <v>77</v>
      </c>
      <c r="AY107" s="233" t="s">
        <v>125</v>
      </c>
    </row>
    <row r="108" spans="2:65" s="12" customFormat="1" ht="13.5" x14ac:dyDescent="0.3">
      <c r="B108" s="223"/>
      <c r="C108" s="224"/>
      <c r="D108" s="214" t="s">
        <v>239</v>
      </c>
      <c r="E108" s="225" t="s">
        <v>34</v>
      </c>
      <c r="F108" s="226" t="s">
        <v>702</v>
      </c>
      <c r="G108" s="224"/>
      <c r="H108" s="227">
        <v>35</v>
      </c>
      <c r="I108" s="228"/>
      <c r="J108" s="224"/>
      <c r="K108" s="224"/>
      <c r="L108" s="229"/>
      <c r="M108" s="230"/>
      <c r="N108" s="231"/>
      <c r="O108" s="231"/>
      <c r="P108" s="231"/>
      <c r="Q108" s="231"/>
      <c r="R108" s="231"/>
      <c r="S108" s="231"/>
      <c r="T108" s="232"/>
      <c r="AT108" s="233" t="s">
        <v>239</v>
      </c>
      <c r="AU108" s="233" t="s">
        <v>87</v>
      </c>
      <c r="AV108" s="12" t="s">
        <v>87</v>
      </c>
      <c r="AW108" s="12" t="s">
        <v>41</v>
      </c>
      <c r="AX108" s="12" t="s">
        <v>77</v>
      </c>
      <c r="AY108" s="233" t="s">
        <v>125</v>
      </c>
    </row>
    <row r="109" spans="2:65" s="13" customFormat="1" ht="13.5" x14ac:dyDescent="0.3">
      <c r="B109" s="234"/>
      <c r="C109" s="235"/>
      <c r="D109" s="214" t="s">
        <v>239</v>
      </c>
      <c r="E109" s="236" t="s">
        <v>214</v>
      </c>
      <c r="F109" s="237" t="s">
        <v>250</v>
      </c>
      <c r="G109" s="235"/>
      <c r="H109" s="238">
        <v>223</v>
      </c>
      <c r="I109" s="239"/>
      <c r="J109" s="235"/>
      <c r="K109" s="235"/>
      <c r="L109" s="240"/>
      <c r="M109" s="241"/>
      <c r="N109" s="242"/>
      <c r="O109" s="242"/>
      <c r="P109" s="242"/>
      <c r="Q109" s="242"/>
      <c r="R109" s="242"/>
      <c r="S109" s="242"/>
      <c r="T109" s="243"/>
      <c r="AT109" s="244" t="s">
        <v>239</v>
      </c>
      <c r="AU109" s="244" t="s">
        <v>87</v>
      </c>
      <c r="AV109" s="13" t="s">
        <v>141</v>
      </c>
      <c r="AW109" s="13" t="s">
        <v>41</v>
      </c>
      <c r="AX109" s="13" t="s">
        <v>85</v>
      </c>
      <c r="AY109" s="244" t="s">
        <v>125</v>
      </c>
    </row>
    <row r="110" spans="2:65" s="1" customFormat="1" ht="16.5" customHeight="1" x14ac:dyDescent="0.3">
      <c r="B110" s="42"/>
      <c r="C110" s="184" t="s">
        <v>141</v>
      </c>
      <c r="D110" s="184" t="s">
        <v>126</v>
      </c>
      <c r="E110" s="185" t="s">
        <v>703</v>
      </c>
      <c r="F110" s="186" t="s">
        <v>704</v>
      </c>
      <c r="G110" s="187" t="s">
        <v>246</v>
      </c>
      <c r="H110" s="188">
        <v>223</v>
      </c>
      <c r="I110" s="189"/>
      <c r="J110" s="190">
        <f>ROUND(I110*H110,2)</f>
        <v>0</v>
      </c>
      <c r="K110" s="186" t="s">
        <v>237</v>
      </c>
      <c r="L110" s="62"/>
      <c r="M110" s="191" t="s">
        <v>34</v>
      </c>
      <c r="N110" s="192" t="s">
        <v>48</v>
      </c>
      <c r="O110" s="43"/>
      <c r="P110" s="193">
        <f>O110*H110</f>
        <v>0</v>
      </c>
      <c r="Q110" s="193">
        <v>0</v>
      </c>
      <c r="R110" s="193">
        <f>Q110*H110</f>
        <v>0</v>
      </c>
      <c r="S110" s="193">
        <v>0</v>
      </c>
      <c r="T110" s="194">
        <f>S110*H110</f>
        <v>0</v>
      </c>
      <c r="AR110" s="24" t="s">
        <v>141</v>
      </c>
      <c r="AT110" s="24" t="s">
        <v>126</v>
      </c>
      <c r="AU110" s="24" t="s">
        <v>87</v>
      </c>
      <c r="AY110" s="24" t="s">
        <v>125</v>
      </c>
      <c r="BE110" s="195">
        <f>IF(N110="základní",J110,0)</f>
        <v>0</v>
      </c>
      <c r="BF110" s="195">
        <f>IF(N110="snížená",J110,0)</f>
        <v>0</v>
      </c>
      <c r="BG110" s="195">
        <f>IF(N110="zákl. přenesená",J110,0)</f>
        <v>0</v>
      </c>
      <c r="BH110" s="195">
        <f>IF(N110="sníž. přenesená",J110,0)</f>
        <v>0</v>
      </c>
      <c r="BI110" s="195">
        <f>IF(N110="nulová",J110,0)</f>
        <v>0</v>
      </c>
      <c r="BJ110" s="24" t="s">
        <v>85</v>
      </c>
      <c r="BK110" s="195">
        <f>ROUND(I110*H110,2)</f>
        <v>0</v>
      </c>
      <c r="BL110" s="24" t="s">
        <v>141</v>
      </c>
      <c r="BM110" s="24" t="s">
        <v>705</v>
      </c>
    </row>
    <row r="111" spans="2:65" s="12" customFormat="1" ht="13.5" x14ac:dyDescent="0.3">
      <c r="B111" s="223"/>
      <c r="C111" s="224"/>
      <c r="D111" s="214" t="s">
        <v>239</v>
      </c>
      <c r="E111" s="225" t="s">
        <v>34</v>
      </c>
      <c r="F111" s="226" t="s">
        <v>214</v>
      </c>
      <c r="G111" s="224"/>
      <c r="H111" s="227">
        <v>223</v>
      </c>
      <c r="I111" s="228"/>
      <c r="J111" s="224"/>
      <c r="K111" s="224"/>
      <c r="L111" s="229"/>
      <c r="M111" s="230"/>
      <c r="N111" s="231"/>
      <c r="O111" s="231"/>
      <c r="P111" s="231"/>
      <c r="Q111" s="231"/>
      <c r="R111" s="231"/>
      <c r="S111" s="231"/>
      <c r="T111" s="232"/>
      <c r="AT111" s="233" t="s">
        <v>239</v>
      </c>
      <c r="AU111" s="233" t="s">
        <v>87</v>
      </c>
      <c r="AV111" s="12" t="s">
        <v>87</v>
      </c>
      <c r="AW111" s="12" t="s">
        <v>41</v>
      </c>
      <c r="AX111" s="12" t="s">
        <v>85</v>
      </c>
      <c r="AY111" s="233" t="s">
        <v>125</v>
      </c>
    </row>
    <row r="112" spans="2:65" s="1" customFormat="1" ht="16.5" customHeight="1" x14ac:dyDescent="0.3">
      <c r="B112" s="42"/>
      <c r="C112" s="184" t="s">
        <v>124</v>
      </c>
      <c r="D112" s="184" t="s">
        <v>126</v>
      </c>
      <c r="E112" s="185" t="s">
        <v>328</v>
      </c>
      <c r="F112" s="186" t="s">
        <v>329</v>
      </c>
      <c r="G112" s="187" t="s">
        <v>271</v>
      </c>
      <c r="H112" s="188">
        <v>107.25</v>
      </c>
      <c r="I112" s="189"/>
      <c r="J112" s="190">
        <f>ROUND(I112*H112,2)</f>
        <v>0</v>
      </c>
      <c r="K112" s="186" t="s">
        <v>237</v>
      </c>
      <c r="L112" s="62"/>
      <c r="M112" s="191" t="s">
        <v>34</v>
      </c>
      <c r="N112" s="192" t="s">
        <v>48</v>
      </c>
      <c r="O112" s="43"/>
      <c r="P112" s="193">
        <f>O112*H112</f>
        <v>0</v>
      </c>
      <c r="Q112" s="193">
        <v>0</v>
      </c>
      <c r="R112" s="193">
        <f>Q112*H112</f>
        <v>0</v>
      </c>
      <c r="S112" s="193">
        <v>0</v>
      </c>
      <c r="T112" s="194">
        <f>S112*H112</f>
        <v>0</v>
      </c>
      <c r="AR112" s="24" t="s">
        <v>141</v>
      </c>
      <c r="AT112" s="24" t="s">
        <v>126</v>
      </c>
      <c r="AU112" s="24" t="s">
        <v>87</v>
      </c>
      <c r="AY112" s="24" t="s">
        <v>125</v>
      </c>
      <c r="BE112" s="195">
        <f>IF(N112="základní",J112,0)</f>
        <v>0</v>
      </c>
      <c r="BF112" s="195">
        <f>IF(N112="snížená",J112,0)</f>
        <v>0</v>
      </c>
      <c r="BG112" s="195">
        <f>IF(N112="zákl. přenesená",J112,0)</f>
        <v>0</v>
      </c>
      <c r="BH112" s="195">
        <f>IF(N112="sníž. přenesená",J112,0)</f>
        <v>0</v>
      </c>
      <c r="BI112" s="195">
        <f>IF(N112="nulová",J112,0)</f>
        <v>0</v>
      </c>
      <c r="BJ112" s="24" t="s">
        <v>85</v>
      </c>
      <c r="BK112" s="195">
        <f>ROUND(I112*H112,2)</f>
        <v>0</v>
      </c>
      <c r="BL112" s="24" t="s">
        <v>141</v>
      </c>
      <c r="BM112" s="24" t="s">
        <v>706</v>
      </c>
    </row>
    <row r="113" spans="2:65" s="12" customFormat="1" ht="13.5" x14ac:dyDescent="0.3">
      <c r="B113" s="223"/>
      <c r="C113" s="224"/>
      <c r="D113" s="214" t="s">
        <v>239</v>
      </c>
      <c r="E113" s="225" t="s">
        <v>34</v>
      </c>
      <c r="F113" s="226" t="s">
        <v>670</v>
      </c>
      <c r="G113" s="224"/>
      <c r="H113" s="227">
        <v>107.25</v>
      </c>
      <c r="I113" s="228"/>
      <c r="J113" s="224"/>
      <c r="K113" s="224"/>
      <c r="L113" s="229"/>
      <c r="M113" s="230"/>
      <c r="N113" s="231"/>
      <c r="O113" s="231"/>
      <c r="P113" s="231"/>
      <c r="Q113" s="231"/>
      <c r="R113" s="231"/>
      <c r="S113" s="231"/>
      <c r="T113" s="232"/>
      <c r="AT113" s="233" t="s">
        <v>239</v>
      </c>
      <c r="AU113" s="233" t="s">
        <v>87</v>
      </c>
      <c r="AV113" s="12" t="s">
        <v>87</v>
      </c>
      <c r="AW113" s="12" t="s">
        <v>41</v>
      </c>
      <c r="AX113" s="12" t="s">
        <v>85</v>
      </c>
      <c r="AY113" s="233" t="s">
        <v>125</v>
      </c>
    </row>
    <row r="114" spans="2:65" s="1" customFormat="1" ht="25.5" customHeight="1" x14ac:dyDescent="0.3">
      <c r="B114" s="42"/>
      <c r="C114" s="184" t="s">
        <v>148</v>
      </c>
      <c r="D114" s="184" t="s">
        <v>126</v>
      </c>
      <c r="E114" s="185" t="s">
        <v>334</v>
      </c>
      <c r="F114" s="186" t="s">
        <v>335</v>
      </c>
      <c r="G114" s="187" t="s">
        <v>271</v>
      </c>
      <c r="H114" s="188">
        <v>1072.5</v>
      </c>
      <c r="I114" s="189"/>
      <c r="J114" s="190">
        <f>ROUND(I114*H114,2)</f>
        <v>0</v>
      </c>
      <c r="K114" s="186" t="s">
        <v>237</v>
      </c>
      <c r="L114" s="62"/>
      <c r="M114" s="191" t="s">
        <v>34</v>
      </c>
      <c r="N114" s="192" t="s">
        <v>48</v>
      </c>
      <c r="O114" s="43"/>
      <c r="P114" s="193">
        <f>O114*H114</f>
        <v>0</v>
      </c>
      <c r="Q114" s="193">
        <v>0</v>
      </c>
      <c r="R114" s="193">
        <f>Q114*H114</f>
        <v>0</v>
      </c>
      <c r="S114" s="193">
        <v>0</v>
      </c>
      <c r="T114" s="194">
        <f>S114*H114</f>
        <v>0</v>
      </c>
      <c r="AR114" s="24" t="s">
        <v>141</v>
      </c>
      <c r="AT114" s="24" t="s">
        <v>126</v>
      </c>
      <c r="AU114" s="24" t="s">
        <v>87</v>
      </c>
      <c r="AY114" s="24" t="s">
        <v>125</v>
      </c>
      <c r="BE114" s="195">
        <f>IF(N114="základní",J114,0)</f>
        <v>0</v>
      </c>
      <c r="BF114" s="195">
        <f>IF(N114="snížená",J114,0)</f>
        <v>0</v>
      </c>
      <c r="BG114" s="195">
        <f>IF(N114="zákl. přenesená",J114,0)</f>
        <v>0</v>
      </c>
      <c r="BH114" s="195">
        <f>IF(N114="sníž. přenesená",J114,0)</f>
        <v>0</v>
      </c>
      <c r="BI114" s="195">
        <f>IF(N114="nulová",J114,0)</f>
        <v>0</v>
      </c>
      <c r="BJ114" s="24" t="s">
        <v>85</v>
      </c>
      <c r="BK114" s="195">
        <f>ROUND(I114*H114,2)</f>
        <v>0</v>
      </c>
      <c r="BL114" s="24" t="s">
        <v>141</v>
      </c>
      <c r="BM114" s="24" t="s">
        <v>707</v>
      </c>
    </row>
    <row r="115" spans="2:65" s="12" customFormat="1" ht="13.5" x14ac:dyDescent="0.3">
      <c r="B115" s="223"/>
      <c r="C115" s="224"/>
      <c r="D115" s="214" t="s">
        <v>239</v>
      </c>
      <c r="E115" s="225" t="s">
        <v>34</v>
      </c>
      <c r="F115" s="226" t="s">
        <v>708</v>
      </c>
      <c r="G115" s="224"/>
      <c r="H115" s="227">
        <v>1072.5</v>
      </c>
      <c r="I115" s="228"/>
      <c r="J115" s="224"/>
      <c r="K115" s="224"/>
      <c r="L115" s="229"/>
      <c r="M115" s="230"/>
      <c r="N115" s="231"/>
      <c r="O115" s="231"/>
      <c r="P115" s="231"/>
      <c r="Q115" s="231"/>
      <c r="R115" s="231"/>
      <c r="S115" s="231"/>
      <c r="T115" s="232"/>
      <c r="AT115" s="233" t="s">
        <v>239</v>
      </c>
      <c r="AU115" s="233" t="s">
        <v>87</v>
      </c>
      <c r="AV115" s="12" t="s">
        <v>87</v>
      </c>
      <c r="AW115" s="12" t="s">
        <v>41</v>
      </c>
      <c r="AX115" s="12" t="s">
        <v>85</v>
      </c>
      <c r="AY115" s="233" t="s">
        <v>125</v>
      </c>
    </row>
    <row r="116" spans="2:65" s="1" customFormat="1" ht="16.5" customHeight="1" x14ac:dyDescent="0.3">
      <c r="B116" s="42"/>
      <c r="C116" s="184" t="s">
        <v>274</v>
      </c>
      <c r="D116" s="184" t="s">
        <v>126</v>
      </c>
      <c r="E116" s="185" t="s">
        <v>349</v>
      </c>
      <c r="F116" s="186" t="s">
        <v>350</v>
      </c>
      <c r="G116" s="187" t="s">
        <v>271</v>
      </c>
      <c r="H116" s="188">
        <v>83.35</v>
      </c>
      <c r="I116" s="189"/>
      <c r="J116" s="190">
        <f>ROUND(I116*H116,2)</f>
        <v>0</v>
      </c>
      <c r="K116" s="186" t="s">
        <v>237</v>
      </c>
      <c r="L116" s="62"/>
      <c r="M116" s="191" t="s">
        <v>34</v>
      </c>
      <c r="N116" s="192" t="s">
        <v>48</v>
      </c>
      <c r="O116" s="43"/>
      <c r="P116" s="193">
        <f>O116*H116</f>
        <v>0</v>
      </c>
      <c r="Q116" s="193">
        <v>0</v>
      </c>
      <c r="R116" s="193">
        <f>Q116*H116</f>
        <v>0</v>
      </c>
      <c r="S116" s="193">
        <v>0</v>
      </c>
      <c r="T116" s="194">
        <f>S116*H116</f>
        <v>0</v>
      </c>
      <c r="AR116" s="24" t="s">
        <v>141</v>
      </c>
      <c r="AT116" s="24" t="s">
        <v>126</v>
      </c>
      <c r="AU116" s="24" t="s">
        <v>87</v>
      </c>
      <c r="AY116" s="24" t="s">
        <v>125</v>
      </c>
      <c r="BE116" s="195">
        <f>IF(N116="základní",J116,0)</f>
        <v>0</v>
      </c>
      <c r="BF116" s="195">
        <f>IF(N116="snížená",J116,0)</f>
        <v>0</v>
      </c>
      <c r="BG116" s="195">
        <f>IF(N116="zákl. přenesená",J116,0)</f>
        <v>0</v>
      </c>
      <c r="BH116" s="195">
        <f>IF(N116="sníž. přenesená",J116,0)</f>
        <v>0</v>
      </c>
      <c r="BI116" s="195">
        <f>IF(N116="nulová",J116,0)</f>
        <v>0</v>
      </c>
      <c r="BJ116" s="24" t="s">
        <v>85</v>
      </c>
      <c r="BK116" s="195">
        <f>ROUND(I116*H116,2)</f>
        <v>0</v>
      </c>
      <c r="BL116" s="24" t="s">
        <v>141</v>
      </c>
      <c r="BM116" s="24" t="s">
        <v>709</v>
      </c>
    </row>
    <row r="117" spans="2:65" s="11" customFormat="1" ht="13.5" x14ac:dyDescent="0.3">
      <c r="B117" s="212"/>
      <c r="C117" s="213"/>
      <c r="D117" s="214" t="s">
        <v>239</v>
      </c>
      <c r="E117" s="215" t="s">
        <v>34</v>
      </c>
      <c r="F117" s="216" t="s">
        <v>710</v>
      </c>
      <c r="G117" s="213"/>
      <c r="H117" s="215" t="s">
        <v>34</v>
      </c>
      <c r="I117" s="217"/>
      <c r="J117" s="213"/>
      <c r="K117" s="213"/>
      <c r="L117" s="218"/>
      <c r="M117" s="219"/>
      <c r="N117" s="220"/>
      <c r="O117" s="220"/>
      <c r="P117" s="220"/>
      <c r="Q117" s="220"/>
      <c r="R117" s="220"/>
      <c r="S117" s="220"/>
      <c r="T117" s="221"/>
      <c r="AT117" s="222" t="s">
        <v>239</v>
      </c>
      <c r="AU117" s="222" t="s">
        <v>87</v>
      </c>
      <c r="AV117" s="11" t="s">
        <v>85</v>
      </c>
      <c r="AW117" s="11" t="s">
        <v>41</v>
      </c>
      <c r="AX117" s="11" t="s">
        <v>77</v>
      </c>
      <c r="AY117" s="222" t="s">
        <v>125</v>
      </c>
    </row>
    <row r="118" spans="2:65" s="12" customFormat="1" ht="13.5" x14ac:dyDescent="0.3">
      <c r="B118" s="223"/>
      <c r="C118" s="224"/>
      <c r="D118" s="214" t="s">
        <v>239</v>
      </c>
      <c r="E118" s="225" t="s">
        <v>34</v>
      </c>
      <c r="F118" s="226" t="s">
        <v>711</v>
      </c>
      <c r="G118" s="224"/>
      <c r="H118" s="227">
        <v>2.75</v>
      </c>
      <c r="I118" s="228"/>
      <c r="J118" s="224"/>
      <c r="K118" s="224"/>
      <c r="L118" s="229"/>
      <c r="M118" s="230"/>
      <c r="N118" s="231"/>
      <c r="O118" s="231"/>
      <c r="P118" s="231"/>
      <c r="Q118" s="231"/>
      <c r="R118" s="231"/>
      <c r="S118" s="231"/>
      <c r="T118" s="232"/>
      <c r="AT118" s="233" t="s">
        <v>239</v>
      </c>
      <c r="AU118" s="233" t="s">
        <v>87</v>
      </c>
      <c r="AV118" s="12" t="s">
        <v>87</v>
      </c>
      <c r="AW118" s="12" t="s">
        <v>41</v>
      </c>
      <c r="AX118" s="12" t="s">
        <v>77</v>
      </c>
      <c r="AY118" s="233" t="s">
        <v>125</v>
      </c>
    </row>
    <row r="119" spans="2:65" s="12" customFormat="1" ht="13.5" x14ac:dyDescent="0.3">
      <c r="B119" s="223"/>
      <c r="C119" s="224"/>
      <c r="D119" s="214" t="s">
        <v>239</v>
      </c>
      <c r="E119" s="225" t="s">
        <v>34</v>
      </c>
      <c r="F119" s="226" t="s">
        <v>712</v>
      </c>
      <c r="G119" s="224"/>
      <c r="H119" s="227">
        <v>8.35</v>
      </c>
      <c r="I119" s="228"/>
      <c r="J119" s="224"/>
      <c r="K119" s="224"/>
      <c r="L119" s="229"/>
      <c r="M119" s="230"/>
      <c r="N119" s="231"/>
      <c r="O119" s="231"/>
      <c r="P119" s="231"/>
      <c r="Q119" s="231"/>
      <c r="R119" s="231"/>
      <c r="S119" s="231"/>
      <c r="T119" s="232"/>
      <c r="AT119" s="233" t="s">
        <v>239</v>
      </c>
      <c r="AU119" s="233" t="s">
        <v>87</v>
      </c>
      <c r="AV119" s="12" t="s">
        <v>87</v>
      </c>
      <c r="AW119" s="12" t="s">
        <v>41</v>
      </c>
      <c r="AX119" s="12" t="s">
        <v>77</v>
      </c>
      <c r="AY119" s="233" t="s">
        <v>125</v>
      </c>
    </row>
    <row r="120" spans="2:65" s="12" customFormat="1" ht="13.5" x14ac:dyDescent="0.3">
      <c r="B120" s="223"/>
      <c r="C120" s="224"/>
      <c r="D120" s="214" t="s">
        <v>239</v>
      </c>
      <c r="E120" s="225" t="s">
        <v>34</v>
      </c>
      <c r="F120" s="226" t="s">
        <v>713</v>
      </c>
      <c r="G120" s="224"/>
      <c r="H120" s="227">
        <v>14.2</v>
      </c>
      <c r="I120" s="228"/>
      <c r="J120" s="224"/>
      <c r="K120" s="224"/>
      <c r="L120" s="229"/>
      <c r="M120" s="230"/>
      <c r="N120" s="231"/>
      <c r="O120" s="231"/>
      <c r="P120" s="231"/>
      <c r="Q120" s="231"/>
      <c r="R120" s="231"/>
      <c r="S120" s="231"/>
      <c r="T120" s="232"/>
      <c r="AT120" s="233" t="s">
        <v>239</v>
      </c>
      <c r="AU120" s="233" t="s">
        <v>87</v>
      </c>
      <c r="AV120" s="12" t="s">
        <v>87</v>
      </c>
      <c r="AW120" s="12" t="s">
        <v>41</v>
      </c>
      <c r="AX120" s="12" t="s">
        <v>77</v>
      </c>
      <c r="AY120" s="233" t="s">
        <v>125</v>
      </c>
    </row>
    <row r="121" spans="2:65" s="12" customFormat="1" ht="13.5" x14ac:dyDescent="0.3">
      <c r="B121" s="223"/>
      <c r="C121" s="224"/>
      <c r="D121" s="214" t="s">
        <v>239</v>
      </c>
      <c r="E121" s="225" t="s">
        <v>34</v>
      </c>
      <c r="F121" s="226" t="s">
        <v>714</v>
      </c>
      <c r="G121" s="224"/>
      <c r="H121" s="227">
        <v>13.45</v>
      </c>
      <c r="I121" s="228"/>
      <c r="J121" s="224"/>
      <c r="K121" s="224"/>
      <c r="L121" s="229"/>
      <c r="M121" s="230"/>
      <c r="N121" s="231"/>
      <c r="O121" s="231"/>
      <c r="P121" s="231"/>
      <c r="Q121" s="231"/>
      <c r="R121" s="231"/>
      <c r="S121" s="231"/>
      <c r="T121" s="232"/>
      <c r="AT121" s="233" t="s">
        <v>239</v>
      </c>
      <c r="AU121" s="233" t="s">
        <v>87</v>
      </c>
      <c r="AV121" s="12" t="s">
        <v>87</v>
      </c>
      <c r="AW121" s="12" t="s">
        <v>41</v>
      </c>
      <c r="AX121" s="12" t="s">
        <v>77</v>
      </c>
      <c r="AY121" s="233" t="s">
        <v>125</v>
      </c>
    </row>
    <row r="122" spans="2:65" s="12" customFormat="1" ht="13.5" x14ac:dyDescent="0.3">
      <c r="B122" s="223"/>
      <c r="C122" s="224"/>
      <c r="D122" s="214" t="s">
        <v>239</v>
      </c>
      <c r="E122" s="225" t="s">
        <v>34</v>
      </c>
      <c r="F122" s="226" t="s">
        <v>715</v>
      </c>
      <c r="G122" s="224"/>
      <c r="H122" s="227">
        <v>11.45</v>
      </c>
      <c r="I122" s="228"/>
      <c r="J122" s="224"/>
      <c r="K122" s="224"/>
      <c r="L122" s="229"/>
      <c r="M122" s="230"/>
      <c r="N122" s="231"/>
      <c r="O122" s="231"/>
      <c r="P122" s="231"/>
      <c r="Q122" s="231"/>
      <c r="R122" s="231"/>
      <c r="S122" s="231"/>
      <c r="T122" s="232"/>
      <c r="AT122" s="233" t="s">
        <v>239</v>
      </c>
      <c r="AU122" s="233" t="s">
        <v>87</v>
      </c>
      <c r="AV122" s="12" t="s">
        <v>87</v>
      </c>
      <c r="AW122" s="12" t="s">
        <v>41</v>
      </c>
      <c r="AX122" s="12" t="s">
        <v>77</v>
      </c>
      <c r="AY122" s="233" t="s">
        <v>125</v>
      </c>
    </row>
    <row r="123" spans="2:65" s="12" customFormat="1" ht="13.5" x14ac:dyDescent="0.3">
      <c r="B123" s="223"/>
      <c r="C123" s="224"/>
      <c r="D123" s="214" t="s">
        <v>239</v>
      </c>
      <c r="E123" s="225" t="s">
        <v>34</v>
      </c>
      <c r="F123" s="226" t="s">
        <v>716</v>
      </c>
      <c r="G123" s="224"/>
      <c r="H123" s="227">
        <v>11.7</v>
      </c>
      <c r="I123" s="228"/>
      <c r="J123" s="224"/>
      <c r="K123" s="224"/>
      <c r="L123" s="229"/>
      <c r="M123" s="230"/>
      <c r="N123" s="231"/>
      <c r="O123" s="231"/>
      <c r="P123" s="231"/>
      <c r="Q123" s="231"/>
      <c r="R123" s="231"/>
      <c r="S123" s="231"/>
      <c r="T123" s="232"/>
      <c r="AT123" s="233" t="s">
        <v>239</v>
      </c>
      <c r="AU123" s="233" t="s">
        <v>87</v>
      </c>
      <c r="AV123" s="12" t="s">
        <v>87</v>
      </c>
      <c r="AW123" s="12" t="s">
        <v>41</v>
      </c>
      <c r="AX123" s="12" t="s">
        <v>77</v>
      </c>
      <c r="AY123" s="233" t="s">
        <v>125</v>
      </c>
    </row>
    <row r="124" spans="2:65" s="12" customFormat="1" ht="13.5" x14ac:dyDescent="0.3">
      <c r="B124" s="223"/>
      <c r="C124" s="224"/>
      <c r="D124" s="214" t="s">
        <v>239</v>
      </c>
      <c r="E124" s="225" t="s">
        <v>34</v>
      </c>
      <c r="F124" s="226" t="s">
        <v>717</v>
      </c>
      <c r="G124" s="224"/>
      <c r="H124" s="227">
        <v>11.1</v>
      </c>
      <c r="I124" s="228"/>
      <c r="J124" s="224"/>
      <c r="K124" s="224"/>
      <c r="L124" s="229"/>
      <c r="M124" s="230"/>
      <c r="N124" s="231"/>
      <c r="O124" s="231"/>
      <c r="P124" s="231"/>
      <c r="Q124" s="231"/>
      <c r="R124" s="231"/>
      <c r="S124" s="231"/>
      <c r="T124" s="232"/>
      <c r="AT124" s="233" t="s">
        <v>239</v>
      </c>
      <c r="AU124" s="233" t="s">
        <v>87</v>
      </c>
      <c r="AV124" s="12" t="s">
        <v>87</v>
      </c>
      <c r="AW124" s="12" t="s">
        <v>41</v>
      </c>
      <c r="AX124" s="12" t="s">
        <v>77</v>
      </c>
      <c r="AY124" s="233" t="s">
        <v>125</v>
      </c>
    </row>
    <row r="125" spans="2:65" s="12" customFormat="1" ht="13.5" x14ac:dyDescent="0.3">
      <c r="B125" s="223"/>
      <c r="C125" s="224"/>
      <c r="D125" s="214" t="s">
        <v>239</v>
      </c>
      <c r="E125" s="225" t="s">
        <v>34</v>
      </c>
      <c r="F125" s="226" t="s">
        <v>718</v>
      </c>
      <c r="G125" s="224"/>
      <c r="H125" s="227">
        <v>10.35</v>
      </c>
      <c r="I125" s="228"/>
      <c r="J125" s="224"/>
      <c r="K125" s="224"/>
      <c r="L125" s="229"/>
      <c r="M125" s="230"/>
      <c r="N125" s="231"/>
      <c r="O125" s="231"/>
      <c r="P125" s="231"/>
      <c r="Q125" s="231"/>
      <c r="R125" s="231"/>
      <c r="S125" s="231"/>
      <c r="T125" s="232"/>
      <c r="AT125" s="233" t="s">
        <v>239</v>
      </c>
      <c r="AU125" s="233" t="s">
        <v>87</v>
      </c>
      <c r="AV125" s="12" t="s">
        <v>87</v>
      </c>
      <c r="AW125" s="12" t="s">
        <v>41</v>
      </c>
      <c r="AX125" s="12" t="s">
        <v>77</v>
      </c>
      <c r="AY125" s="233" t="s">
        <v>125</v>
      </c>
    </row>
    <row r="126" spans="2:65" s="13" customFormat="1" ht="13.5" x14ac:dyDescent="0.3">
      <c r="B126" s="234"/>
      <c r="C126" s="235"/>
      <c r="D126" s="214" t="s">
        <v>239</v>
      </c>
      <c r="E126" s="236" t="s">
        <v>216</v>
      </c>
      <c r="F126" s="237" t="s">
        <v>250</v>
      </c>
      <c r="G126" s="235"/>
      <c r="H126" s="238">
        <v>83.35</v>
      </c>
      <c r="I126" s="239"/>
      <c r="J126" s="235"/>
      <c r="K126" s="235"/>
      <c r="L126" s="240"/>
      <c r="M126" s="241"/>
      <c r="N126" s="242"/>
      <c r="O126" s="242"/>
      <c r="P126" s="242"/>
      <c r="Q126" s="242"/>
      <c r="R126" s="242"/>
      <c r="S126" s="242"/>
      <c r="T126" s="243"/>
      <c r="AT126" s="244" t="s">
        <v>239</v>
      </c>
      <c r="AU126" s="244" t="s">
        <v>87</v>
      </c>
      <c r="AV126" s="13" t="s">
        <v>141</v>
      </c>
      <c r="AW126" s="13" t="s">
        <v>41</v>
      </c>
      <c r="AX126" s="13" t="s">
        <v>85</v>
      </c>
      <c r="AY126" s="244" t="s">
        <v>125</v>
      </c>
    </row>
    <row r="127" spans="2:65" s="1" customFormat="1" ht="16.5" customHeight="1" x14ac:dyDescent="0.3">
      <c r="B127" s="42"/>
      <c r="C127" s="245" t="s">
        <v>280</v>
      </c>
      <c r="D127" s="245" t="s">
        <v>353</v>
      </c>
      <c r="E127" s="246" t="s">
        <v>354</v>
      </c>
      <c r="F127" s="247" t="s">
        <v>355</v>
      </c>
      <c r="G127" s="248" t="s">
        <v>356</v>
      </c>
      <c r="H127" s="249">
        <v>190.03800000000001</v>
      </c>
      <c r="I127" s="250"/>
      <c r="J127" s="251">
        <f>ROUND(I127*H127,2)</f>
        <v>0</v>
      </c>
      <c r="K127" s="247" t="s">
        <v>237</v>
      </c>
      <c r="L127" s="252"/>
      <c r="M127" s="253" t="s">
        <v>34</v>
      </c>
      <c r="N127" s="254" t="s">
        <v>48</v>
      </c>
      <c r="O127" s="43"/>
      <c r="P127" s="193">
        <f>O127*H127</f>
        <v>0</v>
      </c>
      <c r="Q127" s="193">
        <v>1</v>
      </c>
      <c r="R127" s="193">
        <f>Q127*H127</f>
        <v>190.03800000000001</v>
      </c>
      <c r="S127" s="193">
        <v>0</v>
      </c>
      <c r="T127" s="194">
        <f>S127*H127</f>
        <v>0</v>
      </c>
      <c r="AR127" s="24" t="s">
        <v>280</v>
      </c>
      <c r="AT127" s="24" t="s">
        <v>353</v>
      </c>
      <c r="AU127" s="24" t="s">
        <v>87</v>
      </c>
      <c r="AY127" s="24" t="s">
        <v>125</v>
      </c>
      <c r="BE127" s="195">
        <f>IF(N127="základní",J127,0)</f>
        <v>0</v>
      </c>
      <c r="BF127" s="195">
        <f>IF(N127="snížená",J127,0)</f>
        <v>0</v>
      </c>
      <c r="BG127" s="195">
        <f>IF(N127="zákl. přenesená",J127,0)</f>
        <v>0</v>
      </c>
      <c r="BH127" s="195">
        <f>IF(N127="sníž. přenesená",J127,0)</f>
        <v>0</v>
      </c>
      <c r="BI127" s="195">
        <f>IF(N127="nulová",J127,0)</f>
        <v>0</v>
      </c>
      <c r="BJ127" s="24" t="s">
        <v>85</v>
      </c>
      <c r="BK127" s="195">
        <f>ROUND(I127*H127,2)</f>
        <v>0</v>
      </c>
      <c r="BL127" s="24" t="s">
        <v>141</v>
      </c>
      <c r="BM127" s="24" t="s">
        <v>719</v>
      </c>
    </row>
    <row r="128" spans="2:65" s="12" customFormat="1" ht="13.5" x14ac:dyDescent="0.3">
      <c r="B128" s="223"/>
      <c r="C128" s="224"/>
      <c r="D128" s="214" t="s">
        <v>239</v>
      </c>
      <c r="E128" s="225" t="s">
        <v>34</v>
      </c>
      <c r="F128" s="226" t="s">
        <v>358</v>
      </c>
      <c r="G128" s="224"/>
      <c r="H128" s="227">
        <v>190.03800000000001</v>
      </c>
      <c r="I128" s="228"/>
      <c r="J128" s="224"/>
      <c r="K128" s="224"/>
      <c r="L128" s="229"/>
      <c r="M128" s="230"/>
      <c r="N128" s="231"/>
      <c r="O128" s="231"/>
      <c r="P128" s="231"/>
      <c r="Q128" s="231"/>
      <c r="R128" s="231"/>
      <c r="S128" s="231"/>
      <c r="T128" s="232"/>
      <c r="AT128" s="233" t="s">
        <v>239</v>
      </c>
      <c r="AU128" s="233" t="s">
        <v>87</v>
      </c>
      <c r="AV128" s="12" t="s">
        <v>87</v>
      </c>
      <c r="AW128" s="12" t="s">
        <v>41</v>
      </c>
      <c r="AX128" s="12" t="s">
        <v>85</v>
      </c>
      <c r="AY128" s="233" t="s">
        <v>125</v>
      </c>
    </row>
    <row r="129" spans="2:65" s="9" customFormat="1" ht="29.85" customHeight="1" x14ac:dyDescent="0.3">
      <c r="B129" s="170"/>
      <c r="C129" s="171"/>
      <c r="D129" s="172" t="s">
        <v>76</v>
      </c>
      <c r="E129" s="210" t="s">
        <v>141</v>
      </c>
      <c r="F129" s="210" t="s">
        <v>412</v>
      </c>
      <c r="G129" s="171"/>
      <c r="H129" s="171"/>
      <c r="I129" s="174"/>
      <c r="J129" s="211">
        <f>BK129</f>
        <v>0</v>
      </c>
      <c r="K129" s="171"/>
      <c r="L129" s="176"/>
      <c r="M129" s="177"/>
      <c r="N129" s="178"/>
      <c r="O129" s="178"/>
      <c r="P129" s="179">
        <f>SUM(P130:P139)</f>
        <v>0</v>
      </c>
      <c r="Q129" s="178"/>
      <c r="R129" s="179">
        <f>SUM(R130:R139)</f>
        <v>0</v>
      </c>
      <c r="S129" s="178"/>
      <c r="T129" s="180">
        <f>SUM(T130:T139)</f>
        <v>0</v>
      </c>
      <c r="AR129" s="181" t="s">
        <v>85</v>
      </c>
      <c r="AT129" s="182" t="s">
        <v>76</v>
      </c>
      <c r="AU129" s="182" t="s">
        <v>85</v>
      </c>
      <c r="AY129" s="181" t="s">
        <v>125</v>
      </c>
      <c r="BK129" s="183">
        <f>SUM(BK130:BK139)</f>
        <v>0</v>
      </c>
    </row>
    <row r="130" spans="2:65" s="1" customFormat="1" ht="16.5" customHeight="1" x14ac:dyDescent="0.3">
      <c r="B130" s="42"/>
      <c r="C130" s="184" t="s">
        <v>284</v>
      </c>
      <c r="D130" s="184" t="s">
        <v>126</v>
      </c>
      <c r="E130" s="185" t="s">
        <v>720</v>
      </c>
      <c r="F130" s="186" t="s">
        <v>721</v>
      </c>
      <c r="G130" s="187" t="s">
        <v>271</v>
      </c>
      <c r="H130" s="188">
        <v>3.45</v>
      </c>
      <c r="I130" s="189"/>
      <c r="J130" s="190">
        <f>ROUND(I130*H130,2)</f>
        <v>0</v>
      </c>
      <c r="K130" s="186" t="s">
        <v>237</v>
      </c>
      <c r="L130" s="62"/>
      <c r="M130" s="191" t="s">
        <v>34</v>
      </c>
      <c r="N130" s="192" t="s">
        <v>48</v>
      </c>
      <c r="O130" s="43"/>
      <c r="P130" s="193">
        <f>O130*H130</f>
        <v>0</v>
      </c>
      <c r="Q130" s="193">
        <v>0</v>
      </c>
      <c r="R130" s="193">
        <f>Q130*H130</f>
        <v>0</v>
      </c>
      <c r="S130" s="193">
        <v>0</v>
      </c>
      <c r="T130" s="194">
        <f>S130*H130</f>
        <v>0</v>
      </c>
      <c r="AR130" s="24" t="s">
        <v>141</v>
      </c>
      <c r="AT130" s="24" t="s">
        <v>126</v>
      </c>
      <c r="AU130" s="24" t="s">
        <v>87</v>
      </c>
      <c r="AY130" s="24" t="s">
        <v>125</v>
      </c>
      <c r="BE130" s="195">
        <f>IF(N130="základní",J130,0)</f>
        <v>0</v>
      </c>
      <c r="BF130" s="195">
        <f>IF(N130="snížená",J130,0)</f>
        <v>0</v>
      </c>
      <c r="BG130" s="195">
        <f>IF(N130="zákl. přenesená",J130,0)</f>
        <v>0</v>
      </c>
      <c r="BH130" s="195">
        <f>IF(N130="sníž. přenesená",J130,0)</f>
        <v>0</v>
      </c>
      <c r="BI130" s="195">
        <f>IF(N130="nulová",J130,0)</f>
        <v>0</v>
      </c>
      <c r="BJ130" s="24" t="s">
        <v>85</v>
      </c>
      <c r="BK130" s="195">
        <f>ROUND(I130*H130,2)</f>
        <v>0</v>
      </c>
      <c r="BL130" s="24" t="s">
        <v>141</v>
      </c>
      <c r="BM130" s="24" t="s">
        <v>722</v>
      </c>
    </row>
    <row r="131" spans="2:65" s="12" customFormat="1" ht="13.5" x14ac:dyDescent="0.3">
      <c r="B131" s="223"/>
      <c r="C131" s="224"/>
      <c r="D131" s="214" t="s">
        <v>239</v>
      </c>
      <c r="E131" s="225" t="s">
        <v>34</v>
      </c>
      <c r="F131" s="226" t="s">
        <v>723</v>
      </c>
      <c r="G131" s="224"/>
      <c r="H131" s="227">
        <v>0.15</v>
      </c>
      <c r="I131" s="228"/>
      <c r="J131" s="224"/>
      <c r="K131" s="224"/>
      <c r="L131" s="229"/>
      <c r="M131" s="230"/>
      <c r="N131" s="231"/>
      <c r="O131" s="231"/>
      <c r="P131" s="231"/>
      <c r="Q131" s="231"/>
      <c r="R131" s="231"/>
      <c r="S131" s="231"/>
      <c r="T131" s="232"/>
      <c r="AT131" s="233" t="s">
        <v>239</v>
      </c>
      <c r="AU131" s="233" t="s">
        <v>87</v>
      </c>
      <c r="AV131" s="12" t="s">
        <v>87</v>
      </c>
      <c r="AW131" s="12" t="s">
        <v>41</v>
      </c>
      <c r="AX131" s="12" t="s">
        <v>77</v>
      </c>
      <c r="AY131" s="233" t="s">
        <v>125</v>
      </c>
    </row>
    <row r="132" spans="2:65" s="12" customFormat="1" ht="13.5" x14ac:dyDescent="0.3">
      <c r="B132" s="223"/>
      <c r="C132" s="224"/>
      <c r="D132" s="214" t="s">
        <v>239</v>
      </c>
      <c r="E132" s="225" t="s">
        <v>34</v>
      </c>
      <c r="F132" s="226" t="s">
        <v>724</v>
      </c>
      <c r="G132" s="224"/>
      <c r="H132" s="227">
        <v>0.25</v>
      </c>
      <c r="I132" s="228"/>
      <c r="J132" s="224"/>
      <c r="K132" s="224"/>
      <c r="L132" s="229"/>
      <c r="M132" s="230"/>
      <c r="N132" s="231"/>
      <c r="O132" s="231"/>
      <c r="P132" s="231"/>
      <c r="Q132" s="231"/>
      <c r="R132" s="231"/>
      <c r="S132" s="231"/>
      <c r="T132" s="232"/>
      <c r="AT132" s="233" t="s">
        <v>239</v>
      </c>
      <c r="AU132" s="233" t="s">
        <v>87</v>
      </c>
      <c r="AV132" s="12" t="s">
        <v>87</v>
      </c>
      <c r="AW132" s="12" t="s">
        <v>41</v>
      </c>
      <c r="AX132" s="12" t="s">
        <v>77</v>
      </c>
      <c r="AY132" s="233" t="s">
        <v>125</v>
      </c>
    </row>
    <row r="133" spans="2:65" s="12" customFormat="1" ht="13.5" x14ac:dyDescent="0.3">
      <c r="B133" s="223"/>
      <c r="C133" s="224"/>
      <c r="D133" s="214" t="s">
        <v>239</v>
      </c>
      <c r="E133" s="225" t="s">
        <v>34</v>
      </c>
      <c r="F133" s="226" t="s">
        <v>725</v>
      </c>
      <c r="G133" s="224"/>
      <c r="H133" s="227">
        <v>0.45</v>
      </c>
      <c r="I133" s="228"/>
      <c r="J133" s="224"/>
      <c r="K133" s="224"/>
      <c r="L133" s="229"/>
      <c r="M133" s="230"/>
      <c r="N133" s="231"/>
      <c r="O133" s="231"/>
      <c r="P133" s="231"/>
      <c r="Q133" s="231"/>
      <c r="R133" s="231"/>
      <c r="S133" s="231"/>
      <c r="T133" s="232"/>
      <c r="AT133" s="233" t="s">
        <v>239</v>
      </c>
      <c r="AU133" s="233" t="s">
        <v>87</v>
      </c>
      <c r="AV133" s="12" t="s">
        <v>87</v>
      </c>
      <c r="AW133" s="12" t="s">
        <v>41</v>
      </c>
      <c r="AX133" s="12" t="s">
        <v>77</v>
      </c>
      <c r="AY133" s="233" t="s">
        <v>125</v>
      </c>
    </row>
    <row r="134" spans="2:65" s="12" customFormat="1" ht="13.5" x14ac:dyDescent="0.3">
      <c r="B134" s="223"/>
      <c r="C134" s="224"/>
      <c r="D134" s="214" t="s">
        <v>239</v>
      </c>
      <c r="E134" s="225" t="s">
        <v>34</v>
      </c>
      <c r="F134" s="226" t="s">
        <v>726</v>
      </c>
      <c r="G134" s="224"/>
      <c r="H134" s="227">
        <v>0.55000000000000004</v>
      </c>
      <c r="I134" s="228"/>
      <c r="J134" s="224"/>
      <c r="K134" s="224"/>
      <c r="L134" s="229"/>
      <c r="M134" s="230"/>
      <c r="N134" s="231"/>
      <c r="O134" s="231"/>
      <c r="P134" s="231"/>
      <c r="Q134" s="231"/>
      <c r="R134" s="231"/>
      <c r="S134" s="231"/>
      <c r="T134" s="232"/>
      <c r="AT134" s="233" t="s">
        <v>239</v>
      </c>
      <c r="AU134" s="233" t="s">
        <v>87</v>
      </c>
      <c r="AV134" s="12" t="s">
        <v>87</v>
      </c>
      <c r="AW134" s="12" t="s">
        <v>41</v>
      </c>
      <c r="AX134" s="12" t="s">
        <v>77</v>
      </c>
      <c r="AY134" s="233" t="s">
        <v>125</v>
      </c>
    </row>
    <row r="135" spans="2:65" s="12" customFormat="1" ht="13.5" x14ac:dyDescent="0.3">
      <c r="B135" s="223"/>
      <c r="C135" s="224"/>
      <c r="D135" s="214" t="s">
        <v>239</v>
      </c>
      <c r="E135" s="225" t="s">
        <v>34</v>
      </c>
      <c r="F135" s="226" t="s">
        <v>727</v>
      </c>
      <c r="G135" s="224"/>
      <c r="H135" s="227">
        <v>0.5</v>
      </c>
      <c r="I135" s="228"/>
      <c r="J135" s="224"/>
      <c r="K135" s="224"/>
      <c r="L135" s="229"/>
      <c r="M135" s="230"/>
      <c r="N135" s="231"/>
      <c r="O135" s="231"/>
      <c r="P135" s="231"/>
      <c r="Q135" s="231"/>
      <c r="R135" s="231"/>
      <c r="S135" s="231"/>
      <c r="T135" s="232"/>
      <c r="AT135" s="233" t="s">
        <v>239</v>
      </c>
      <c r="AU135" s="233" t="s">
        <v>87</v>
      </c>
      <c r="AV135" s="12" t="s">
        <v>87</v>
      </c>
      <c r="AW135" s="12" t="s">
        <v>41</v>
      </c>
      <c r="AX135" s="12" t="s">
        <v>77</v>
      </c>
      <c r="AY135" s="233" t="s">
        <v>125</v>
      </c>
    </row>
    <row r="136" spans="2:65" s="12" customFormat="1" ht="13.5" x14ac:dyDescent="0.3">
      <c r="B136" s="223"/>
      <c r="C136" s="224"/>
      <c r="D136" s="214" t="s">
        <v>239</v>
      </c>
      <c r="E136" s="225" t="s">
        <v>34</v>
      </c>
      <c r="F136" s="226" t="s">
        <v>728</v>
      </c>
      <c r="G136" s="224"/>
      <c r="H136" s="227">
        <v>0.5</v>
      </c>
      <c r="I136" s="228"/>
      <c r="J136" s="224"/>
      <c r="K136" s="224"/>
      <c r="L136" s="229"/>
      <c r="M136" s="230"/>
      <c r="N136" s="231"/>
      <c r="O136" s="231"/>
      <c r="P136" s="231"/>
      <c r="Q136" s="231"/>
      <c r="R136" s="231"/>
      <c r="S136" s="231"/>
      <c r="T136" s="232"/>
      <c r="AT136" s="233" t="s">
        <v>239</v>
      </c>
      <c r="AU136" s="233" t="s">
        <v>87</v>
      </c>
      <c r="AV136" s="12" t="s">
        <v>87</v>
      </c>
      <c r="AW136" s="12" t="s">
        <v>41</v>
      </c>
      <c r="AX136" s="12" t="s">
        <v>77</v>
      </c>
      <c r="AY136" s="233" t="s">
        <v>125</v>
      </c>
    </row>
    <row r="137" spans="2:65" s="12" customFormat="1" ht="13.5" x14ac:dyDescent="0.3">
      <c r="B137" s="223"/>
      <c r="C137" s="224"/>
      <c r="D137" s="214" t="s">
        <v>239</v>
      </c>
      <c r="E137" s="225" t="s">
        <v>34</v>
      </c>
      <c r="F137" s="226" t="s">
        <v>729</v>
      </c>
      <c r="G137" s="224"/>
      <c r="H137" s="227">
        <v>0.5</v>
      </c>
      <c r="I137" s="228"/>
      <c r="J137" s="224"/>
      <c r="K137" s="224"/>
      <c r="L137" s="229"/>
      <c r="M137" s="230"/>
      <c r="N137" s="231"/>
      <c r="O137" s="231"/>
      <c r="P137" s="231"/>
      <c r="Q137" s="231"/>
      <c r="R137" s="231"/>
      <c r="S137" s="231"/>
      <c r="T137" s="232"/>
      <c r="AT137" s="233" t="s">
        <v>239</v>
      </c>
      <c r="AU137" s="233" t="s">
        <v>87</v>
      </c>
      <c r="AV137" s="12" t="s">
        <v>87</v>
      </c>
      <c r="AW137" s="12" t="s">
        <v>41</v>
      </c>
      <c r="AX137" s="12" t="s">
        <v>77</v>
      </c>
      <c r="AY137" s="233" t="s">
        <v>125</v>
      </c>
    </row>
    <row r="138" spans="2:65" s="12" customFormat="1" ht="13.5" x14ac:dyDescent="0.3">
      <c r="B138" s="223"/>
      <c r="C138" s="224"/>
      <c r="D138" s="214" t="s">
        <v>239</v>
      </c>
      <c r="E138" s="225" t="s">
        <v>34</v>
      </c>
      <c r="F138" s="226" t="s">
        <v>730</v>
      </c>
      <c r="G138" s="224"/>
      <c r="H138" s="227">
        <v>0.55000000000000004</v>
      </c>
      <c r="I138" s="228"/>
      <c r="J138" s="224"/>
      <c r="K138" s="224"/>
      <c r="L138" s="229"/>
      <c r="M138" s="230"/>
      <c r="N138" s="231"/>
      <c r="O138" s="231"/>
      <c r="P138" s="231"/>
      <c r="Q138" s="231"/>
      <c r="R138" s="231"/>
      <c r="S138" s="231"/>
      <c r="T138" s="232"/>
      <c r="AT138" s="233" t="s">
        <v>239</v>
      </c>
      <c r="AU138" s="233" t="s">
        <v>87</v>
      </c>
      <c r="AV138" s="12" t="s">
        <v>87</v>
      </c>
      <c r="AW138" s="12" t="s">
        <v>41</v>
      </c>
      <c r="AX138" s="12" t="s">
        <v>77</v>
      </c>
      <c r="AY138" s="233" t="s">
        <v>125</v>
      </c>
    </row>
    <row r="139" spans="2:65" s="13" customFormat="1" ht="13.5" x14ac:dyDescent="0.3">
      <c r="B139" s="234"/>
      <c r="C139" s="235"/>
      <c r="D139" s="214" t="s">
        <v>239</v>
      </c>
      <c r="E139" s="236" t="s">
        <v>34</v>
      </c>
      <c r="F139" s="237" t="s">
        <v>250</v>
      </c>
      <c r="G139" s="235"/>
      <c r="H139" s="238">
        <v>3.45</v>
      </c>
      <c r="I139" s="239"/>
      <c r="J139" s="235"/>
      <c r="K139" s="235"/>
      <c r="L139" s="240"/>
      <c r="M139" s="241"/>
      <c r="N139" s="242"/>
      <c r="O139" s="242"/>
      <c r="P139" s="242"/>
      <c r="Q139" s="242"/>
      <c r="R139" s="242"/>
      <c r="S139" s="242"/>
      <c r="T139" s="243"/>
      <c r="AT139" s="244" t="s">
        <v>239</v>
      </c>
      <c r="AU139" s="244" t="s">
        <v>87</v>
      </c>
      <c r="AV139" s="13" t="s">
        <v>141</v>
      </c>
      <c r="AW139" s="13" t="s">
        <v>41</v>
      </c>
      <c r="AX139" s="13" t="s">
        <v>85</v>
      </c>
      <c r="AY139" s="244" t="s">
        <v>125</v>
      </c>
    </row>
    <row r="140" spans="2:65" s="9" customFormat="1" ht="29.85" customHeight="1" x14ac:dyDescent="0.3">
      <c r="B140" s="170"/>
      <c r="C140" s="171"/>
      <c r="D140" s="172" t="s">
        <v>76</v>
      </c>
      <c r="E140" s="210" t="s">
        <v>280</v>
      </c>
      <c r="F140" s="210" t="s">
        <v>491</v>
      </c>
      <c r="G140" s="171"/>
      <c r="H140" s="171"/>
      <c r="I140" s="174"/>
      <c r="J140" s="211">
        <f>BK140</f>
        <v>0</v>
      </c>
      <c r="K140" s="171"/>
      <c r="L140" s="176"/>
      <c r="M140" s="177"/>
      <c r="N140" s="178"/>
      <c r="O140" s="178"/>
      <c r="P140" s="179">
        <f>SUM(P141:P200)</f>
        <v>0</v>
      </c>
      <c r="Q140" s="178"/>
      <c r="R140" s="179">
        <f>SUM(R141:R200)</f>
        <v>15.198442999999999</v>
      </c>
      <c r="S140" s="178"/>
      <c r="T140" s="180">
        <f>SUM(T141:T200)</f>
        <v>0</v>
      </c>
      <c r="AR140" s="181" t="s">
        <v>85</v>
      </c>
      <c r="AT140" s="182" t="s">
        <v>76</v>
      </c>
      <c r="AU140" s="182" t="s">
        <v>85</v>
      </c>
      <c r="AY140" s="181" t="s">
        <v>125</v>
      </c>
      <c r="BK140" s="183">
        <f>SUM(BK141:BK200)</f>
        <v>0</v>
      </c>
    </row>
    <row r="141" spans="2:65" s="1" customFormat="1" ht="25.5" customHeight="1" x14ac:dyDescent="0.3">
      <c r="B141" s="42"/>
      <c r="C141" s="184" t="s">
        <v>300</v>
      </c>
      <c r="D141" s="184" t="s">
        <v>126</v>
      </c>
      <c r="E141" s="185" t="s">
        <v>731</v>
      </c>
      <c r="F141" s="186" t="s">
        <v>732</v>
      </c>
      <c r="G141" s="187" t="s">
        <v>259</v>
      </c>
      <c r="H141" s="188">
        <v>11.3</v>
      </c>
      <c r="I141" s="189"/>
      <c r="J141" s="190">
        <f>ROUND(I141*H141,2)</f>
        <v>0</v>
      </c>
      <c r="K141" s="186" t="s">
        <v>237</v>
      </c>
      <c r="L141" s="62"/>
      <c r="M141" s="191" t="s">
        <v>34</v>
      </c>
      <c r="N141" s="192" t="s">
        <v>48</v>
      </c>
      <c r="O141" s="43"/>
      <c r="P141" s="193">
        <f>O141*H141</f>
        <v>0</v>
      </c>
      <c r="Q141" s="193">
        <v>0</v>
      </c>
      <c r="R141" s="193">
        <f>Q141*H141</f>
        <v>0</v>
      </c>
      <c r="S141" s="193">
        <v>0</v>
      </c>
      <c r="T141" s="194">
        <f>S141*H141</f>
        <v>0</v>
      </c>
      <c r="AR141" s="24" t="s">
        <v>141</v>
      </c>
      <c r="AT141" s="24" t="s">
        <v>126</v>
      </c>
      <c r="AU141" s="24" t="s">
        <v>87</v>
      </c>
      <c r="AY141" s="24" t="s">
        <v>125</v>
      </c>
      <c r="BE141" s="195">
        <f>IF(N141="základní",J141,0)</f>
        <v>0</v>
      </c>
      <c r="BF141" s="195">
        <f>IF(N141="snížená",J141,0)</f>
        <v>0</v>
      </c>
      <c r="BG141" s="195">
        <f>IF(N141="zákl. přenesená",J141,0)</f>
        <v>0</v>
      </c>
      <c r="BH141" s="195">
        <f>IF(N141="sníž. přenesená",J141,0)</f>
        <v>0</v>
      </c>
      <c r="BI141" s="195">
        <f>IF(N141="nulová",J141,0)</f>
        <v>0</v>
      </c>
      <c r="BJ141" s="24" t="s">
        <v>85</v>
      </c>
      <c r="BK141" s="195">
        <f>ROUND(I141*H141,2)</f>
        <v>0</v>
      </c>
      <c r="BL141" s="24" t="s">
        <v>141</v>
      </c>
      <c r="BM141" s="24" t="s">
        <v>733</v>
      </c>
    </row>
    <row r="142" spans="2:65" s="12" customFormat="1" ht="13.5" x14ac:dyDescent="0.3">
      <c r="B142" s="223"/>
      <c r="C142" s="224"/>
      <c r="D142" s="214" t="s">
        <v>239</v>
      </c>
      <c r="E142" s="225" t="s">
        <v>34</v>
      </c>
      <c r="F142" s="226" t="s">
        <v>734</v>
      </c>
      <c r="G142" s="224"/>
      <c r="H142" s="227">
        <v>11.3</v>
      </c>
      <c r="I142" s="228"/>
      <c r="J142" s="224"/>
      <c r="K142" s="224"/>
      <c r="L142" s="229"/>
      <c r="M142" s="230"/>
      <c r="N142" s="231"/>
      <c r="O142" s="231"/>
      <c r="P142" s="231"/>
      <c r="Q142" s="231"/>
      <c r="R142" s="231"/>
      <c r="S142" s="231"/>
      <c r="T142" s="232"/>
      <c r="AT142" s="233" t="s">
        <v>239</v>
      </c>
      <c r="AU142" s="233" t="s">
        <v>87</v>
      </c>
      <c r="AV142" s="12" t="s">
        <v>87</v>
      </c>
      <c r="AW142" s="12" t="s">
        <v>41</v>
      </c>
      <c r="AX142" s="12" t="s">
        <v>85</v>
      </c>
      <c r="AY142" s="233" t="s">
        <v>125</v>
      </c>
    </row>
    <row r="143" spans="2:65" s="1" customFormat="1" ht="16.5" customHeight="1" x14ac:dyDescent="0.3">
      <c r="B143" s="42"/>
      <c r="C143" s="184" t="s">
        <v>304</v>
      </c>
      <c r="D143" s="184" t="s">
        <v>126</v>
      </c>
      <c r="E143" s="185" t="s">
        <v>735</v>
      </c>
      <c r="F143" s="186" t="s">
        <v>736</v>
      </c>
      <c r="G143" s="187" t="s">
        <v>129</v>
      </c>
      <c r="H143" s="188">
        <v>8</v>
      </c>
      <c r="I143" s="189"/>
      <c r="J143" s="190">
        <f>ROUND(I143*H143,2)</f>
        <v>0</v>
      </c>
      <c r="K143" s="186" t="s">
        <v>237</v>
      </c>
      <c r="L143" s="62"/>
      <c r="M143" s="191" t="s">
        <v>34</v>
      </c>
      <c r="N143" s="192" t="s">
        <v>48</v>
      </c>
      <c r="O143" s="43"/>
      <c r="P143" s="193">
        <f>O143*H143</f>
        <v>0</v>
      </c>
      <c r="Q143" s="193">
        <v>6.8640000000000007E-2</v>
      </c>
      <c r="R143" s="193">
        <f>Q143*H143</f>
        <v>0.54912000000000005</v>
      </c>
      <c r="S143" s="193">
        <v>0</v>
      </c>
      <c r="T143" s="194">
        <f>S143*H143</f>
        <v>0</v>
      </c>
      <c r="AR143" s="24" t="s">
        <v>141</v>
      </c>
      <c r="AT143" s="24" t="s">
        <v>126</v>
      </c>
      <c r="AU143" s="24" t="s">
        <v>87</v>
      </c>
      <c r="AY143" s="24" t="s">
        <v>125</v>
      </c>
      <c r="BE143" s="195">
        <f>IF(N143="základní",J143,0)</f>
        <v>0</v>
      </c>
      <c r="BF143" s="195">
        <f>IF(N143="snížená",J143,0)</f>
        <v>0</v>
      </c>
      <c r="BG143" s="195">
        <f>IF(N143="zákl. přenesená",J143,0)</f>
        <v>0</v>
      </c>
      <c r="BH143" s="195">
        <f>IF(N143="sníž. přenesená",J143,0)</f>
        <v>0</v>
      </c>
      <c r="BI143" s="195">
        <f>IF(N143="nulová",J143,0)</f>
        <v>0</v>
      </c>
      <c r="BJ143" s="24" t="s">
        <v>85</v>
      </c>
      <c r="BK143" s="195">
        <f>ROUND(I143*H143,2)</f>
        <v>0</v>
      </c>
      <c r="BL143" s="24" t="s">
        <v>141</v>
      </c>
      <c r="BM143" s="24" t="s">
        <v>737</v>
      </c>
    </row>
    <row r="144" spans="2:65" s="1" customFormat="1" ht="25.5" customHeight="1" x14ac:dyDescent="0.3">
      <c r="B144" s="42"/>
      <c r="C144" s="184" t="s">
        <v>309</v>
      </c>
      <c r="D144" s="184" t="s">
        <v>126</v>
      </c>
      <c r="E144" s="185" t="s">
        <v>738</v>
      </c>
      <c r="F144" s="186" t="s">
        <v>739</v>
      </c>
      <c r="G144" s="187" t="s">
        <v>259</v>
      </c>
      <c r="H144" s="188">
        <v>33.700000000000003</v>
      </c>
      <c r="I144" s="189"/>
      <c r="J144" s="190">
        <f>ROUND(I144*H144,2)</f>
        <v>0</v>
      </c>
      <c r="K144" s="186" t="s">
        <v>237</v>
      </c>
      <c r="L144" s="62"/>
      <c r="M144" s="191" t="s">
        <v>34</v>
      </c>
      <c r="N144" s="192" t="s">
        <v>48</v>
      </c>
      <c r="O144" s="43"/>
      <c r="P144" s="193">
        <f>O144*H144</f>
        <v>0</v>
      </c>
      <c r="Q144" s="193">
        <v>4.0000000000000003E-5</v>
      </c>
      <c r="R144" s="193">
        <f>Q144*H144</f>
        <v>1.3480000000000002E-3</v>
      </c>
      <c r="S144" s="193">
        <v>0</v>
      </c>
      <c r="T144" s="194">
        <f>S144*H144</f>
        <v>0</v>
      </c>
      <c r="AR144" s="24" t="s">
        <v>141</v>
      </c>
      <c r="AT144" s="24" t="s">
        <v>126</v>
      </c>
      <c r="AU144" s="24" t="s">
        <v>87</v>
      </c>
      <c r="AY144" s="24" t="s">
        <v>125</v>
      </c>
      <c r="BE144" s="195">
        <f>IF(N144="základní",J144,0)</f>
        <v>0</v>
      </c>
      <c r="BF144" s="195">
        <f>IF(N144="snížená",J144,0)</f>
        <v>0</v>
      </c>
      <c r="BG144" s="195">
        <f>IF(N144="zákl. přenesená",J144,0)</f>
        <v>0</v>
      </c>
      <c r="BH144" s="195">
        <f>IF(N144="sníž. přenesená",J144,0)</f>
        <v>0</v>
      </c>
      <c r="BI144" s="195">
        <f>IF(N144="nulová",J144,0)</f>
        <v>0</v>
      </c>
      <c r="BJ144" s="24" t="s">
        <v>85</v>
      </c>
      <c r="BK144" s="195">
        <f>ROUND(I144*H144,2)</f>
        <v>0</v>
      </c>
      <c r="BL144" s="24" t="s">
        <v>141</v>
      </c>
      <c r="BM144" s="24" t="s">
        <v>740</v>
      </c>
    </row>
    <row r="145" spans="2:65" s="12" customFormat="1" ht="13.5" x14ac:dyDescent="0.3">
      <c r="B145" s="223"/>
      <c r="C145" s="224"/>
      <c r="D145" s="214" t="s">
        <v>239</v>
      </c>
      <c r="E145" s="225" t="s">
        <v>34</v>
      </c>
      <c r="F145" s="226" t="s">
        <v>741</v>
      </c>
      <c r="G145" s="224"/>
      <c r="H145" s="227">
        <v>2</v>
      </c>
      <c r="I145" s="228"/>
      <c r="J145" s="224"/>
      <c r="K145" s="224"/>
      <c r="L145" s="229"/>
      <c r="M145" s="230"/>
      <c r="N145" s="231"/>
      <c r="O145" s="231"/>
      <c r="P145" s="231"/>
      <c r="Q145" s="231"/>
      <c r="R145" s="231"/>
      <c r="S145" s="231"/>
      <c r="T145" s="232"/>
      <c r="AT145" s="233" t="s">
        <v>239</v>
      </c>
      <c r="AU145" s="233" t="s">
        <v>87</v>
      </c>
      <c r="AV145" s="12" t="s">
        <v>87</v>
      </c>
      <c r="AW145" s="12" t="s">
        <v>41</v>
      </c>
      <c r="AX145" s="12" t="s">
        <v>77</v>
      </c>
      <c r="AY145" s="233" t="s">
        <v>125</v>
      </c>
    </row>
    <row r="146" spans="2:65" s="12" customFormat="1" ht="13.5" x14ac:dyDescent="0.3">
      <c r="B146" s="223"/>
      <c r="C146" s="224"/>
      <c r="D146" s="214" t="s">
        <v>239</v>
      </c>
      <c r="E146" s="225" t="s">
        <v>34</v>
      </c>
      <c r="F146" s="226" t="s">
        <v>742</v>
      </c>
      <c r="G146" s="224"/>
      <c r="H146" s="227">
        <v>3.9</v>
      </c>
      <c r="I146" s="228"/>
      <c r="J146" s="224"/>
      <c r="K146" s="224"/>
      <c r="L146" s="229"/>
      <c r="M146" s="230"/>
      <c r="N146" s="231"/>
      <c r="O146" s="231"/>
      <c r="P146" s="231"/>
      <c r="Q146" s="231"/>
      <c r="R146" s="231"/>
      <c r="S146" s="231"/>
      <c r="T146" s="232"/>
      <c r="AT146" s="233" t="s">
        <v>239</v>
      </c>
      <c r="AU146" s="233" t="s">
        <v>87</v>
      </c>
      <c r="AV146" s="12" t="s">
        <v>87</v>
      </c>
      <c r="AW146" s="12" t="s">
        <v>41</v>
      </c>
      <c r="AX146" s="12" t="s">
        <v>77</v>
      </c>
      <c r="AY146" s="233" t="s">
        <v>125</v>
      </c>
    </row>
    <row r="147" spans="2:65" s="12" customFormat="1" ht="13.5" x14ac:dyDescent="0.3">
      <c r="B147" s="223"/>
      <c r="C147" s="224"/>
      <c r="D147" s="214" t="s">
        <v>239</v>
      </c>
      <c r="E147" s="225" t="s">
        <v>34</v>
      </c>
      <c r="F147" s="226" t="s">
        <v>743</v>
      </c>
      <c r="G147" s="224"/>
      <c r="H147" s="227">
        <v>5.4</v>
      </c>
      <c r="I147" s="228"/>
      <c r="J147" s="224"/>
      <c r="K147" s="224"/>
      <c r="L147" s="229"/>
      <c r="M147" s="230"/>
      <c r="N147" s="231"/>
      <c r="O147" s="231"/>
      <c r="P147" s="231"/>
      <c r="Q147" s="231"/>
      <c r="R147" s="231"/>
      <c r="S147" s="231"/>
      <c r="T147" s="232"/>
      <c r="AT147" s="233" t="s">
        <v>239</v>
      </c>
      <c r="AU147" s="233" t="s">
        <v>87</v>
      </c>
      <c r="AV147" s="12" t="s">
        <v>87</v>
      </c>
      <c r="AW147" s="12" t="s">
        <v>41</v>
      </c>
      <c r="AX147" s="12" t="s">
        <v>77</v>
      </c>
      <c r="AY147" s="233" t="s">
        <v>125</v>
      </c>
    </row>
    <row r="148" spans="2:65" s="12" customFormat="1" ht="13.5" x14ac:dyDescent="0.3">
      <c r="B148" s="223"/>
      <c r="C148" s="224"/>
      <c r="D148" s="214" t="s">
        <v>239</v>
      </c>
      <c r="E148" s="225" t="s">
        <v>34</v>
      </c>
      <c r="F148" s="226" t="s">
        <v>744</v>
      </c>
      <c r="G148" s="224"/>
      <c r="H148" s="227">
        <v>4.5999999999999996</v>
      </c>
      <c r="I148" s="228"/>
      <c r="J148" s="224"/>
      <c r="K148" s="224"/>
      <c r="L148" s="229"/>
      <c r="M148" s="230"/>
      <c r="N148" s="231"/>
      <c r="O148" s="231"/>
      <c r="P148" s="231"/>
      <c r="Q148" s="231"/>
      <c r="R148" s="231"/>
      <c r="S148" s="231"/>
      <c r="T148" s="232"/>
      <c r="AT148" s="233" t="s">
        <v>239</v>
      </c>
      <c r="AU148" s="233" t="s">
        <v>87</v>
      </c>
      <c r="AV148" s="12" t="s">
        <v>87</v>
      </c>
      <c r="AW148" s="12" t="s">
        <v>41</v>
      </c>
      <c r="AX148" s="12" t="s">
        <v>77</v>
      </c>
      <c r="AY148" s="233" t="s">
        <v>125</v>
      </c>
    </row>
    <row r="149" spans="2:65" s="12" customFormat="1" ht="13.5" x14ac:dyDescent="0.3">
      <c r="B149" s="223"/>
      <c r="C149" s="224"/>
      <c r="D149" s="214" t="s">
        <v>239</v>
      </c>
      <c r="E149" s="225" t="s">
        <v>34</v>
      </c>
      <c r="F149" s="226" t="s">
        <v>745</v>
      </c>
      <c r="G149" s="224"/>
      <c r="H149" s="227">
        <v>4.3</v>
      </c>
      <c r="I149" s="228"/>
      <c r="J149" s="224"/>
      <c r="K149" s="224"/>
      <c r="L149" s="229"/>
      <c r="M149" s="230"/>
      <c r="N149" s="231"/>
      <c r="O149" s="231"/>
      <c r="P149" s="231"/>
      <c r="Q149" s="231"/>
      <c r="R149" s="231"/>
      <c r="S149" s="231"/>
      <c r="T149" s="232"/>
      <c r="AT149" s="233" t="s">
        <v>239</v>
      </c>
      <c r="AU149" s="233" t="s">
        <v>87</v>
      </c>
      <c r="AV149" s="12" t="s">
        <v>87</v>
      </c>
      <c r="AW149" s="12" t="s">
        <v>41</v>
      </c>
      <c r="AX149" s="12" t="s">
        <v>77</v>
      </c>
      <c r="AY149" s="233" t="s">
        <v>125</v>
      </c>
    </row>
    <row r="150" spans="2:65" s="12" customFormat="1" ht="13.5" x14ac:dyDescent="0.3">
      <c r="B150" s="223"/>
      <c r="C150" s="224"/>
      <c r="D150" s="214" t="s">
        <v>239</v>
      </c>
      <c r="E150" s="225" t="s">
        <v>34</v>
      </c>
      <c r="F150" s="226" t="s">
        <v>746</v>
      </c>
      <c r="G150" s="224"/>
      <c r="H150" s="227">
        <v>4.5</v>
      </c>
      <c r="I150" s="228"/>
      <c r="J150" s="224"/>
      <c r="K150" s="224"/>
      <c r="L150" s="229"/>
      <c r="M150" s="230"/>
      <c r="N150" s="231"/>
      <c r="O150" s="231"/>
      <c r="P150" s="231"/>
      <c r="Q150" s="231"/>
      <c r="R150" s="231"/>
      <c r="S150" s="231"/>
      <c r="T150" s="232"/>
      <c r="AT150" s="233" t="s">
        <v>239</v>
      </c>
      <c r="AU150" s="233" t="s">
        <v>87</v>
      </c>
      <c r="AV150" s="12" t="s">
        <v>87</v>
      </c>
      <c r="AW150" s="12" t="s">
        <v>41</v>
      </c>
      <c r="AX150" s="12" t="s">
        <v>77</v>
      </c>
      <c r="AY150" s="233" t="s">
        <v>125</v>
      </c>
    </row>
    <row r="151" spans="2:65" s="12" customFormat="1" ht="13.5" x14ac:dyDescent="0.3">
      <c r="B151" s="223"/>
      <c r="C151" s="224"/>
      <c r="D151" s="214" t="s">
        <v>239</v>
      </c>
      <c r="E151" s="225" t="s">
        <v>34</v>
      </c>
      <c r="F151" s="226" t="s">
        <v>747</v>
      </c>
      <c r="G151" s="224"/>
      <c r="H151" s="227">
        <v>4.4000000000000004</v>
      </c>
      <c r="I151" s="228"/>
      <c r="J151" s="224"/>
      <c r="K151" s="224"/>
      <c r="L151" s="229"/>
      <c r="M151" s="230"/>
      <c r="N151" s="231"/>
      <c r="O151" s="231"/>
      <c r="P151" s="231"/>
      <c r="Q151" s="231"/>
      <c r="R151" s="231"/>
      <c r="S151" s="231"/>
      <c r="T151" s="232"/>
      <c r="AT151" s="233" t="s">
        <v>239</v>
      </c>
      <c r="AU151" s="233" t="s">
        <v>87</v>
      </c>
      <c r="AV151" s="12" t="s">
        <v>87</v>
      </c>
      <c r="AW151" s="12" t="s">
        <v>41</v>
      </c>
      <c r="AX151" s="12" t="s">
        <v>77</v>
      </c>
      <c r="AY151" s="233" t="s">
        <v>125</v>
      </c>
    </row>
    <row r="152" spans="2:65" s="12" customFormat="1" ht="13.5" x14ac:dyDescent="0.3">
      <c r="B152" s="223"/>
      <c r="C152" s="224"/>
      <c r="D152" s="214" t="s">
        <v>239</v>
      </c>
      <c r="E152" s="225" t="s">
        <v>34</v>
      </c>
      <c r="F152" s="226" t="s">
        <v>748</v>
      </c>
      <c r="G152" s="224"/>
      <c r="H152" s="227">
        <v>4.5999999999999996</v>
      </c>
      <c r="I152" s="228"/>
      <c r="J152" s="224"/>
      <c r="K152" s="224"/>
      <c r="L152" s="229"/>
      <c r="M152" s="230"/>
      <c r="N152" s="231"/>
      <c r="O152" s="231"/>
      <c r="P152" s="231"/>
      <c r="Q152" s="231"/>
      <c r="R152" s="231"/>
      <c r="S152" s="231"/>
      <c r="T152" s="232"/>
      <c r="AT152" s="233" t="s">
        <v>239</v>
      </c>
      <c r="AU152" s="233" t="s">
        <v>87</v>
      </c>
      <c r="AV152" s="12" t="s">
        <v>87</v>
      </c>
      <c r="AW152" s="12" t="s">
        <v>41</v>
      </c>
      <c r="AX152" s="12" t="s">
        <v>77</v>
      </c>
      <c r="AY152" s="233" t="s">
        <v>125</v>
      </c>
    </row>
    <row r="153" spans="2:65" s="13" customFormat="1" ht="13.5" x14ac:dyDescent="0.3">
      <c r="B153" s="234"/>
      <c r="C153" s="235"/>
      <c r="D153" s="214" t="s">
        <v>239</v>
      </c>
      <c r="E153" s="236" t="s">
        <v>674</v>
      </c>
      <c r="F153" s="237" t="s">
        <v>250</v>
      </c>
      <c r="G153" s="235"/>
      <c r="H153" s="238">
        <v>33.700000000000003</v>
      </c>
      <c r="I153" s="239"/>
      <c r="J153" s="235"/>
      <c r="K153" s="235"/>
      <c r="L153" s="240"/>
      <c r="M153" s="241"/>
      <c r="N153" s="242"/>
      <c r="O153" s="242"/>
      <c r="P153" s="242"/>
      <c r="Q153" s="242"/>
      <c r="R153" s="242"/>
      <c r="S153" s="242"/>
      <c r="T153" s="243"/>
      <c r="AT153" s="244" t="s">
        <v>239</v>
      </c>
      <c r="AU153" s="244" t="s">
        <v>87</v>
      </c>
      <c r="AV153" s="13" t="s">
        <v>141</v>
      </c>
      <c r="AW153" s="13" t="s">
        <v>41</v>
      </c>
      <c r="AX153" s="13" t="s">
        <v>85</v>
      </c>
      <c r="AY153" s="244" t="s">
        <v>125</v>
      </c>
    </row>
    <row r="154" spans="2:65" s="1" customFormat="1" ht="16.5" customHeight="1" x14ac:dyDescent="0.3">
      <c r="B154" s="42"/>
      <c r="C154" s="245" t="s">
        <v>313</v>
      </c>
      <c r="D154" s="245" t="s">
        <v>353</v>
      </c>
      <c r="E154" s="246" t="s">
        <v>749</v>
      </c>
      <c r="F154" s="247" t="s">
        <v>750</v>
      </c>
      <c r="G154" s="248" t="s">
        <v>259</v>
      </c>
      <c r="H154" s="249">
        <v>35.384999999999998</v>
      </c>
      <c r="I154" s="250"/>
      <c r="J154" s="251">
        <f>ROUND(I154*H154,2)</f>
        <v>0</v>
      </c>
      <c r="K154" s="247" t="s">
        <v>34</v>
      </c>
      <c r="L154" s="252"/>
      <c r="M154" s="253" t="s">
        <v>34</v>
      </c>
      <c r="N154" s="254" t="s">
        <v>48</v>
      </c>
      <c r="O154" s="43"/>
      <c r="P154" s="193">
        <f>O154*H154</f>
        <v>0</v>
      </c>
      <c r="Q154" s="193">
        <v>4.2999999999999997E-2</v>
      </c>
      <c r="R154" s="193">
        <f>Q154*H154</f>
        <v>1.5215549999999998</v>
      </c>
      <c r="S154" s="193">
        <v>0</v>
      </c>
      <c r="T154" s="194">
        <f>S154*H154</f>
        <v>0</v>
      </c>
      <c r="AR154" s="24" t="s">
        <v>280</v>
      </c>
      <c r="AT154" s="24" t="s">
        <v>353</v>
      </c>
      <c r="AU154" s="24" t="s">
        <v>87</v>
      </c>
      <c r="AY154" s="24" t="s">
        <v>125</v>
      </c>
      <c r="BE154" s="195">
        <f>IF(N154="základní",J154,0)</f>
        <v>0</v>
      </c>
      <c r="BF154" s="195">
        <f>IF(N154="snížená",J154,0)</f>
        <v>0</v>
      </c>
      <c r="BG154" s="195">
        <f>IF(N154="zákl. přenesená",J154,0)</f>
        <v>0</v>
      </c>
      <c r="BH154" s="195">
        <f>IF(N154="sníž. přenesená",J154,0)</f>
        <v>0</v>
      </c>
      <c r="BI154" s="195">
        <f>IF(N154="nulová",J154,0)</f>
        <v>0</v>
      </c>
      <c r="BJ154" s="24" t="s">
        <v>85</v>
      </c>
      <c r="BK154" s="195">
        <f>ROUND(I154*H154,2)</f>
        <v>0</v>
      </c>
      <c r="BL154" s="24" t="s">
        <v>141</v>
      </c>
      <c r="BM154" s="24" t="s">
        <v>751</v>
      </c>
    </row>
    <row r="155" spans="2:65" s="12" customFormat="1" ht="13.5" x14ac:dyDescent="0.3">
      <c r="B155" s="223"/>
      <c r="C155" s="224"/>
      <c r="D155" s="214" t="s">
        <v>239</v>
      </c>
      <c r="E155" s="225" t="s">
        <v>34</v>
      </c>
      <c r="F155" s="226" t="s">
        <v>752</v>
      </c>
      <c r="G155" s="224"/>
      <c r="H155" s="227">
        <v>35.384999999999998</v>
      </c>
      <c r="I155" s="228"/>
      <c r="J155" s="224"/>
      <c r="K155" s="224"/>
      <c r="L155" s="229"/>
      <c r="M155" s="230"/>
      <c r="N155" s="231"/>
      <c r="O155" s="231"/>
      <c r="P155" s="231"/>
      <c r="Q155" s="231"/>
      <c r="R155" s="231"/>
      <c r="S155" s="231"/>
      <c r="T155" s="232"/>
      <c r="AT155" s="233" t="s">
        <v>239</v>
      </c>
      <c r="AU155" s="233" t="s">
        <v>87</v>
      </c>
      <c r="AV155" s="12" t="s">
        <v>87</v>
      </c>
      <c r="AW155" s="12" t="s">
        <v>41</v>
      </c>
      <c r="AX155" s="12" t="s">
        <v>85</v>
      </c>
      <c r="AY155" s="233" t="s">
        <v>125</v>
      </c>
    </row>
    <row r="156" spans="2:65" s="1" customFormat="1" ht="25.5" customHeight="1" x14ac:dyDescent="0.3">
      <c r="B156" s="42"/>
      <c r="C156" s="184" t="s">
        <v>318</v>
      </c>
      <c r="D156" s="184" t="s">
        <v>126</v>
      </c>
      <c r="E156" s="185" t="s">
        <v>753</v>
      </c>
      <c r="F156" s="186" t="s">
        <v>754</v>
      </c>
      <c r="G156" s="187" t="s">
        <v>129</v>
      </c>
      <c r="H156" s="188">
        <v>14</v>
      </c>
      <c r="I156" s="189"/>
      <c r="J156" s="190">
        <f>ROUND(I156*H156,2)</f>
        <v>0</v>
      </c>
      <c r="K156" s="186" t="s">
        <v>237</v>
      </c>
      <c r="L156" s="62"/>
      <c r="M156" s="191" t="s">
        <v>34</v>
      </c>
      <c r="N156" s="192" t="s">
        <v>48</v>
      </c>
      <c r="O156" s="43"/>
      <c r="P156" s="193">
        <f>O156*H156</f>
        <v>0</v>
      </c>
      <c r="Q156" s="193">
        <v>6.9999999999999994E-5</v>
      </c>
      <c r="R156" s="193">
        <f>Q156*H156</f>
        <v>9.7999999999999997E-4</v>
      </c>
      <c r="S156" s="193">
        <v>0</v>
      </c>
      <c r="T156" s="194">
        <f>S156*H156</f>
        <v>0</v>
      </c>
      <c r="AR156" s="24" t="s">
        <v>141</v>
      </c>
      <c r="AT156" s="24" t="s">
        <v>126</v>
      </c>
      <c r="AU156" s="24" t="s">
        <v>87</v>
      </c>
      <c r="AY156" s="24" t="s">
        <v>125</v>
      </c>
      <c r="BE156" s="195">
        <f>IF(N156="základní",J156,0)</f>
        <v>0</v>
      </c>
      <c r="BF156" s="195">
        <f>IF(N156="snížená",J156,0)</f>
        <v>0</v>
      </c>
      <c r="BG156" s="195">
        <f>IF(N156="zákl. přenesená",J156,0)</f>
        <v>0</v>
      </c>
      <c r="BH156" s="195">
        <f>IF(N156="sníž. přenesená",J156,0)</f>
        <v>0</v>
      </c>
      <c r="BI156" s="195">
        <f>IF(N156="nulová",J156,0)</f>
        <v>0</v>
      </c>
      <c r="BJ156" s="24" t="s">
        <v>85</v>
      </c>
      <c r="BK156" s="195">
        <f>ROUND(I156*H156,2)</f>
        <v>0</v>
      </c>
      <c r="BL156" s="24" t="s">
        <v>141</v>
      </c>
      <c r="BM156" s="24" t="s">
        <v>755</v>
      </c>
    </row>
    <row r="157" spans="2:65" s="12" customFormat="1" ht="13.5" x14ac:dyDescent="0.3">
      <c r="B157" s="223"/>
      <c r="C157" s="224"/>
      <c r="D157" s="214" t="s">
        <v>239</v>
      </c>
      <c r="E157" s="225" t="s">
        <v>34</v>
      </c>
      <c r="F157" s="226" t="s">
        <v>756</v>
      </c>
      <c r="G157" s="224"/>
      <c r="H157" s="227">
        <v>1</v>
      </c>
      <c r="I157" s="228"/>
      <c r="J157" s="224"/>
      <c r="K157" s="224"/>
      <c r="L157" s="229"/>
      <c r="M157" s="230"/>
      <c r="N157" s="231"/>
      <c r="O157" s="231"/>
      <c r="P157" s="231"/>
      <c r="Q157" s="231"/>
      <c r="R157" s="231"/>
      <c r="S157" s="231"/>
      <c r="T157" s="232"/>
      <c r="AT157" s="233" t="s">
        <v>239</v>
      </c>
      <c r="AU157" s="233" t="s">
        <v>87</v>
      </c>
      <c r="AV157" s="12" t="s">
        <v>87</v>
      </c>
      <c r="AW157" s="12" t="s">
        <v>41</v>
      </c>
      <c r="AX157" s="12" t="s">
        <v>77</v>
      </c>
      <c r="AY157" s="233" t="s">
        <v>125</v>
      </c>
    </row>
    <row r="158" spans="2:65" s="12" customFormat="1" ht="13.5" x14ac:dyDescent="0.3">
      <c r="B158" s="223"/>
      <c r="C158" s="224"/>
      <c r="D158" s="214" t="s">
        <v>239</v>
      </c>
      <c r="E158" s="225" t="s">
        <v>34</v>
      </c>
      <c r="F158" s="226" t="s">
        <v>757</v>
      </c>
      <c r="G158" s="224"/>
      <c r="H158" s="227">
        <v>1</v>
      </c>
      <c r="I158" s="228"/>
      <c r="J158" s="224"/>
      <c r="K158" s="224"/>
      <c r="L158" s="229"/>
      <c r="M158" s="230"/>
      <c r="N158" s="231"/>
      <c r="O158" s="231"/>
      <c r="P158" s="231"/>
      <c r="Q158" s="231"/>
      <c r="R158" s="231"/>
      <c r="S158" s="231"/>
      <c r="T158" s="232"/>
      <c r="AT158" s="233" t="s">
        <v>239</v>
      </c>
      <c r="AU158" s="233" t="s">
        <v>87</v>
      </c>
      <c r="AV158" s="12" t="s">
        <v>87</v>
      </c>
      <c r="AW158" s="12" t="s">
        <v>41</v>
      </c>
      <c r="AX158" s="12" t="s">
        <v>77</v>
      </c>
      <c r="AY158" s="233" t="s">
        <v>125</v>
      </c>
    </row>
    <row r="159" spans="2:65" s="12" customFormat="1" ht="13.5" x14ac:dyDescent="0.3">
      <c r="B159" s="223"/>
      <c r="C159" s="224"/>
      <c r="D159" s="214" t="s">
        <v>239</v>
      </c>
      <c r="E159" s="225" t="s">
        <v>34</v>
      </c>
      <c r="F159" s="226" t="s">
        <v>758</v>
      </c>
      <c r="G159" s="224"/>
      <c r="H159" s="227">
        <v>1</v>
      </c>
      <c r="I159" s="228"/>
      <c r="J159" s="224"/>
      <c r="K159" s="224"/>
      <c r="L159" s="229"/>
      <c r="M159" s="230"/>
      <c r="N159" s="231"/>
      <c r="O159" s="231"/>
      <c r="P159" s="231"/>
      <c r="Q159" s="231"/>
      <c r="R159" s="231"/>
      <c r="S159" s="231"/>
      <c r="T159" s="232"/>
      <c r="AT159" s="233" t="s">
        <v>239</v>
      </c>
      <c r="AU159" s="233" t="s">
        <v>87</v>
      </c>
      <c r="AV159" s="12" t="s">
        <v>87</v>
      </c>
      <c r="AW159" s="12" t="s">
        <v>41</v>
      </c>
      <c r="AX159" s="12" t="s">
        <v>77</v>
      </c>
      <c r="AY159" s="233" t="s">
        <v>125</v>
      </c>
    </row>
    <row r="160" spans="2:65" s="12" customFormat="1" ht="13.5" x14ac:dyDescent="0.3">
      <c r="B160" s="223"/>
      <c r="C160" s="224"/>
      <c r="D160" s="214" t="s">
        <v>239</v>
      </c>
      <c r="E160" s="225" t="s">
        <v>34</v>
      </c>
      <c r="F160" s="226" t="s">
        <v>759</v>
      </c>
      <c r="G160" s="224"/>
      <c r="H160" s="227">
        <v>1</v>
      </c>
      <c r="I160" s="228"/>
      <c r="J160" s="224"/>
      <c r="K160" s="224"/>
      <c r="L160" s="229"/>
      <c r="M160" s="230"/>
      <c r="N160" s="231"/>
      <c r="O160" s="231"/>
      <c r="P160" s="231"/>
      <c r="Q160" s="231"/>
      <c r="R160" s="231"/>
      <c r="S160" s="231"/>
      <c r="T160" s="232"/>
      <c r="AT160" s="233" t="s">
        <v>239</v>
      </c>
      <c r="AU160" s="233" t="s">
        <v>87</v>
      </c>
      <c r="AV160" s="12" t="s">
        <v>87</v>
      </c>
      <c r="AW160" s="12" t="s">
        <v>41</v>
      </c>
      <c r="AX160" s="12" t="s">
        <v>77</v>
      </c>
      <c r="AY160" s="233" t="s">
        <v>125</v>
      </c>
    </row>
    <row r="161" spans="2:65" s="12" customFormat="1" ht="13.5" x14ac:dyDescent="0.3">
      <c r="B161" s="223"/>
      <c r="C161" s="224"/>
      <c r="D161" s="214" t="s">
        <v>239</v>
      </c>
      <c r="E161" s="225" t="s">
        <v>34</v>
      </c>
      <c r="F161" s="226" t="s">
        <v>760</v>
      </c>
      <c r="G161" s="224"/>
      <c r="H161" s="227">
        <v>1</v>
      </c>
      <c r="I161" s="228"/>
      <c r="J161" s="224"/>
      <c r="K161" s="224"/>
      <c r="L161" s="229"/>
      <c r="M161" s="230"/>
      <c r="N161" s="231"/>
      <c r="O161" s="231"/>
      <c r="P161" s="231"/>
      <c r="Q161" s="231"/>
      <c r="R161" s="231"/>
      <c r="S161" s="231"/>
      <c r="T161" s="232"/>
      <c r="AT161" s="233" t="s">
        <v>239</v>
      </c>
      <c r="AU161" s="233" t="s">
        <v>87</v>
      </c>
      <c r="AV161" s="12" t="s">
        <v>87</v>
      </c>
      <c r="AW161" s="12" t="s">
        <v>41</v>
      </c>
      <c r="AX161" s="12" t="s">
        <v>77</v>
      </c>
      <c r="AY161" s="233" t="s">
        <v>125</v>
      </c>
    </row>
    <row r="162" spans="2:65" s="12" customFormat="1" ht="13.5" x14ac:dyDescent="0.3">
      <c r="B162" s="223"/>
      <c r="C162" s="224"/>
      <c r="D162" s="214" t="s">
        <v>239</v>
      </c>
      <c r="E162" s="225" t="s">
        <v>34</v>
      </c>
      <c r="F162" s="226" t="s">
        <v>761</v>
      </c>
      <c r="G162" s="224"/>
      <c r="H162" s="227">
        <v>1</v>
      </c>
      <c r="I162" s="228"/>
      <c r="J162" s="224"/>
      <c r="K162" s="224"/>
      <c r="L162" s="229"/>
      <c r="M162" s="230"/>
      <c r="N162" s="231"/>
      <c r="O162" s="231"/>
      <c r="P162" s="231"/>
      <c r="Q162" s="231"/>
      <c r="R162" s="231"/>
      <c r="S162" s="231"/>
      <c r="T162" s="232"/>
      <c r="AT162" s="233" t="s">
        <v>239</v>
      </c>
      <c r="AU162" s="233" t="s">
        <v>87</v>
      </c>
      <c r="AV162" s="12" t="s">
        <v>87</v>
      </c>
      <c r="AW162" s="12" t="s">
        <v>41</v>
      </c>
      <c r="AX162" s="12" t="s">
        <v>77</v>
      </c>
      <c r="AY162" s="233" t="s">
        <v>125</v>
      </c>
    </row>
    <row r="163" spans="2:65" s="12" customFormat="1" ht="13.5" x14ac:dyDescent="0.3">
      <c r="B163" s="223"/>
      <c r="C163" s="224"/>
      <c r="D163" s="214" t="s">
        <v>239</v>
      </c>
      <c r="E163" s="225" t="s">
        <v>34</v>
      </c>
      <c r="F163" s="226" t="s">
        <v>762</v>
      </c>
      <c r="G163" s="224"/>
      <c r="H163" s="227">
        <v>1</v>
      </c>
      <c r="I163" s="228"/>
      <c r="J163" s="224"/>
      <c r="K163" s="224"/>
      <c r="L163" s="229"/>
      <c r="M163" s="230"/>
      <c r="N163" s="231"/>
      <c r="O163" s="231"/>
      <c r="P163" s="231"/>
      <c r="Q163" s="231"/>
      <c r="R163" s="231"/>
      <c r="S163" s="231"/>
      <c r="T163" s="232"/>
      <c r="AT163" s="233" t="s">
        <v>239</v>
      </c>
      <c r="AU163" s="233" t="s">
        <v>87</v>
      </c>
      <c r="AV163" s="12" t="s">
        <v>87</v>
      </c>
      <c r="AW163" s="12" t="s">
        <v>41</v>
      </c>
      <c r="AX163" s="12" t="s">
        <v>77</v>
      </c>
      <c r="AY163" s="233" t="s">
        <v>125</v>
      </c>
    </row>
    <row r="164" spans="2:65" s="12" customFormat="1" ht="13.5" x14ac:dyDescent="0.3">
      <c r="B164" s="223"/>
      <c r="C164" s="224"/>
      <c r="D164" s="214" t="s">
        <v>239</v>
      </c>
      <c r="E164" s="225" t="s">
        <v>34</v>
      </c>
      <c r="F164" s="226" t="s">
        <v>763</v>
      </c>
      <c r="G164" s="224"/>
      <c r="H164" s="227">
        <v>1</v>
      </c>
      <c r="I164" s="228"/>
      <c r="J164" s="224"/>
      <c r="K164" s="224"/>
      <c r="L164" s="229"/>
      <c r="M164" s="230"/>
      <c r="N164" s="231"/>
      <c r="O164" s="231"/>
      <c r="P164" s="231"/>
      <c r="Q164" s="231"/>
      <c r="R164" s="231"/>
      <c r="S164" s="231"/>
      <c r="T164" s="232"/>
      <c r="AT164" s="233" t="s">
        <v>239</v>
      </c>
      <c r="AU164" s="233" t="s">
        <v>87</v>
      </c>
      <c r="AV164" s="12" t="s">
        <v>87</v>
      </c>
      <c r="AW164" s="12" t="s">
        <v>41</v>
      </c>
      <c r="AX164" s="12" t="s">
        <v>77</v>
      </c>
      <c r="AY164" s="233" t="s">
        <v>125</v>
      </c>
    </row>
    <row r="165" spans="2:65" s="12" customFormat="1" ht="13.5" x14ac:dyDescent="0.3">
      <c r="B165" s="223"/>
      <c r="C165" s="224"/>
      <c r="D165" s="214" t="s">
        <v>239</v>
      </c>
      <c r="E165" s="225" t="s">
        <v>34</v>
      </c>
      <c r="F165" s="226" t="s">
        <v>741</v>
      </c>
      <c r="G165" s="224"/>
      <c r="H165" s="227">
        <v>2</v>
      </c>
      <c r="I165" s="228"/>
      <c r="J165" s="224"/>
      <c r="K165" s="224"/>
      <c r="L165" s="229"/>
      <c r="M165" s="230"/>
      <c r="N165" s="231"/>
      <c r="O165" s="231"/>
      <c r="P165" s="231"/>
      <c r="Q165" s="231"/>
      <c r="R165" s="231"/>
      <c r="S165" s="231"/>
      <c r="T165" s="232"/>
      <c r="AT165" s="233" t="s">
        <v>239</v>
      </c>
      <c r="AU165" s="233" t="s">
        <v>87</v>
      </c>
      <c r="AV165" s="12" t="s">
        <v>87</v>
      </c>
      <c r="AW165" s="12" t="s">
        <v>41</v>
      </c>
      <c r="AX165" s="12" t="s">
        <v>77</v>
      </c>
      <c r="AY165" s="233" t="s">
        <v>125</v>
      </c>
    </row>
    <row r="166" spans="2:65" s="12" customFormat="1" ht="13.5" x14ac:dyDescent="0.3">
      <c r="B166" s="223"/>
      <c r="C166" s="224"/>
      <c r="D166" s="214" t="s">
        <v>239</v>
      </c>
      <c r="E166" s="225" t="s">
        <v>34</v>
      </c>
      <c r="F166" s="226" t="s">
        <v>764</v>
      </c>
      <c r="G166" s="224"/>
      <c r="H166" s="227">
        <v>2</v>
      </c>
      <c r="I166" s="228"/>
      <c r="J166" s="224"/>
      <c r="K166" s="224"/>
      <c r="L166" s="229"/>
      <c r="M166" s="230"/>
      <c r="N166" s="231"/>
      <c r="O166" s="231"/>
      <c r="P166" s="231"/>
      <c r="Q166" s="231"/>
      <c r="R166" s="231"/>
      <c r="S166" s="231"/>
      <c r="T166" s="232"/>
      <c r="AT166" s="233" t="s">
        <v>239</v>
      </c>
      <c r="AU166" s="233" t="s">
        <v>87</v>
      </c>
      <c r="AV166" s="12" t="s">
        <v>87</v>
      </c>
      <c r="AW166" s="12" t="s">
        <v>41</v>
      </c>
      <c r="AX166" s="12" t="s">
        <v>77</v>
      </c>
      <c r="AY166" s="233" t="s">
        <v>125</v>
      </c>
    </row>
    <row r="167" spans="2:65" s="12" customFormat="1" ht="13.5" x14ac:dyDescent="0.3">
      <c r="B167" s="223"/>
      <c r="C167" s="224"/>
      <c r="D167" s="214" t="s">
        <v>239</v>
      </c>
      <c r="E167" s="225" t="s">
        <v>34</v>
      </c>
      <c r="F167" s="226" t="s">
        <v>765</v>
      </c>
      <c r="G167" s="224"/>
      <c r="H167" s="227">
        <v>2</v>
      </c>
      <c r="I167" s="228"/>
      <c r="J167" s="224"/>
      <c r="K167" s="224"/>
      <c r="L167" s="229"/>
      <c r="M167" s="230"/>
      <c r="N167" s="231"/>
      <c r="O167" s="231"/>
      <c r="P167" s="231"/>
      <c r="Q167" s="231"/>
      <c r="R167" s="231"/>
      <c r="S167" s="231"/>
      <c r="T167" s="232"/>
      <c r="AT167" s="233" t="s">
        <v>239</v>
      </c>
      <c r="AU167" s="233" t="s">
        <v>87</v>
      </c>
      <c r="AV167" s="12" t="s">
        <v>87</v>
      </c>
      <c r="AW167" s="12" t="s">
        <v>41</v>
      </c>
      <c r="AX167" s="12" t="s">
        <v>77</v>
      </c>
      <c r="AY167" s="233" t="s">
        <v>125</v>
      </c>
    </row>
    <row r="168" spans="2:65" s="13" customFormat="1" ht="13.5" x14ac:dyDescent="0.3">
      <c r="B168" s="234"/>
      <c r="C168" s="235"/>
      <c r="D168" s="214" t="s">
        <v>239</v>
      </c>
      <c r="E168" s="236" t="s">
        <v>34</v>
      </c>
      <c r="F168" s="237" t="s">
        <v>250</v>
      </c>
      <c r="G168" s="235"/>
      <c r="H168" s="238">
        <v>14</v>
      </c>
      <c r="I168" s="239"/>
      <c r="J168" s="235"/>
      <c r="K168" s="235"/>
      <c r="L168" s="240"/>
      <c r="M168" s="241"/>
      <c r="N168" s="242"/>
      <c r="O168" s="242"/>
      <c r="P168" s="242"/>
      <c r="Q168" s="242"/>
      <c r="R168" s="242"/>
      <c r="S168" s="242"/>
      <c r="T168" s="243"/>
      <c r="AT168" s="244" t="s">
        <v>239</v>
      </c>
      <c r="AU168" s="244" t="s">
        <v>87</v>
      </c>
      <c r="AV168" s="13" t="s">
        <v>141</v>
      </c>
      <c r="AW168" s="13" t="s">
        <v>41</v>
      </c>
      <c r="AX168" s="13" t="s">
        <v>85</v>
      </c>
      <c r="AY168" s="244" t="s">
        <v>125</v>
      </c>
    </row>
    <row r="169" spans="2:65" s="1" customFormat="1" ht="16.5" customHeight="1" x14ac:dyDescent="0.3">
      <c r="B169" s="42"/>
      <c r="C169" s="245" t="s">
        <v>10</v>
      </c>
      <c r="D169" s="245" t="s">
        <v>353</v>
      </c>
      <c r="E169" s="246" t="s">
        <v>766</v>
      </c>
      <c r="F169" s="247" t="s">
        <v>767</v>
      </c>
      <c r="G169" s="248" t="s">
        <v>129</v>
      </c>
      <c r="H169" s="249">
        <v>5.15</v>
      </c>
      <c r="I169" s="250"/>
      <c r="J169" s="251">
        <f>ROUND(I169*H169,2)</f>
        <v>0</v>
      </c>
      <c r="K169" s="247" t="s">
        <v>34</v>
      </c>
      <c r="L169" s="252"/>
      <c r="M169" s="253" t="s">
        <v>34</v>
      </c>
      <c r="N169" s="254" t="s">
        <v>48</v>
      </c>
      <c r="O169" s="43"/>
      <c r="P169" s="193">
        <f>O169*H169</f>
        <v>0</v>
      </c>
      <c r="Q169" s="193">
        <v>2.1999999999999999E-2</v>
      </c>
      <c r="R169" s="193">
        <f>Q169*H169</f>
        <v>0.1133</v>
      </c>
      <c r="S169" s="193">
        <v>0</v>
      </c>
      <c r="T169" s="194">
        <f>S169*H169</f>
        <v>0</v>
      </c>
      <c r="AR169" s="24" t="s">
        <v>280</v>
      </c>
      <c r="AT169" s="24" t="s">
        <v>353</v>
      </c>
      <c r="AU169" s="24" t="s">
        <v>87</v>
      </c>
      <c r="AY169" s="24" t="s">
        <v>125</v>
      </c>
      <c r="BE169" s="195">
        <f>IF(N169="základní",J169,0)</f>
        <v>0</v>
      </c>
      <c r="BF169" s="195">
        <f>IF(N169="snížená",J169,0)</f>
        <v>0</v>
      </c>
      <c r="BG169" s="195">
        <f>IF(N169="zákl. přenesená",J169,0)</f>
        <v>0</v>
      </c>
      <c r="BH169" s="195">
        <f>IF(N169="sníž. přenesená",J169,0)</f>
        <v>0</v>
      </c>
      <c r="BI169" s="195">
        <f>IF(N169="nulová",J169,0)</f>
        <v>0</v>
      </c>
      <c r="BJ169" s="24" t="s">
        <v>85</v>
      </c>
      <c r="BK169" s="195">
        <f>ROUND(I169*H169,2)</f>
        <v>0</v>
      </c>
      <c r="BL169" s="24" t="s">
        <v>141</v>
      </c>
      <c r="BM169" s="24" t="s">
        <v>768</v>
      </c>
    </row>
    <row r="170" spans="2:65" s="12" customFormat="1" ht="13.5" x14ac:dyDescent="0.3">
      <c r="B170" s="223"/>
      <c r="C170" s="224"/>
      <c r="D170" s="214" t="s">
        <v>239</v>
      </c>
      <c r="E170" s="225" t="s">
        <v>34</v>
      </c>
      <c r="F170" s="226" t="s">
        <v>769</v>
      </c>
      <c r="G170" s="224"/>
      <c r="H170" s="227">
        <v>5.15</v>
      </c>
      <c r="I170" s="228"/>
      <c r="J170" s="224"/>
      <c r="K170" s="224"/>
      <c r="L170" s="229"/>
      <c r="M170" s="230"/>
      <c r="N170" s="231"/>
      <c r="O170" s="231"/>
      <c r="P170" s="231"/>
      <c r="Q170" s="231"/>
      <c r="R170" s="231"/>
      <c r="S170" s="231"/>
      <c r="T170" s="232"/>
      <c r="AT170" s="233" t="s">
        <v>239</v>
      </c>
      <c r="AU170" s="233" t="s">
        <v>87</v>
      </c>
      <c r="AV170" s="12" t="s">
        <v>87</v>
      </c>
      <c r="AW170" s="12" t="s">
        <v>41</v>
      </c>
      <c r="AX170" s="12" t="s">
        <v>85</v>
      </c>
      <c r="AY170" s="233" t="s">
        <v>125</v>
      </c>
    </row>
    <row r="171" spans="2:65" s="1" customFormat="1" ht="16.5" customHeight="1" x14ac:dyDescent="0.3">
      <c r="B171" s="42"/>
      <c r="C171" s="245" t="s">
        <v>327</v>
      </c>
      <c r="D171" s="245" t="s">
        <v>353</v>
      </c>
      <c r="E171" s="246" t="s">
        <v>770</v>
      </c>
      <c r="F171" s="247" t="s">
        <v>771</v>
      </c>
      <c r="G171" s="248" t="s">
        <v>129</v>
      </c>
      <c r="H171" s="249">
        <v>3.09</v>
      </c>
      <c r="I171" s="250"/>
      <c r="J171" s="251">
        <f>ROUND(I171*H171,2)</f>
        <v>0</v>
      </c>
      <c r="K171" s="247" t="s">
        <v>34</v>
      </c>
      <c r="L171" s="252"/>
      <c r="M171" s="253" t="s">
        <v>34</v>
      </c>
      <c r="N171" s="254" t="s">
        <v>48</v>
      </c>
      <c r="O171" s="43"/>
      <c r="P171" s="193">
        <f>O171*H171</f>
        <v>0</v>
      </c>
      <c r="Q171" s="193">
        <v>2.1999999999999999E-2</v>
      </c>
      <c r="R171" s="193">
        <f>Q171*H171</f>
        <v>6.7979999999999999E-2</v>
      </c>
      <c r="S171" s="193">
        <v>0</v>
      </c>
      <c r="T171" s="194">
        <f>S171*H171</f>
        <v>0</v>
      </c>
      <c r="AR171" s="24" t="s">
        <v>772</v>
      </c>
      <c r="AT171" s="24" t="s">
        <v>353</v>
      </c>
      <c r="AU171" s="24" t="s">
        <v>87</v>
      </c>
      <c r="AY171" s="24" t="s">
        <v>125</v>
      </c>
      <c r="BE171" s="195">
        <f>IF(N171="základní",J171,0)</f>
        <v>0</v>
      </c>
      <c r="BF171" s="195">
        <f>IF(N171="snížená",J171,0)</f>
        <v>0</v>
      </c>
      <c r="BG171" s="195">
        <f>IF(N171="zákl. přenesená",J171,0)</f>
        <v>0</v>
      </c>
      <c r="BH171" s="195">
        <f>IF(N171="sníž. přenesená",J171,0)</f>
        <v>0</v>
      </c>
      <c r="BI171" s="195">
        <f>IF(N171="nulová",J171,0)</f>
        <v>0</v>
      </c>
      <c r="BJ171" s="24" t="s">
        <v>85</v>
      </c>
      <c r="BK171" s="195">
        <f>ROUND(I171*H171,2)</f>
        <v>0</v>
      </c>
      <c r="BL171" s="24" t="s">
        <v>772</v>
      </c>
      <c r="BM171" s="24" t="s">
        <v>773</v>
      </c>
    </row>
    <row r="172" spans="2:65" s="12" customFormat="1" ht="13.5" x14ac:dyDescent="0.3">
      <c r="B172" s="223"/>
      <c r="C172" s="224"/>
      <c r="D172" s="214" t="s">
        <v>239</v>
      </c>
      <c r="E172" s="225" t="s">
        <v>34</v>
      </c>
      <c r="F172" s="226" t="s">
        <v>774</v>
      </c>
      <c r="G172" s="224"/>
      <c r="H172" s="227">
        <v>3.09</v>
      </c>
      <c r="I172" s="228"/>
      <c r="J172" s="224"/>
      <c r="K172" s="224"/>
      <c r="L172" s="229"/>
      <c r="M172" s="230"/>
      <c r="N172" s="231"/>
      <c r="O172" s="231"/>
      <c r="P172" s="231"/>
      <c r="Q172" s="231"/>
      <c r="R172" s="231"/>
      <c r="S172" s="231"/>
      <c r="T172" s="232"/>
      <c r="AT172" s="233" t="s">
        <v>239</v>
      </c>
      <c r="AU172" s="233" t="s">
        <v>87</v>
      </c>
      <c r="AV172" s="12" t="s">
        <v>87</v>
      </c>
      <c r="AW172" s="12" t="s">
        <v>41</v>
      </c>
      <c r="AX172" s="12" t="s">
        <v>85</v>
      </c>
      <c r="AY172" s="233" t="s">
        <v>125</v>
      </c>
    </row>
    <row r="173" spans="2:65" s="1" customFormat="1" ht="16.5" customHeight="1" x14ac:dyDescent="0.3">
      <c r="B173" s="42"/>
      <c r="C173" s="245" t="s">
        <v>333</v>
      </c>
      <c r="D173" s="245" t="s">
        <v>353</v>
      </c>
      <c r="E173" s="246" t="s">
        <v>775</v>
      </c>
      <c r="F173" s="247" t="s">
        <v>776</v>
      </c>
      <c r="G173" s="248" t="s">
        <v>129</v>
      </c>
      <c r="H173" s="249">
        <v>6.18</v>
      </c>
      <c r="I173" s="250"/>
      <c r="J173" s="251">
        <f>ROUND(I173*H173,2)</f>
        <v>0</v>
      </c>
      <c r="K173" s="247" t="s">
        <v>34</v>
      </c>
      <c r="L173" s="252"/>
      <c r="M173" s="253" t="s">
        <v>34</v>
      </c>
      <c r="N173" s="254" t="s">
        <v>48</v>
      </c>
      <c r="O173" s="43"/>
      <c r="P173" s="193">
        <f>O173*H173</f>
        <v>0</v>
      </c>
      <c r="Q173" s="193">
        <v>2.1999999999999999E-2</v>
      </c>
      <c r="R173" s="193">
        <f>Q173*H173</f>
        <v>0.13596</v>
      </c>
      <c r="S173" s="193">
        <v>0</v>
      </c>
      <c r="T173" s="194">
        <f>S173*H173</f>
        <v>0</v>
      </c>
      <c r="AR173" s="24" t="s">
        <v>772</v>
      </c>
      <c r="AT173" s="24" t="s">
        <v>353</v>
      </c>
      <c r="AU173" s="24" t="s">
        <v>87</v>
      </c>
      <c r="AY173" s="24" t="s">
        <v>125</v>
      </c>
      <c r="BE173" s="195">
        <f>IF(N173="základní",J173,0)</f>
        <v>0</v>
      </c>
      <c r="BF173" s="195">
        <f>IF(N173="snížená",J173,0)</f>
        <v>0</v>
      </c>
      <c r="BG173" s="195">
        <f>IF(N173="zákl. přenesená",J173,0)</f>
        <v>0</v>
      </c>
      <c r="BH173" s="195">
        <f>IF(N173="sníž. přenesená",J173,0)</f>
        <v>0</v>
      </c>
      <c r="BI173" s="195">
        <f>IF(N173="nulová",J173,0)</f>
        <v>0</v>
      </c>
      <c r="BJ173" s="24" t="s">
        <v>85</v>
      </c>
      <c r="BK173" s="195">
        <f>ROUND(I173*H173,2)</f>
        <v>0</v>
      </c>
      <c r="BL173" s="24" t="s">
        <v>772</v>
      </c>
      <c r="BM173" s="24" t="s">
        <v>777</v>
      </c>
    </row>
    <row r="174" spans="2:65" s="12" customFormat="1" ht="13.5" x14ac:dyDescent="0.3">
      <c r="B174" s="223"/>
      <c r="C174" s="224"/>
      <c r="D174" s="214" t="s">
        <v>239</v>
      </c>
      <c r="E174" s="225" t="s">
        <v>34</v>
      </c>
      <c r="F174" s="226" t="s">
        <v>778</v>
      </c>
      <c r="G174" s="224"/>
      <c r="H174" s="227">
        <v>6.18</v>
      </c>
      <c r="I174" s="228"/>
      <c r="J174" s="224"/>
      <c r="K174" s="224"/>
      <c r="L174" s="229"/>
      <c r="M174" s="230"/>
      <c r="N174" s="231"/>
      <c r="O174" s="231"/>
      <c r="P174" s="231"/>
      <c r="Q174" s="231"/>
      <c r="R174" s="231"/>
      <c r="S174" s="231"/>
      <c r="T174" s="232"/>
      <c r="AT174" s="233" t="s">
        <v>239</v>
      </c>
      <c r="AU174" s="233" t="s">
        <v>87</v>
      </c>
      <c r="AV174" s="12" t="s">
        <v>87</v>
      </c>
      <c r="AW174" s="12" t="s">
        <v>41</v>
      </c>
      <c r="AX174" s="12" t="s">
        <v>85</v>
      </c>
      <c r="AY174" s="233" t="s">
        <v>125</v>
      </c>
    </row>
    <row r="175" spans="2:65" s="1" customFormat="1" ht="16.5" customHeight="1" x14ac:dyDescent="0.3">
      <c r="B175" s="42"/>
      <c r="C175" s="184" t="s">
        <v>338</v>
      </c>
      <c r="D175" s="184" t="s">
        <v>126</v>
      </c>
      <c r="E175" s="185" t="s">
        <v>779</v>
      </c>
      <c r="F175" s="186" t="s">
        <v>780</v>
      </c>
      <c r="G175" s="187" t="s">
        <v>129</v>
      </c>
      <c r="H175" s="188">
        <v>8</v>
      </c>
      <c r="I175" s="189"/>
      <c r="J175" s="190">
        <f>ROUND(I175*H175,2)</f>
        <v>0</v>
      </c>
      <c r="K175" s="186" t="s">
        <v>237</v>
      </c>
      <c r="L175" s="62"/>
      <c r="M175" s="191" t="s">
        <v>34</v>
      </c>
      <c r="N175" s="192" t="s">
        <v>48</v>
      </c>
      <c r="O175" s="43"/>
      <c r="P175" s="193">
        <f>O175*H175</f>
        <v>0</v>
      </c>
      <c r="Q175" s="193">
        <v>1.4732499999999999</v>
      </c>
      <c r="R175" s="193">
        <f>Q175*H175</f>
        <v>11.786</v>
      </c>
      <c r="S175" s="193">
        <v>0</v>
      </c>
      <c r="T175" s="194">
        <f>S175*H175</f>
        <v>0</v>
      </c>
      <c r="AR175" s="24" t="s">
        <v>141</v>
      </c>
      <c r="AT175" s="24" t="s">
        <v>126</v>
      </c>
      <c r="AU175" s="24" t="s">
        <v>87</v>
      </c>
      <c r="AY175" s="24" t="s">
        <v>125</v>
      </c>
      <c r="BE175" s="195">
        <f>IF(N175="základní",J175,0)</f>
        <v>0</v>
      </c>
      <c r="BF175" s="195">
        <f>IF(N175="snížená",J175,0)</f>
        <v>0</v>
      </c>
      <c r="BG175" s="195">
        <f>IF(N175="zákl. přenesená",J175,0)</f>
        <v>0</v>
      </c>
      <c r="BH175" s="195">
        <f>IF(N175="sníž. přenesená",J175,0)</f>
        <v>0</v>
      </c>
      <c r="BI175" s="195">
        <f>IF(N175="nulová",J175,0)</f>
        <v>0</v>
      </c>
      <c r="BJ175" s="24" t="s">
        <v>85</v>
      </c>
      <c r="BK175" s="195">
        <f>ROUND(I175*H175,2)</f>
        <v>0</v>
      </c>
      <c r="BL175" s="24" t="s">
        <v>141</v>
      </c>
      <c r="BM175" s="24" t="s">
        <v>781</v>
      </c>
    </row>
    <row r="176" spans="2:65" s="12" customFormat="1" ht="13.5" x14ac:dyDescent="0.3">
      <c r="B176" s="223"/>
      <c r="C176" s="224"/>
      <c r="D176" s="214" t="s">
        <v>239</v>
      </c>
      <c r="E176" s="225" t="s">
        <v>34</v>
      </c>
      <c r="F176" s="226" t="s">
        <v>761</v>
      </c>
      <c r="G176" s="224"/>
      <c r="H176" s="227">
        <v>1</v>
      </c>
      <c r="I176" s="228"/>
      <c r="J176" s="224"/>
      <c r="K176" s="224"/>
      <c r="L176" s="229"/>
      <c r="M176" s="230"/>
      <c r="N176" s="231"/>
      <c r="O176" s="231"/>
      <c r="P176" s="231"/>
      <c r="Q176" s="231"/>
      <c r="R176" s="231"/>
      <c r="S176" s="231"/>
      <c r="T176" s="232"/>
      <c r="AT176" s="233" t="s">
        <v>239</v>
      </c>
      <c r="AU176" s="233" t="s">
        <v>87</v>
      </c>
      <c r="AV176" s="12" t="s">
        <v>87</v>
      </c>
      <c r="AW176" s="12" t="s">
        <v>41</v>
      </c>
      <c r="AX176" s="12" t="s">
        <v>77</v>
      </c>
      <c r="AY176" s="233" t="s">
        <v>125</v>
      </c>
    </row>
    <row r="177" spans="2:65" s="12" customFormat="1" ht="13.5" x14ac:dyDescent="0.3">
      <c r="B177" s="223"/>
      <c r="C177" s="224"/>
      <c r="D177" s="214" t="s">
        <v>239</v>
      </c>
      <c r="E177" s="225" t="s">
        <v>34</v>
      </c>
      <c r="F177" s="226" t="s">
        <v>762</v>
      </c>
      <c r="G177" s="224"/>
      <c r="H177" s="227">
        <v>1</v>
      </c>
      <c r="I177" s="228"/>
      <c r="J177" s="224"/>
      <c r="K177" s="224"/>
      <c r="L177" s="229"/>
      <c r="M177" s="230"/>
      <c r="N177" s="231"/>
      <c r="O177" s="231"/>
      <c r="P177" s="231"/>
      <c r="Q177" s="231"/>
      <c r="R177" s="231"/>
      <c r="S177" s="231"/>
      <c r="T177" s="232"/>
      <c r="AT177" s="233" t="s">
        <v>239</v>
      </c>
      <c r="AU177" s="233" t="s">
        <v>87</v>
      </c>
      <c r="AV177" s="12" t="s">
        <v>87</v>
      </c>
      <c r="AW177" s="12" t="s">
        <v>41</v>
      </c>
      <c r="AX177" s="12" t="s">
        <v>77</v>
      </c>
      <c r="AY177" s="233" t="s">
        <v>125</v>
      </c>
    </row>
    <row r="178" spans="2:65" s="12" customFormat="1" ht="13.5" x14ac:dyDescent="0.3">
      <c r="B178" s="223"/>
      <c r="C178" s="224"/>
      <c r="D178" s="214" t="s">
        <v>239</v>
      </c>
      <c r="E178" s="225" t="s">
        <v>34</v>
      </c>
      <c r="F178" s="226" t="s">
        <v>763</v>
      </c>
      <c r="G178" s="224"/>
      <c r="H178" s="227">
        <v>1</v>
      </c>
      <c r="I178" s="228"/>
      <c r="J178" s="224"/>
      <c r="K178" s="224"/>
      <c r="L178" s="229"/>
      <c r="M178" s="230"/>
      <c r="N178" s="231"/>
      <c r="O178" s="231"/>
      <c r="P178" s="231"/>
      <c r="Q178" s="231"/>
      <c r="R178" s="231"/>
      <c r="S178" s="231"/>
      <c r="T178" s="232"/>
      <c r="AT178" s="233" t="s">
        <v>239</v>
      </c>
      <c r="AU178" s="233" t="s">
        <v>87</v>
      </c>
      <c r="AV178" s="12" t="s">
        <v>87</v>
      </c>
      <c r="AW178" s="12" t="s">
        <v>41</v>
      </c>
      <c r="AX178" s="12" t="s">
        <v>77</v>
      </c>
      <c r="AY178" s="233" t="s">
        <v>125</v>
      </c>
    </row>
    <row r="179" spans="2:65" s="12" customFormat="1" ht="13.5" x14ac:dyDescent="0.3">
      <c r="B179" s="223"/>
      <c r="C179" s="224"/>
      <c r="D179" s="214" t="s">
        <v>239</v>
      </c>
      <c r="E179" s="225" t="s">
        <v>34</v>
      </c>
      <c r="F179" s="226" t="s">
        <v>756</v>
      </c>
      <c r="G179" s="224"/>
      <c r="H179" s="227">
        <v>1</v>
      </c>
      <c r="I179" s="228"/>
      <c r="J179" s="224"/>
      <c r="K179" s="224"/>
      <c r="L179" s="229"/>
      <c r="M179" s="230"/>
      <c r="N179" s="231"/>
      <c r="O179" s="231"/>
      <c r="P179" s="231"/>
      <c r="Q179" s="231"/>
      <c r="R179" s="231"/>
      <c r="S179" s="231"/>
      <c r="T179" s="232"/>
      <c r="AT179" s="233" t="s">
        <v>239</v>
      </c>
      <c r="AU179" s="233" t="s">
        <v>87</v>
      </c>
      <c r="AV179" s="12" t="s">
        <v>87</v>
      </c>
      <c r="AW179" s="12" t="s">
        <v>41</v>
      </c>
      <c r="AX179" s="12" t="s">
        <v>77</v>
      </c>
      <c r="AY179" s="233" t="s">
        <v>125</v>
      </c>
    </row>
    <row r="180" spans="2:65" s="12" customFormat="1" ht="13.5" x14ac:dyDescent="0.3">
      <c r="B180" s="223"/>
      <c r="C180" s="224"/>
      <c r="D180" s="214" t="s">
        <v>239</v>
      </c>
      <c r="E180" s="225" t="s">
        <v>34</v>
      </c>
      <c r="F180" s="226" t="s">
        <v>757</v>
      </c>
      <c r="G180" s="224"/>
      <c r="H180" s="227">
        <v>1</v>
      </c>
      <c r="I180" s="228"/>
      <c r="J180" s="224"/>
      <c r="K180" s="224"/>
      <c r="L180" s="229"/>
      <c r="M180" s="230"/>
      <c r="N180" s="231"/>
      <c r="O180" s="231"/>
      <c r="P180" s="231"/>
      <c r="Q180" s="231"/>
      <c r="R180" s="231"/>
      <c r="S180" s="231"/>
      <c r="T180" s="232"/>
      <c r="AT180" s="233" t="s">
        <v>239</v>
      </c>
      <c r="AU180" s="233" t="s">
        <v>87</v>
      </c>
      <c r="AV180" s="12" t="s">
        <v>87</v>
      </c>
      <c r="AW180" s="12" t="s">
        <v>41</v>
      </c>
      <c r="AX180" s="12" t="s">
        <v>77</v>
      </c>
      <c r="AY180" s="233" t="s">
        <v>125</v>
      </c>
    </row>
    <row r="181" spans="2:65" s="12" customFormat="1" ht="13.5" x14ac:dyDescent="0.3">
      <c r="B181" s="223"/>
      <c r="C181" s="224"/>
      <c r="D181" s="214" t="s">
        <v>239</v>
      </c>
      <c r="E181" s="225" t="s">
        <v>34</v>
      </c>
      <c r="F181" s="226" t="s">
        <v>758</v>
      </c>
      <c r="G181" s="224"/>
      <c r="H181" s="227">
        <v>1</v>
      </c>
      <c r="I181" s="228"/>
      <c r="J181" s="224"/>
      <c r="K181" s="224"/>
      <c r="L181" s="229"/>
      <c r="M181" s="230"/>
      <c r="N181" s="231"/>
      <c r="O181" s="231"/>
      <c r="P181" s="231"/>
      <c r="Q181" s="231"/>
      <c r="R181" s="231"/>
      <c r="S181" s="231"/>
      <c r="T181" s="232"/>
      <c r="AT181" s="233" t="s">
        <v>239</v>
      </c>
      <c r="AU181" s="233" t="s">
        <v>87</v>
      </c>
      <c r="AV181" s="12" t="s">
        <v>87</v>
      </c>
      <c r="AW181" s="12" t="s">
        <v>41</v>
      </c>
      <c r="AX181" s="12" t="s">
        <v>77</v>
      </c>
      <c r="AY181" s="233" t="s">
        <v>125</v>
      </c>
    </row>
    <row r="182" spans="2:65" s="12" customFormat="1" ht="13.5" x14ac:dyDescent="0.3">
      <c r="B182" s="223"/>
      <c r="C182" s="224"/>
      <c r="D182" s="214" t="s">
        <v>239</v>
      </c>
      <c r="E182" s="225" t="s">
        <v>34</v>
      </c>
      <c r="F182" s="226" t="s">
        <v>759</v>
      </c>
      <c r="G182" s="224"/>
      <c r="H182" s="227">
        <v>1</v>
      </c>
      <c r="I182" s="228"/>
      <c r="J182" s="224"/>
      <c r="K182" s="224"/>
      <c r="L182" s="229"/>
      <c r="M182" s="230"/>
      <c r="N182" s="231"/>
      <c r="O182" s="231"/>
      <c r="P182" s="231"/>
      <c r="Q182" s="231"/>
      <c r="R182" s="231"/>
      <c r="S182" s="231"/>
      <c r="T182" s="232"/>
      <c r="AT182" s="233" t="s">
        <v>239</v>
      </c>
      <c r="AU182" s="233" t="s">
        <v>87</v>
      </c>
      <c r="AV182" s="12" t="s">
        <v>87</v>
      </c>
      <c r="AW182" s="12" t="s">
        <v>41</v>
      </c>
      <c r="AX182" s="12" t="s">
        <v>77</v>
      </c>
      <c r="AY182" s="233" t="s">
        <v>125</v>
      </c>
    </row>
    <row r="183" spans="2:65" s="12" customFormat="1" ht="13.5" x14ac:dyDescent="0.3">
      <c r="B183" s="223"/>
      <c r="C183" s="224"/>
      <c r="D183" s="214" t="s">
        <v>239</v>
      </c>
      <c r="E183" s="225" t="s">
        <v>34</v>
      </c>
      <c r="F183" s="226" t="s">
        <v>760</v>
      </c>
      <c r="G183" s="224"/>
      <c r="H183" s="227">
        <v>1</v>
      </c>
      <c r="I183" s="228"/>
      <c r="J183" s="224"/>
      <c r="K183" s="224"/>
      <c r="L183" s="229"/>
      <c r="M183" s="230"/>
      <c r="N183" s="231"/>
      <c r="O183" s="231"/>
      <c r="P183" s="231"/>
      <c r="Q183" s="231"/>
      <c r="R183" s="231"/>
      <c r="S183" s="231"/>
      <c r="T183" s="232"/>
      <c r="AT183" s="233" t="s">
        <v>239</v>
      </c>
      <c r="AU183" s="233" t="s">
        <v>87</v>
      </c>
      <c r="AV183" s="12" t="s">
        <v>87</v>
      </c>
      <c r="AW183" s="12" t="s">
        <v>41</v>
      </c>
      <c r="AX183" s="12" t="s">
        <v>77</v>
      </c>
      <c r="AY183" s="233" t="s">
        <v>125</v>
      </c>
    </row>
    <row r="184" spans="2:65" s="13" customFormat="1" ht="13.5" x14ac:dyDescent="0.3">
      <c r="B184" s="234"/>
      <c r="C184" s="235"/>
      <c r="D184" s="214" t="s">
        <v>239</v>
      </c>
      <c r="E184" s="236" t="s">
        <v>676</v>
      </c>
      <c r="F184" s="237" t="s">
        <v>250</v>
      </c>
      <c r="G184" s="235"/>
      <c r="H184" s="238">
        <v>8</v>
      </c>
      <c r="I184" s="239"/>
      <c r="J184" s="235"/>
      <c r="K184" s="235"/>
      <c r="L184" s="240"/>
      <c r="M184" s="241"/>
      <c r="N184" s="242"/>
      <c r="O184" s="242"/>
      <c r="P184" s="242"/>
      <c r="Q184" s="242"/>
      <c r="R184" s="242"/>
      <c r="S184" s="242"/>
      <c r="T184" s="243"/>
      <c r="AT184" s="244" t="s">
        <v>239</v>
      </c>
      <c r="AU184" s="244" t="s">
        <v>87</v>
      </c>
      <c r="AV184" s="13" t="s">
        <v>141</v>
      </c>
      <c r="AW184" s="13" t="s">
        <v>41</v>
      </c>
      <c r="AX184" s="13" t="s">
        <v>85</v>
      </c>
      <c r="AY184" s="244" t="s">
        <v>125</v>
      </c>
    </row>
    <row r="185" spans="2:65" s="1" customFormat="1" ht="25.5" customHeight="1" x14ac:dyDescent="0.3">
      <c r="B185" s="42"/>
      <c r="C185" s="245" t="s">
        <v>343</v>
      </c>
      <c r="D185" s="245" t="s">
        <v>353</v>
      </c>
      <c r="E185" s="246" t="s">
        <v>782</v>
      </c>
      <c r="F185" s="247" t="s">
        <v>783</v>
      </c>
      <c r="G185" s="248" t="s">
        <v>129</v>
      </c>
      <c r="H185" s="249">
        <v>8.24</v>
      </c>
      <c r="I185" s="250"/>
      <c r="J185" s="251">
        <f>ROUND(I185*H185,2)</f>
        <v>0</v>
      </c>
      <c r="K185" s="247" t="s">
        <v>237</v>
      </c>
      <c r="L185" s="252"/>
      <c r="M185" s="253" t="s">
        <v>34</v>
      </c>
      <c r="N185" s="254" t="s">
        <v>48</v>
      </c>
      <c r="O185" s="43"/>
      <c r="P185" s="193">
        <f>O185*H185</f>
        <v>0</v>
      </c>
      <c r="Q185" s="193">
        <v>8.5999999999999993E-2</v>
      </c>
      <c r="R185" s="193">
        <f>Q185*H185</f>
        <v>0.70863999999999994</v>
      </c>
      <c r="S185" s="193">
        <v>0</v>
      </c>
      <c r="T185" s="194">
        <f>S185*H185</f>
        <v>0</v>
      </c>
      <c r="AR185" s="24" t="s">
        <v>772</v>
      </c>
      <c r="AT185" s="24" t="s">
        <v>353</v>
      </c>
      <c r="AU185" s="24" t="s">
        <v>87</v>
      </c>
      <c r="AY185" s="24" t="s">
        <v>125</v>
      </c>
      <c r="BE185" s="195">
        <f>IF(N185="základní",J185,0)</f>
        <v>0</v>
      </c>
      <c r="BF185" s="195">
        <f>IF(N185="snížená",J185,0)</f>
        <v>0</v>
      </c>
      <c r="BG185" s="195">
        <f>IF(N185="zákl. přenesená",J185,0)</f>
        <v>0</v>
      </c>
      <c r="BH185" s="195">
        <f>IF(N185="sníž. přenesená",J185,0)</f>
        <v>0</v>
      </c>
      <c r="BI185" s="195">
        <f>IF(N185="nulová",J185,0)</f>
        <v>0</v>
      </c>
      <c r="BJ185" s="24" t="s">
        <v>85</v>
      </c>
      <c r="BK185" s="195">
        <f>ROUND(I185*H185,2)</f>
        <v>0</v>
      </c>
      <c r="BL185" s="24" t="s">
        <v>772</v>
      </c>
      <c r="BM185" s="24" t="s">
        <v>784</v>
      </c>
    </row>
    <row r="186" spans="2:65" s="12" customFormat="1" ht="13.5" x14ac:dyDescent="0.3">
      <c r="B186" s="223"/>
      <c r="C186" s="224"/>
      <c r="D186" s="214" t="s">
        <v>239</v>
      </c>
      <c r="E186" s="225" t="s">
        <v>34</v>
      </c>
      <c r="F186" s="226" t="s">
        <v>785</v>
      </c>
      <c r="G186" s="224"/>
      <c r="H186" s="227">
        <v>8.24</v>
      </c>
      <c r="I186" s="228"/>
      <c r="J186" s="224"/>
      <c r="K186" s="224"/>
      <c r="L186" s="229"/>
      <c r="M186" s="230"/>
      <c r="N186" s="231"/>
      <c r="O186" s="231"/>
      <c r="P186" s="231"/>
      <c r="Q186" s="231"/>
      <c r="R186" s="231"/>
      <c r="S186" s="231"/>
      <c r="T186" s="232"/>
      <c r="AT186" s="233" t="s">
        <v>239</v>
      </c>
      <c r="AU186" s="233" t="s">
        <v>87</v>
      </c>
      <c r="AV186" s="12" t="s">
        <v>87</v>
      </c>
      <c r="AW186" s="12" t="s">
        <v>41</v>
      </c>
      <c r="AX186" s="12" t="s">
        <v>85</v>
      </c>
      <c r="AY186" s="233" t="s">
        <v>125</v>
      </c>
    </row>
    <row r="187" spans="2:65" s="1" customFormat="1" ht="25.5" customHeight="1" x14ac:dyDescent="0.3">
      <c r="B187" s="42"/>
      <c r="C187" s="184" t="s">
        <v>348</v>
      </c>
      <c r="D187" s="184" t="s">
        <v>126</v>
      </c>
      <c r="E187" s="185" t="s">
        <v>786</v>
      </c>
      <c r="F187" s="186" t="s">
        <v>787</v>
      </c>
      <c r="G187" s="187" t="s">
        <v>271</v>
      </c>
      <c r="H187" s="188">
        <v>19.25</v>
      </c>
      <c r="I187" s="189"/>
      <c r="J187" s="190">
        <f>ROUND(I187*H187,2)</f>
        <v>0</v>
      </c>
      <c r="K187" s="186" t="s">
        <v>237</v>
      </c>
      <c r="L187" s="62"/>
      <c r="M187" s="191" t="s">
        <v>34</v>
      </c>
      <c r="N187" s="192" t="s">
        <v>48</v>
      </c>
      <c r="O187" s="43"/>
      <c r="P187" s="193">
        <f>O187*H187</f>
        <v>0</v>
      </c>
      <c r="Q187" s="193">
        <v>0</v>
      </c>
      <c r="R187" s="193">
        <f>Q187*H187</f>
        <v>0</v>
      </c>
      <c r="S187" s="193">
        <v>0</v>
      </c>
      <c r="T187" s="194">
        <f>S187*H187</f>
        <v>0</v>
      </c>
      <c r="AR187" s="24" t="s">
        <v>141</v>
      </c>
      <c r="AT187" s="24" t="s">
        <v>126</v>
      </c>
      <c r="AU187" s="24" t="s">
        <v>87</v>
      </c>
      <c r="AY187" s="24" t="s">
        <v>125</v>
      </c>
      <c r="BE187" s="195">
        <f>IF(N187="základní",J187,0)</f>
        <v>0</v>
      </c>
      <c r="BF187" s="195">
        <f>IF(N187="snížená",J187,0)</f>
        <v>0</v>
      </c>
      <c r="BG187" s="195">
        <f>IF(N187="zákl. přenesená",J187,0)</f>
        <v>0</v>
      </c>
      <c r="BH187" s="195">
        <f>IF(N187="sníž. přenesená",J187,0)</f>
        <v>0</v>
      </c>
      <c r="BI187" s="195">
        <f>IF(N187="nulová",J187,0)</f>
        <v>0</v>
      </c>
      <c r="BJ187" s="24" t="s">
        <v>85</v>
      </c>
      <c r="BK187" s="195">
        <f>ROUND(I187*H187,2)</f>
        <v>0</v>
      </c>
      <c r="BL187" s="24" t="s">
        <v>141</v>
      </c>
      <c r="BM187" s="24" t="s">
        <v>788</v>
      </c>
    </row>
    <row r="188" spans="2:65" s="12" customFormat="1" ht="13.5" x14ac:dyDescent="0.3">
      <c r="B188" s="223"/>
      <c r="C188" s="224"/>
      <c r="D188" s="214" t="s">
        <v>239</v>
      </c>
      <c r="E188" s="225" t="s">
        <v>34</v>
      </c>
      <c r="F188" s="226" t="s">
        <v>789</v>
      </c>
      <c r="G188" s="224"/>
      <c r="H188" s="227">
        <v>0.6</v>
      </c>
      <c r="I188" s="228"/>
      <c r="J188" s="224"/>
      <c r="K188" s="224"/>
      <c r="L188" s="229"/>
      <c r="M188" s="230"/>
      <c r="N188" s="231"/>
      <c r="O188" s="231"/>
      <c r="P188" s="231"/>
      <c r="Q188" s="231"/>
      <c r="R188" s="231"/>
      <c r="S188" s="231"/>
      <c r="T188" s="232"/>
      <c r="AT188" s="233" t="s">
        <v>239</v>
      </c>
      <c r="AU188" s="233" t="s">
        <v>87</v>
      </c>
      <c r="AV188" s="12" t="s">
        <v>87</v>
      </c>
      <c r="AW188" s="12" t="s">
        <v>41</v>
      </c>
      <c r="AX188" s="12" t="s">
        <v>77</v>
      </c>
      <c r="AY188" s="233" t="s">
        <v>125</v>
      </c>
    </row>
    <row r="189" spans="2:65" s="12" customFormat="1" ht="13.5" x14ac:dyDescent="0.3">
      <c r="B189" s="223"/>
      <c r="C189" s="224"/>
      <c r="D189" s="214" t="s">
        <v>239</v>
      </c>
      <c r="E189" s="225" t="s">
        <v>34</v>
      </c>
      <c r="F189" s="226" t="s">
        <v>790</v>
      </c>
      <c r="G189" s="224"/>
      <c r="H189" s="227">
        <v>1.4</v>
      </c>
      <c r="I189" s="228"/>
      <c r="J189" s="224"/>
      <c r="K189" s="224"/>
      <c r="L189" s="229"/>
      <c r="M189" s="230"/>
      <c r="N189" s="231"/>
      <c r="O189" s="231"/>
      <c r="P189" s="231"/>
      <c r="Q189" s="231"/>
      <c r="R189" s="231"/>
      <c r="S189" s="231"/>
      <c r="T189" s="232"/>
      <c r="AT189" s="233" t="s">
        <v>239</v>
      </c>
      <c r="AU189" s="233" t="s">
        <v>87</v>
      </c>
      <c r="AV189" s="12" t="s">
        <v>87</v>
      </c>
      <c r="AW189" s="12" t="s">
        <v>41</v>
      </c>
      <c r="AX189" s="12" t="s">
        <v>77</v>
      </c>
      <c r="AY189" s="233" t="s">
        <v>125</v>
      </c>
    </row>
    <row r="190" spans="2:65" s="12" customFormat="1" ht="13.5" x14ac:dyDescent="0.3">
      <c r="B190" s="223"/>
      <c r="C190" s="224"/>
      <c r="D190" s="214" t="s">
        <v>239</v>
      </c>
      <c r="E190" s="225" t="s">
        <v>34</v>
      </c>
      <c r="F190" s="226" t="s">
        <v>791</v>
      </c>
      <c r="G190" s="224"/>
      <c r="H190" s="227">
        <v>2.25</v>
      </c>
      <c r="I190" s="228"/>
      <c r="J190" s="224"/>
      <c r="K190" s="224"/>
      <c r="L190" s="229"/>
      <c r="M190" s="230"/>
      <c r="N190" s="231"/>
      <c r="O190" s="231"/>
      <c r="P190" s="231"/>
      <c r="Q190" s="231"/>
      <c r="R190" s="231"/>
      <c r="S190" s="231"/>
      <c r="T190" s="232"/>
      <c r="AT190" s="233" t="s">
        <v>239</v>
      </c>
      <c r="AU190" s="233" t="s">
        <v>87</v>
      </c>
      <c r="AV190" s="12" t="s">
        <v>87</v>
      </c>
      <c r="AW190" s="12" t="s">
        <v>41</v>
      </c>
      <c r="AX190" s="12" t="s">
        <v>77</v>
      </c>
      <c r="AY190" s="233" t="s">
        <v>125</v>
      </c>
    </row>
    <row r="191" spans="2:65" s="12" customFormat="1" ht="13.5" x14ac:dyDescent="0.3">
      <c r="B191" s="223"/>
      <c r="C191" s="224"/>
      <c r="D191" s="214" t="s">
        <v>239</v>
      </c>
      <c r="E191" s="225" t="s">
        <v>34</v>
      </c>
      <c r="F191" s="226" t="s">
        <v>792</v>
      </c>
      <c r="G191" s="224"/>
      <c r="H191" s="227">
        <v>2.8</v>
      </c>
      <c r="I191" s="228"/>
      <c r="J191" s="224"/>
      <c r="K191" s="224"/>
      <c r="L191" s="229"/>
      <c r="M191" s="230"/>
      <c r="N191" s="231"/>
      <c r="O191" s="231"/>
      <c r="P191" s="231"/>
      <c r="Q191" s="231"/>
      <c r="R191" s="231"/>
      <c r="S191" s="231"/>
      <c r="T191" s="232"/>
      <c r="AT191" s="233" t="s">
        <v>239</v>
      </c>
      <c r="AU191" s="233" t="s">
        <v>87</v>
      </c>
      <c r="AV191" s="12" t="s">
        <v>87</v>
      </c>
      <c r="AW191" s="12" t="s">
        <v>41</v>
      </c>
      <c r="AX191" s="12" t="s">
        <v>77</v>
      </c>
      <c r="AY191" s="233" t="s">
        <v>125</v>
      </c>
    </row>
    <row r="192" spans="2:65" s="12" customFormat="1" ht="13.5" x14ac:dyDescent="0.3">
      <c r="B192" s="223"/>
      <c r="C192" s="224"/>
      <c r="D192" s="214" t="s">
        <v>239</v>
      </c>
      <c r="E192" s="225" t="s">
        <v>34</v>
      </c>
      <c r="F192" s="226" t="s">
        <v>793</v>
      </c>
      <c r="G192" s="224"/>
      <c r="H192" s="227">
        <v>2.6</v>
      </c>
      <c r="I192" s="228"/>
      <c r="J192" s="224"/>
      <c r="K192" s="224"/>
      <c r="L192" s="229"/>
      <c r="M192" s="230"/>
      <c r="N192" s="231"/>
      <c r="O192" s="231"/>
      <c r="P192" s="231"/>
      <c r="Q192" s="231"/>
      <c r="R192" s="231"/>
      <c r="S192" s="231"/>
      <c r="T192" s="232"/>
      <c r="AT192" s="233" t="s">
        <v>239</v>
      </c>
      <c r="AU192" s="233" t="s">
        <v>87</v>
      </c>
      <c r="AV192" s="12" t="s">
        <v>87</v>
      </c>
      <c r="AW192" s="12" t="s">
        <v>41</v>
      </c>
      <c r="AX192" s="12" t="s">
        <v>77</v>
      </c>
      <c r="AY192" s="233" t="s">
        <v>125</v>
      </c>
    </row>
    <row r="193" spans="2:65" s="12" customFormat="1" ht="13.5" x14ac:dyDescent="0.3">
      <c r="B193" s="223"/>
      <c r="C193" s="224"/>
      <c r="D193" s="214" t="s">
        <v>239</v>
      </c>
      <c r="E193" s="225" t="s">
        <v>34</v>
      </c>
      <c r="F193" s="226" t="s">
        <v>794</v>
      </c>
      <c r="G193" s="224"/>
      <c r="H193" s="227">
        <v>2.7</v>
      </c>
      <c r="I193" s="228"/>
      <c r="J193" s="224"/>
      <c r="K193" s="224"/>
      <c r="L193" s="229"/>
      <c r="M193" s="230"/>
      <c r="N193" s="231"/>
      <c r="O193" s="231"/>
      <c r="P193" s="231"/>
      <c r="Q193" s="231"/>
      <c r="R193" s="231"/>
      <c r="S193" s="231"/>
      <c r="T193" s="232"/>
      <c r="AT193" s="233" t="s">
        <v>239</v>
      </c>
      <c r="AU193" s="233" t="s">
        <v>87</v>
      </c>
      <c r="AV193" s="12" t="s">
        <v>87</v>
      </c>
      <c r="AW193" s="12" t="s">
        <v>41</v>
      </c>
      <c r="AX193" s="12" t="s">
        <v>77</v>
      </c>
      <c r="AY193" s="233" t="s">
        <v>125</v>
      </c>
    </row>
    <row r="194" spans="2:65" s="12" customFormat="1" ht="13.5" x14ac:dyDescent="0.3">
      <c r="B194" s="223"/>
      <c r="C194" s="224"/>
      <c r="D194" s="214" t="s">
        <v>239</v>
      </c>
      <c r="E194" s="225" t="s">
        <v>34</v>
      </c>
      <c r="F194" s="226" t="s">
        <v>795</v>
      </c>
      <c r="G194" s="224"/>
      <c r="H194" s="227">
        <v>2.65</v>
      </c>
      <c r="I194" s="228"/>
      <c r="J194" s="224"/>
      <c r="K194" s="224"/>
      <c r="L194" s="229"/>
      <c r="M194" s="230"/>
      <c r="N194" s="231"/>
      <c r="O194" s="231"/>
      <c r="P194" s="231"/>
      <c r="Q194" s="231"/>
      <c r="R194" s="231"/>
      <c r="S194" s="231"/>
      <c r="T194" s="232"/>
      <c r="AT194" s="233" t="s">
        <v>239</v>
      </c>
      <c r="AU194" s="233" t="s">
        <v>87</v>
      </c>
      <c r="AV194" s="12" t="s">
        <v>87</v>
      </c>
      <c r="AW194" s="12" t="s">
        <v>41</v>
      </c>
      <c r="AX194" s="12" t="s">
        <v>77</v>
      </c>
      <c r="AY194" s="233" t="s">
        <v>125</v>
      </c>
    </row>
    <row r="195" spans="2:65" s="12" customFormat="1" ht="13.5" x14ac:dyDescent="0.3">
      <c r="B195" s="223"/>
      <c r="C195" s="224"/>
      <c r="D195" s="214" t="s">
        <v>239</v>
      </c>
      <c r="E195" s="225" t="s">
        <v>34</v>
      </c>
      <c r="F195" s="226" t="s">
        <v>796</v>
      </c>
      <c r="G195" s="224"/>
      <c r="H195" s="227">
        <v>2.8</v>
      </c>
      <c r="I195" s="228"/>
      <c r="J195" s="224"/>
      <c r="K195" s="224"/>
      <c r="L195" s="229"/>
      <c r="M195" s="230"/>
      <c r="N195" s="231"/>
      <c r="O195" s="231"/>
      <c r="P195" s="231"/>
      <c r="Q195" s="231"/>
      <c r="R195" s="231"/>
      <c r="S195" s="231"/>
      <c r="T195" s="232"/>
      <c r="AT195" s="233" t="s">
        <v>239</v>
      </c>
      <c r="AU195" s="233" t="s">
        <v>87</v>
      </c>
      <c r="AV195" s="12" t="s">
        <v>87</v>
      </c>
      <c r="AW195" s="12" t="s">
        <v>41</v>
      </c>
      <c r="AX195" s="12" t="s">
        <v>77</v>
      </c>
      <c r="AY195" s="233" t="s">
        <v>125</v>
      </c>
    </row>
    <row r="196" spans="2:65" s="12" customFormat="1" ht="13.5" x14ac:dyDescent="0.3">
      <c r="B196" s="223"/>
      <c r="C196" s="224"/>
      <c r="D196" s="214" t="s">
        <v>239</v>
      </c>
      <c r="E196" s="225" t="s">
        <v>34</v>
      </c>
      <c r="F196" s="226" t="s">
        <v>797</v>
      </c>
      <c r="G196" s="224"/>
      <c r="H196" s="227">
        <v>0.35</v>
      </c>
      <c r="I196" s="228"/>
      <c r="J196" s="224"/>
      <c r="K196" s="224"/>
      <c r="L196" s="229"/>
      <c r="M196" s="230"/>
      <c r="N196" s="231"/>
      <c r="O196" s="231"/>
      <c r="P196" s="231"/>
      <c r="Q196" s="231"/>
      <c r="R196" s="231"/>
      <c r="S196" s="231"/>
      <c r="T196" s="232"/>
      <c r="AT196" s="233" t="s">
        <v>239</v>
      </c>
      <c r="AU196" s="233" t="s">
        <v>87</v>
      </c>
      <c r="AV196" s="12" t="s">
        <v>87</v>
      </c>
      <c r="AW196" s="12" t="s">
        <v>41</v>
      </c>
      <c r="AX196" s="12" t="s">
        <v>77</v>
      </c>
      <c r="AY196" s="233" t="s">
        <v>125</v>
      </c>
    </row>
    <row r="197" spans="2:65" s="12" customFormat="1" ht="13.5" x14ac:dyDescent="0.3">
      <c r="B197" s="223"/>
      <c r="C197" s="224"/>
      <c r="D197" s="214" t="s">
        <v>239</v>
      </c>
      <c r="E197" s="225" t="s">
        <v>34</v>
      </c>
      <c r="F197" s="226" t="s">
        <v>798</v>
      </c>
      <c r="G197" s="224"/>
      <c r="H197" s="227">
        <v>0.55000000000000004</v>
      </c>
      <c r="I197" s="228"/>
      <c r="J197" s="224"/>
      <c r="K197" s="224"/>
      <c r="L197" s="229"/>
      <c r="M197" s="230"/>
      <c r="N197" s="231"/>
      <c r="O197" s="231"/>
      <c r="P197" s="231"/>
      <c r="Q197" s="231"/>
      <c r="R197" s="231"/>
      <c r="S197" s="231"/>
      <c r="T197" s="232"/>
      <c r="AT197" s="233" t="s">
        <v>239</v>
      </c>
      <c r="AU197" s="233" t="s">
        <v>87</v>
      </c>
      <c r="AV197" s="12" t="s">
        <v>87</v>
      </c>
      <c r="AW197" s="12" t="s">
        <v>41</v>
      </c>
      <c r="AX197" s="12" t="s">
        <v>77</v>
      </c>
      <c r="AY197" s="233" t="s">
        <v>125</v>
      </c>
    </row>
    <row r="198" spans="2:65" s="12" customFormat="1" ht="13.5" x14ac:dyDescent="0.3">
      <c r="B198" s="223"/>
      <c r="C198" s="224"/>
      <c r="D198" s="214" t="s">
        <v>239</v>
      </c>
      <c r="E198" s="225" t="s">
        <v>34</v>
      </c>
      <c r="F198" s="226" t="s">
        <v>799</v>
      </c>
      <c r="G198" s="224"/>
      <c r="H198" s="227">
        <v>0.55000000000000004</v>
      </c>
      <c r="I198" s="228"/>
      <c r="J198" s="224"/>
      <c r="K198" s="224"/>
      <c r="L198" s="229"/>
      <c r="M198" s="230"/>
      <c r="N198" s="231"/>
      <c r="O198" s="231"/>
      <c r="P198" s="231"/>
      <c r="Q198" s="231"/>
      <c r="R198" s="231"/>
      <c r="S198" s="231"/>
      <c r="T198" s="232"/>
      <c r="AT198" s="233" t="s">
        <v>239</v>
      </c>
      <c r="AU198" s="233" t="s">
        <v>87</v>
      </c>
      <c r="AV198" s="12" t="s">
        <v>87</v>
      </c>
      <c r="AW198" s="12" t="s">
        <v>41</v>
      </c>
      <c r="AX198" s="12" t="s">
        <v>77</v>
      </c>
      <c r="AY198" s="233" t="s">
        <v>125</v>
      </c>
    </row>
    <row r="199" spans="2:65" s="13" customFormat="1" ht="13.5" x14ac:dyDescent="0.3">
      <c r="B199" s="234"/>
      <c r="C199" s="235"/>
      <c r="D199" s="214" t="s">
        <v>239</v>
      </c>
      <c r="E199" s="236" t="s">
        <v>34</v>
      </c>
      <c r="F199" s="237" t="s">
        <v>250</v>
      </c>
      <c r="G199" s="235"/>
      <c r="H199" s="238">
        <v>19.25</v>
      </c>
      <c r="I199" s="239"/>
      <c r="J199" s="235"/>
      <c r="K199" s="235"/>
      <c r="L199" s="240"/>
      <c r="M199" s="241"/>
      <c r="N199" s="242"/>
      <c r="O199" s="242"/>
      <c r="P199" s="242"/>
      <c r="Q199" s="242"/>
      <c r="R199" s="242"/>
      <c r="S199" s="242"/>
      <c r="T199" s="243"/>
      <c r="AT199" s="244" t="s">
        <v>239</v>
      </c>
      <c r="AU199" s="244" t="s">
        <v>87</v>
      </c>
      <c r="AV199" s="13" t="s">
        <v>141</v>
      </c>
      <c r="AW199" s="13" t="s">
        <v>41</v>
      </c>
      <c r="AX199" s="13" t="s">
        <v>85</v>
      </c>
      <c r="AY199" s="244" t="s">
        <v>125</v>
      </c>
    </row>
    <row r="200" spans="2:65" s="1" customFormat="1" ht="16.5" customHeight="1" x14ac:dyDescent="0.3">
      <c r="B200" s="42"/>
      <c r="C200" s="184" t="s">
        <v>9</v>
      </c>
      <c r="D200" s="184" t="s">
        <v>126</v>
      </c>
      <c r="E200" s="185" t="s">
        <v>800</v>
      </c>
      <c r="F200" s="186" t="s">
        <v>801</v>
      </c>
      <c r="G200" s="187" t="s">
        <v>246</v>
      </c>
      <c r="H200" s="188">
        <v>78</v>
      </c>
      <c r="I200" s="189"/>
      <c r="J200" s="190">
        <f>ROUND(I200*H200,2)</f>
        <v>0</v>
      </c>
      <c r="K200" s="186" t="s">
        <v>237</v>
      </c>
      <c r="L200" s="62"/>
      <c r="M200" s="191" t="s">
        <v>34</v>
      </c>
      <c r="N200" s="192" t="s">
        <v>48</v>
      </c>
      <c r="O200" s="43"/>
      <c r="P200" s="193">
        <f>O200*H200</f>
        <v>0</v>
      </c>
      <c r="Q200" s="193">
        <v>4.0200000000000001E-3</v>
      </c>
      <c r="R200" s="193">
        <f>Q200*H200</f>
        <v>0.31356000000000001</v>
      </c>
      <c r="S200" s="193">
        <v>0</v>
      </c>
      <c r="T200" s="194">
        <f>S200*H200</f>
        <v>0</v>
      </c>
      <c r="AR200" s="24" t="s">
        <v>141</v>
      </c>
      <c r="AT200" s="24" t="s">
        <v>126</v>
      </c>
      <c r="AU200" s="24" t="s">
        <v>87</v>
      </c>
      <c r="AY200" s="24" t="s">
        <v>125</v>
      </c>
      <c r="BE200" s="195">
        <f>IF(N200="základní",J200,0)</f>
        <v>0</v>
      </c>
      <c r="BF200" s="195">
        <f>IF(N200="snížená",J200,0)</f>
        <v>0</v>
      </c>
      <c r="BG200" s="195">
        <f>IF(N200="zákl. přenesená",J200,0)</f>
        <v>0</v>
      </c>
      <c r="BH200" s="195">
        <f>IF(N200="sníž. přenesená",J200,0)</f>
        <v>0</v>
      </c>
      <c r="BI200" s="195">
        <f>IF(N200="nulová",J200,0)</f>
        <v>0</v>
      </c>
      <c r="BJ200" s="24" t="s">
        <v>85</v>
      </c>
      <c r="BK200" s="195">
        <f>ROUND(I200*H200,2)</f>
        <v>0</v>
      </c>
      <c r="BL200" s="24" t="s">
        <v>141</v>
      </c>
      <c r="BM200" s="24" t="s">
        <v>802</v>
      </c>
    </row>
    <row r="201" spans="2:65" s="9" customFormat="1" ht="29.85" customHeight="1" x14ac:dyDescent="0.3">
      <c r="B201" s="170"/>
      <c r="C201" s="171"/>
      <c r="D201" s="172" t="s">
        <v>76</v>
      </c>
      <c r="E201" s="210" t="s">
        <v>284</v>
      </c>
      <c r="F201" s="210" t="s">
        <v>529</v>
      </c>
      <c r="G201" s="171"/>
      <c r="H201" s="171"/>
      <c r="I201" s="174"/>
      <c r="J201" s="211">
        <f>BK201</f>
        <v>0</v>
      </c>
      <c r="K201" s="171"/>
      <c r="L201" s="176"/>
      <c r="M201" s="177"/>
      <c r="N201" s="178"/>
      <c r="O201" s="178"/>
      <c r="P201" s="179">
        <f>SUM(P202:P204)</f>
        <v>0</v>
      </c>
      <c r="Q201" s="178"/>
      <c r="R201" s="179">
        <f>SUM(R202:R204)</f>
        <v>0</v>
      </c>
      <c r="S201" s="178"/>
      <c r="T201" s="180">
        <f>SUM(T202:T204)</f>
        <v>0</v>
      </c>
      <c r="AR201" s="181" t="s">
        <v>85</v>
      </c>
      <c r="AT201" s="182" t="s">
        <v>76</v>
      </c>
      <c r="AU201" s="182" t="s">
        <v>85</v>
      </c>
      <c r="AY201" s="181" t="s">
        <v>125</v>
      </c>
      <c r="BK201" s="183">
        <f>SUM(BK202:BK204)</f>
        <v>0</v>
      </c>
    </row>
    <row r="202" spans="2:65" s="1" customFormat="1" ht="25.5" customHeight="1" x14ac:dyDescent="0.3">
      <c r="B202" s="42"/>
      <c r="C202" s="184" t="s">
        <v>359</v>
      </c>
      <c r="D202" s="184" t="s">
        <v>126</v>
      </c>
      <c r="E202" s="185" t="s">
        <v>662</v>
      </c>
      <c r="F202" s="186" t="s">
        <v>663</v>
      </c>
      <c r="G202" s="187" t="s">
        <v>356</v>
      </c>
      <c r="H202" s="188">
        <v>182.32499999999999</v>
      </c>
      <c r="I202" s="189"/>
      <c r="J202" s="190">
        <f>ROUND(I202*H202,2)</f>
        <v>0</v>
      </c>
      <c r="K202" s="186" t="s">
        <v>237</v>
      </c>
      <c r="L202" s="62"/>
      <c r="M202" s="191" t="s">
        <v>34</v>
      </c>
      <c r="N202" s="192" t="s">
        <v>48</v>
      </c>
      <c r="O202" s="43"/>
      <c r="P202" s="193">
        <f>O202*H202</f>
        <v>0</v>
      </c>
      <c r="Q202" s="193">
        <v>0</v>
      </c>
      <c r="R202" s="193">
        <f>Q202*H202</f>
        <v>0</v>
      </c>
      <c r="S202" s="193">
        <v>0</v>
      </c>
      <c r="T202" s="194">
        <f>S202*H202</f>
        <v>0</v>
      </c>
      <c r="AR202" s="24" t="s">
        <v>141</v>
      </c>
      <c r="AT202" s="24" t="s">
        <v>126</v>
      </c>
      <c r="AU202" s="24" t="s">
        <v>87</v>
      </c>
      <c r="AY202" s="24" t="s">
        <v>125</v>
      </c>
      <c r="BE202" s="195">
        <f>IF(N202="základní",J202,0)</f>
        <v>0</v>
      </c>
      <c r="BF202" s="195">
        <f>IF(N202="snížená",J202,0)</f>
        <v>0</v>
      </c>
      <c r="BG202" s="195">
        <f>IF(N202="zákl. přenesená",J202,0)</f>
        <v>0</v>
      </c>
      <c r="BH202" s="195">
        <f>IF(N202="sníž. přenesená",J202,0)</f>
        <v>0</v>
      </c>
      <c r="BI202" s="195">
        <f>IF(N202="nulová",J202,0)</f>
        <v>0</v>
      </c>
      <c r="BJ202" s="24" t="s">
        <v>85</v>
      </c>
      <c r="BK202" s="195">
        <f>ROUND(I202*H202,2)</f>
        <v>0</v>
      </c>
      <c r="BL202" s="24" t="s">
        <v>141</v>
      </c>
      <c r="BM202" s="24" t="s">
        <v>803</v>
      </c>
    </row>
    <row r="203" spans="2:65" s="12" customFormat="1" ht="13.5" x14ac:dyDescent="0.3">
      <c r="B203" s="223"/>
      <c r="C203" s="224"/>
      <c r="D203" s="214" t="s">
        <v>239</v>
      </c>
      <c r="E203" s="225" t="s">
        <v>34</v>
      </c>
      <c r="F203" s="226" t="s">
        <v>804</v>
      </c>
      <c r="G203" s="224"/>
      <c r="H203" s="227">
        <v>182.32499999999999</v>
      </c>
      <c r="I203" s="228"/>
      <c r="J203" s="224"/>
      <c r="K203" s="224"/>
      <c r="L203" s="229"/>
      <c r="M203" s="230"/>
      <c r="N203" s="231"/>
      <c r="O203" s="231"/>
      <c r="P203" s="231"/>
      <c r="Q203" s="231"/>
      <c r="R203" s="231"/>
      <c r="S203" s="231"/>
      <c r="T203" s="232"/>
      <c r="AT203" s="233" t="s">
        <v>239</v>
      </c>
      <c r="AU203" s="233" t="s">
        <v>87</v>
      </c>
      <c r="AV203" s="12" t="s">
        <v>87</v>
      </c>
      <c r="AW203" s="12" t="s">
        <v>41</v>
      </c>
      <c r="AX203" s="12" t="s">
        <v>85</v>
      </c>
      <c r="AY203" s="233" t="s">
        <v>125</v>
      </c>
    </row>
    <row r="204" spans="2:65" s="1" customFormat="1" ht="16.5" customHeight="1" x14ac:dyDescent="0.3">
      <c r="B204" s="42"/>
      <c r="C204" s="184" t="s">
        <v>193</v>
      </c>
      <c r="D204" s="184" t="s">
        <v>126</v>
      </c>
      <c r="E204" s="185" t="s">
        <v>805</v>
      </c>
      <c r="F204" s="186" t="s">
        <v>806</v>
      </c>
      <c r="G204" s="187" t="s">
        <v>356</v>
      </c>
      <c r="H204" s="188">
        <v>204.51300000000001</v>
      </c>
      <c r="I204" s="189"/>
      <c r="J204" s="190">
        <f>ROUND(I204*H204,2)</f>
        <v>0</v>
      </c>
      <c r="K204" s="186" t="s">
        <v>237</v>
      </c>
      <c r="L204" s="62"/>
      <c r="M204" s="191" t="s">
        <v>34</v>
      </c>
      <c r="N204" s="196" t="s">
        <v>48</v>
      </c>
      <c r="O204" s="197"/>
      <c r="P204" s="198">
        <f>O204*H204</f>
        <v>0</v>
      </c>
      <c r="Q204" s="198">
        <v>0</v>
      </c>
      <c r="R204" s="198">
        <f>Q204*H204</f>
        <v>0</v>
      </c>
      <c r="S204" s="198">
        <v>0</v>
      </c>
      <c r="T204" s="199">
        <f>S204*H204</f>
        <v>0</v>
      </c>
      <c r="AR204" s="24" t="s">
        <v>141</v>
      </c>
      <c r="AT204" s="24" t="s">
        <v>126</v>
      </c>
      <c r="AU204" s="24" t="s">
        <v>87</v>
      </c>
      <c r="AY204" s="24" t="s">
        <v>125</v>
      </c>
      <c r="BE204" s="195">
        <f>IF(N204="základní",J204,0)</f>
        <v>0</v>
      </c>
      <c r="BF204" s="195">
        <f>IF(N204="snížená",J204,0)</f>
        <v>0</v>
      </c>
      <c r="BG204" s="195">
        <f>IF(N204="zákl. přenesená",J204,0)</f>
        <v>0</v>
      </c>
      <c r="BH204" s="195">
        <f>IF(N204="sníž. přenesená",J204,0)</f>
        <v>0</v>
      </c>
      <c r="BI204" s="195">
        <f>IF(N204="nulová",J204,0)</f>
        <v>0</v>
      </c>
      <c r="BJ204" s="24" t="s">
        <v>85</v>
      </c>
      <c r="BK204" s="195">
        <f>ROUND(I204*H204,2)</f>
        <v>0</v>
      </c>
      <c r="BL204" s="24" t="s">
        <v>141</v>
      </c>
      <c r="BM204" s="24" t="s">
        <v>807</v>
      </c>
    </row>
    <row r="205" spans="2:65" s="1" customFormat="1" ht="6.95" customHeight="1" x14ac:dyDescent="0.3">
      <c r="B205" s="57"/>
      <c r="C205" s="58"/>
      <c r="D205" s="58"/>
      <c r="E205" s="58"/>
      <c r="F205" s="58"/>
      <c r="G205" s="58"/>
      <c r="H205" s="58"/>
      <c r="I205" s="140"/>
      <c r="J205" s="58"/>
      <c r="K205" s="58"/>
      <c r="L205" s="62"/>
    </row>
  </sheetData>
  <sheetProtection algorithmName="SHA-512" hashValue="JiUzVSmKnX8ItEtahyLqM4kXghNEhdzgMvFSv53VjShFTaJl8Gsb4ICj+sf04rrSwpMHyIlKQgJZcbWkv+PiDg==" saltValue="IDNZ2z5QKu9NiODWMKvE784be3ra0R+r+p19La+kguN0jODdp6v9dO/sUFHdQ070ofiy7c3FvhpSipk/gWkwxw==" spinCount="100000" sheet="1" objects="1" scenarios="1" formatColumns="0" formatRows="0" autoFilter="0"/>
  <autoFilter ref="C80:K204"/>
  <mergeCells count="10">
    <mergeCell ref="J51:J52"/>
    <mergeCell ref="E71:H71"/>
    <mergeCell ref="E73:H73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0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3.5" x14ac:dyDescent="0.3"/>
  <cols>
    <col min="1" max="1" width="8.33203125" style="266" customWidth="1"/>
    <col min="2" max="2" width="1.6640625" style="266" customWidth="1"/>
    <col min="3" max="4" width="5" style="266" customWidth="1"/>
    <col min="5" max="5" width="11.6640625" style="266" customWidth="1"/>
    <col min="6" max="6" width="9.1640625" style="266" customWidth="1"/>
    <col min="7" max="7" width="5" style="266" customWidth="1"/>
    <col min="8" max="8" width="77.83203125" style="266" customWidth="1"/>
    <col min="9" max="10" width="20" style="266" customWidth="1"/>
    <col min="11" max="11" width="1.6640625" style="266" customWidth="1"/>
  </cols>
  <sheetData>
    <row r="1" spans="2:11" ht="37.5" customHeight="1" x14ac:dyDescent="0.3"/>
    <row r="2" spans="2:11" ht="7.5" customHeight="1" x14ac:dyDescent="0.3">
      <c r="B2" s="267"/>
      <c r="C2" s="268"/>
      <c r="D2" s="268"/>
      <c r="E2" s="268"/>
      <c r="F2" s="268"/>
      <c r="G2" s="268"/>
      <c r="H2" s="268"/>
      <c r="I2" s="268"/>
      <c r="J2" s="268"/>
      <c r="K2" s="269"/>
    </row>
    <row r="3" spans="2:11" s="15" customFormat="1" ht="45" customHeight="1" x14ac:dyDescent="0.3">
      <c r="B3" s="270"/>
      <c r="C3" s="394" t="s">
        <v>808</v>
      </c>
      <c r="D3" s="394"/>
      <c r="E3" s="394"/>
      <c r="F3" s="394"/>
      <c r="G3" s="394"/>
      <c r="H3" s="394"/>
      <c r="I3" s="394"/>
      <c r="J3" s="394"/>
      <c r="K3" s="271"/>
    </row>
    <row r="4" spans="2:11" ht="25.5" customHeight="1" x14ac:dyDescent="0.3">
      <c r="B4" s="272"/>
      <c r="C4" s="398" t="s">
        <v>809</v>
      </c>
      <c r="D4" s="398"/>
      <c r="E4" s="398"/>
      <c r="F4" s="398"/>
      <c r="G4" s="398"/>
      <c r="H4" s="398"/>
      <c r="I4" s="398"/>
      <c r="J4" s="398"/>
      <c r="K4" s="273"/>
    </row>
    <row r="5" spans="2:11" ht="5.25" customHeight="1" x14ac:dyDescent="0.3">
      <c r="B5" s="272"/>
      <c r="C5" s="274"/>
      <c r="D5" s="274"/>
      <c r="E5" s="274"/>
      <c r="F5" s="274"/>
      <c r="G5" s="274"/>
      <c r="H5" s="274"/>
      <c r="I5" s="274"/>
      <c r="J5" s="274"/>
      <c r="K5" s="273"/>
    </row>
    <row r="6" spans="2:11" ht="15" customHeight="1" x14ac:dyDescent="0.3">
      <c r="B6" s="272"/>
      <c r="C6" s="397" t="s">
        <v>810</v>
      </c>
      <c r="D6" s="397"/>
      <c r="E6" s="397"/>
      <c r="F6" s="397"/>
      <c r="G6" s="397"/>
      <c r="H6" s="397"/>
      <c r="I6" s="397"/>
      <c r="J6" s="397"/>
      <c r="K6" s="273"/>
    </row>
    <row r="7" spans="2:11" ht="15" customHeight="1" x14ac:dyDescent="0.3">
      <c r="B7" s="276"/>
      <c r="C7" s="397" t="s">
        <v>811</v>
      </c>
      <c r="D7" s="397"/>
      <c r="E7" s="397"/>
      <c r="F7" s="397"/>
      <c r="G7" s="397"/>
      <c r="H7" s="397"/>
      <c r="I7" s="397"/>
      <c r="J7" s="397"/>
      <c r="K7" s="273"/>
    </row>
    <row r="8" spans="2:11" ht="12.75" customHeight="1" x14ac:dyDescent="0.3">
      <c r="B8" s="276"/>
      <c r="C8" s="275"/>
      <c r="D8" s="275"/>
      <c r="E8" s="275"/>
      <c r="F8" s="275"/>
      <c r="G8" s="275"/>
      <c r="H8" s="275"/>
      <c r="I8" s="275"/>
      <c r="J8" s="275"/>
      <c r="K8" s="273"/>
    </row>
    <row r="9" spans="2:11" ht="15" customHeight="1" x14ac:dyDescent="0.3">
      <c r="B9" s="276"/>
      <c r="C9" s="397" t="s">
        <v>812</v>
      </c>
      <c r="D9" s="397"/>
      <c r="E9" s="397"/>
      <c r="F9" s="397"/>
      <c r="G9" s="397"/>
      <c r="H9" s="397"/>
      <c r="I9" s="397"/>
      <c r="J9" s="397"/>
      <c r="K9" s="273"/>
    </row>
    <row r="10" spans="2:11" ht="15" customHeight="1" x14ac:dyDescent="0.3">
      <c r="B10" s="276"/>
      <c r="C10" s="275"/>
      <c r="D10" s="397" t="s">
        <v>813</v>
      </c>
      <c r="E10" s="397"/>
      <c r="F10" s="397"/>
      <c r="G10" s="397"/>
      <c r="H10" s="397"/>
      <c r="I10" s="397"/>
      <c r="J10" s="397"/>
      <c r="K10" s="273"/>
    </row>
    <row r="11" spans="2:11" ht="15" customHeight="1" x14ac:dyDescent="0.3">
      <c r="B11" s="276"/>
      <c r="C11" s="277"/>
      <c r="D11" s="397" t="s">
        <v>814</v>
      </c>
      <c r="E11" s="397"/>
      <c r="F11" s="397"/>
      <c r="G11" s="397"/>
      <c r="H11" s="397"/>
      <c r="I11" s="397"/>
      <c r="J11" s="397"/>
      <c r="K11" s="273"/>
    </row>
    <row r="12" spans="2:11" ht="12.75" customHeight="1" x14ac:dyDescent="0.3">
      <c r="B12" s="276"/>
      <c r="C12" s="277"/>
      <c r="D12" s="277"/>
      <c r="E12" s="277"/>
      <c r="F12" s="277"/>
      <c r="G12" s="277"/>
      <c r="H12" s="277"/>
      <c r="I12" s="277"/>
      <c r="J12" s="277"/>
      <c r="K12" s="273"/>
    </row>
    <row r="13" spans="2:11" ht="15" customHeight="1" x14ac:dyDescent="0.3">
      <c r="B13" s="276"/>
      <c r="C13" s="277"/>
      <c r="D13" s="397" t="s">
        <v>815</v>
      </c>
      <c r="E13" s="397"/>
      <c r="F13" s="397"/>
      <c r="G13" s="397"/>
      <c r="H13" s="397"/>
      <c r="I13" s="397"/>
      <c r="J13" s="397"/>
      <c r="K13" s="273"/>
    </row>
    <row r="14" spans="2:11" ht="15" customHeight="1" x14ac:dyDescent="0.3">
      <c r="B14" s="276"/>
      <c r="C14" s="277"/>
      <c r="D14" s="397" t="s">
        <v>816</v>
      </c>
      <c r="E14" s="397"/>
      <c r="F14" s="397"/>
      <c r="G14" s="397"/>
      <c r="H14" s="397"/>
      <c r="I14" s="397"/>
      <c r="J14" s="397"/>
      <c r="K14" s="273"/>
    </row>
    <row r="15" spans="2:11" ht="15" customHeight="1" x14ac:dyDescent="0.3">
      <c r="B15" s="276"/>
      <c r="C15" s="277"/>
      <c r="D15" s="397" t="s">
        <v>817</v>
      </c>
      <c r="E15" s="397"/>
      <c r="F15" s="397"/>
      <c r="G15" s="397"/>
      <c r="H15" s="397"/>
      <c r="I15" s="397"/>
      <c r="J15" s="397"/>
      <c r="K15" s="273"/>
    </row>
    <row r="16" spans="2:11" ht="15" customHeight="1" x14ac:dyDescent="0.3">
      <c r="B16" s="276"/>
      <c r="C16" s="277"/>
      <c r="D16" s="277"/>
      <c r="E16" s="278" t="s">
        <v>84</v>
      </c>
      <c r="F16" s="397" t="s">
        <v>818</v>
      </c>
      <c r="G16" s="397"/>
      <c r="H16" s="397"/>
      <c r="I16" s="397"/>
      <c r="J16" s="397"/>
      <c r="K16" s="273"/>
    </row>
    <row r="17" spans="2:11" ht="15" customHeight="1" x14ac:dyDescent="0.3">
      <c r="B17" s="276"/>
      <c r="C17" s="277"/>
      <c r="D17" s="277"/>
      <c r="E17" s="278" t="s">
        <v>819</v>
      </c>
      <c r="F17" s="397" t="s">
        <v>820</v>
      </c>
      <c r="G17" s="397"/>
      <c r="H17" s="397"/>
      <c r="I17" s="397"/>
      <c r="J17" s="397"/>
      <c r="K17" s="273"/>
    </row>
    <row r="18" spans="2:11" ht="15" customHeight="1" x14ac:dyDescent="0.3">
      <c r="B18" s="276"/>
      <c r="C18" s="277"/>
      <c r="D18" s="277"/>
      <c r="E18" s="278" t="s">
        <v>821</v>
      </c>
      <c r="F18" s="397" t="s">
        <v>822</v>
      </c>
      <c r="G18" s="397"/>
      <c r="H18" s="397"/>
      <c r="I18" s="397"/>
      <c r="J18" s="397"/>
      <c r="K18" s="273"/>
    </row>
    <row r="19" spans="2:11" ht="15" customHeight="1" x14ac:dyDescent="0.3">
      <c r="B19" s="276"/>
      <c r="C19" s="277"/>
      <c r="D19" s="277"/>
      <c r="E19" s="278" t="s">
        <v>823</v>
      </c>
      <c r="F19" s="397" t="s">
        <v>824</v>
      </c>
      <c r="G19" s="397"/>
      <c r="H19" s="397"/>
      <c r="I19" s="397"/>
      <c r="J19" s="397"/>
      <c r="K19" s="273"/>
    </row>
    <row r="20" spans="2:11" ht="15" customHeight="1" x14ac:dyDescent="0.3">
      <c r="B20" s="276"/>
      <c r="C20" s="277"/>
      <c r="D20" s="277"/>
      <c r="E20" s="278" t="s">
        <v>825</v>
      </c>
      <c r="F20" s="397" t="s">
        <v>826</v>
      </c>
      <c r="G20" s="397"/>
      <c r="H20" s="397"/>
      <c r="I20" s="397"/>
      <c r="J20" s="397"/>
      <c r="K20" s="273"/>
    </row>
    <row r="21" spans="2:11" ht="15" customHeight="1" x14ac:dyDescent="0.3">
      <c r="B21" s="276"/>
      <c r="C21" s="277"/>
      <c r="D21" s="277"/>
      <c r="E21" s="278" t="s">
        <v>827</v>
      </c>
      <c r="F21" s="397" t="s">
        <v>828</v>
      </c>
      <c r="G21" s="397"/>
      <c r="H21" s="397"/>
      <c r="I21" s="397"/>
      <c r="J21" s="397"/>
      <c r="K21" s="273"/>
    </row>
    <row r="22" spans="2:11" ht="12.75" customHeight="1" x14ac:dyDescent="0.3">
      <c r="B22" s="276"/>
      <c r="C22" s="277"/>
      <c r="D22" s="277"/>
      <c r="E22" s="277"/>
      <c r="F22" s="277"/>
      <c r="G22" s="277"/>
      <c r="H22" s="277"/>
      <c r="I22" s="277"/>
      <c r="J22" s="277"/>
      <c r="K22" s="273"/>
    </row>
    <row r="23" spans="2:11" ht="15" customHeight="1" x14ac:dyDescent="0.3">
      <c r="B23" s="276"/>
      <c r="C23" s="397" t="s">
        <v>829</v>
      </c>
      <c r="D23" s="397"/>
      <c r="E23" s="397"/>
      <c r="F23" s="397"/>
      <c r="G23" s="397"/>
      <c r="H23" s="397"/>
      <c r="I23" s="397"/>
      <c r="J23" s="397"/>
      <c r="K23" s="273"/>
    </row>
    <row r="24" spans="2:11" ht="15" customHeight="1" x14ac:dyDescent="0.3">
      <c r="B24" s="276"/>
      <c r="C24" s="397" t="s">
        <v>830</v>
      </c>
      <c r="D24" s="397"/>
      <c r="E24" s="397"/>
      <c r="F24" s="397"/>
      <c r="G24" s="397"/>
      <c r="H24" s="397"/>
      <c r="I24" s="397"/>
      <c r="J24" s="397"/>
      <c r="K24" s="273"/>
    </row>
    <row r="25" spans="2:11" ht="15" customHeight="1" x14ac:dyDescent="0.3">
      <c r="B25" s="276"/>
      <c r="C25" s="275"/>
      <c r="D25" s="397" t="s">
        <v>831</v>
      </c>
      <c r="E25" s="397"/>
      <c r="F25" s="397"/>
      <c r="G25" s="397"/>
      <c r="H25" s="397"/>
      <c r="I25" s="397"/>
      <c r="J25" s="397"/>
      <c r="K25" s="273"/>
    </row>
    <row r="26" spans="2:11" ht="15" customHeight="1" x14ac:dyDescent="0.3">
      <c r="B26" s="276"/>
      <c r="C26" s="277"/>
      <c r="D26" s="397" t="s">
        <v>832</v>
      </c>
      <c r="E26" s="397"/>
      <c r="F26" s="397"/>
      <c r="G26" s="397"/>
      <c r="H26" s="397"/>
      <c r="I26" s="397"/>
      <c r="J26" s="397"/>
      <c r="K26" s="273"/>
    </row>
    <row r="27" spans="2:11" ht="12.75" customHeight="1" x14ac:dyDescent="0.3">
      <c r="B27" s="276"/>
      <c r="C27" s="277"/>
      <c r="D27" s="277"/>
      <c r="E27" s="277"/>
      <c r="F27" s="277"/>
      <c r="G27" s="277"/>
      <c r="H27" s="277"/>
      <c r="I27" s="277"/>
      <c r="J27" s="277"/>
      <c r="K27" s="273"/>
    </row>
    <row r="28" spans="2:11" ht="15" customHeight="1" x14ac:dyDescent="0.3">
      <c r="B28" s="276"/>
      <c r="C28" s="277"/>
      <c r="D28" s="397" t="s">
        <v>833</v>
      </c>
      <c r="E28" s="397"/>
      <c r="F28" s="397"/>
      <c r="G28" s="397"/>
      <c r="H28" s="397"/>
      <c r="I28" s="397"/>
      <c r="J28" s="397"/>
      <c r="K28" s="273"/>
    </row>
    <row r="29" spans="2:11" ht="15" customHeight="1" x14ac:dyDescent="0.3">
      <c r="B29" s="276"/>
      <c r="C29" s="277"/>
      <c r="D29" s="397" t="s">
        <v>834</v>
      </c>
      <c r="E29" s="397"/>
      <c r="F29" s="397"/>
      <c r="G29" s="397"/>
      <c r="H29" s="397"/>
      <c r="I29" s="397"/>
      <c r="J29" s="397"/>
      <c r="K29" s="273"/>
    </row>
    <row r="30" spans="2:11" ht="12.75" customHeight="1" x14ac:dyDescent="0.3">
      <c r="B30" s="276"/>
      <c r="C30" s="277"/>
      <c r="D30" s="277"/>
      <c r="E30" s="277"/>
      <c r="F30" s="277"/>
      <c r="G30" s="277"/>
      <c r="H30" s="277"/>
      <c r="I30" s="277"/>
      <c r="J30" s="277"/>
      <c r="K30" s="273"/>
    </row>
    <row r="31" spans="2:11" ht="15" customHeight="1" x14ac:dyDescent="0.3">
      <c r="B31" s="276"/>
      <c r="C31" s="277"/>
      <c r="D31" s="397" t="s">
        <v>835</v>
      </c>
      <c r="E31" s="397"/>
      <c r="F31" s="397"/>
      <c r="G31" s="397"/>
      <c r="H31" s="397"/>
      <c r="I31" s="397"/>
      <c r="J31" s="397"/>
      <c r="K31" s="273"/>
    </row>
    <row r="32" spans="2:11" ht="15" customHeight="1" x14ac:dyDescent="0.3">
      <c r="B32" s="276"/>
      <c r="C32" s="277"/>
      <c r="D32" s="397" t="s">
        <v>836</v>
      </c>
      <c r="E32" s="397"/>
      <c r="F32" s="397"/>
      <c r="G32" s="397"/>
      <c r="H32" s="397"/>
      <c r="I32" s="397"/>
      <c r="J32" s="397"/>
      <c r="K32" s="273"/>
    </row>
    <row r="33" spans="2:11" ht="15" customHeight="1" x14ac:dyDescent="0.3">
      <c r="B33" s="276"/>
      <c r="C33" s="277"/>
      <c r="D33" s="397" t="s">
        <v>837</v>
      </c>
      <c r="E33" s="397"/>
      <c r="F33" s="397"/>
      <c r="G33" s="397"/>
      <c r="H33" s="397"/>
      <c r="I33" s="397"/>
      <c r="J33" s="397"/>
      <c r="K33" s="273"/>
    </row>
    <row r="34" spans="2:11" ht="15" customHeight="1" x14ac:dyDescent="0.3">
      <c r="B34" s="276"/>
      <c r="C34" s="277"/>
      <c r="D34" s="275"/>
      <c r="E34" s="279" t="s">
        <v>109</v>
      </c>
      <c r="F34" s="275"/>
      <c r="G34" s="397" t="s">
        <v>838</v>
      </c>
      <c r="H34" s="397"/>
      <c r="I34" s="397"/>
      <c r="J34" s="397"/>
      <c r="K34" s="273"/>
    </row>
    <row r="35" spans="2:11" ht="30.75" customHeight="1" x14ac:dyDescent="0.3">
      <c r="B35" s="276"/>
      <c r="C35" s="277"/>
      <c r="D35" s="275"/>
      <c r="E35" s="279" t="s">
        <v>839</v>
      </c>
      <c r="F35" s="275"/>
      <c r="G35" s="397" t="s">
        <v>840</v>
      </c>
      <c r="H35" s="397"/>
      <c r="I35" s="397"/>
      <c r="J35" s="397"/>
      <c r="K35" s="273"/>
    </row>
    <row r="36" spans="2:11" ht="15" customHeight="1" x14ac:dyDescent="0.3">
      <c r="B36" s="276"/>
      <c r="C36" s="277"/>
      <c r="D36" s="275"/>
      <c r="E36" s="279" t="s">
        <v>58</v>
      </c>
      <c r="F36" s="275"/>
      <c r="G36" s="397" t="s">
        <v>841</v>
      </c>
      <c r="H36" s="397"/>
      <c r="I36" s="397"/>
      <c r="J36" s="397"/>
      <c r="K36" s="273"/>
    </row>
    <row r="37" spans="2:11" ht="15" customHeight="1" x14ac:dyDescent="0.3">
      <c r="B37" s="276"/>
      <c r="C37" s="277"/>
      <c r="D37" s="275"/>
      <c r="E37" s="279" t="s">
        <v>110</v>
      </c>
      <c r="F37" s="275"/>
      <c r="G37" s="397" t="s">
        <v>842</v>
      </c>
      <c r="H37" s="397"/>
      <c r="I37" s="397"/>
      <c r="J37" s="397"/>
      <c r="K37" s="273"/>
    </row>
    <row r="38" spans="2:11" ht="15" customHeight="1" x14ac:dyDescent="0.3">
      <c r="B38" s="276"/>
      <c r="C38" s="277"/>
      <c r="D38" s="275"/>
      <c r="E38" s="279" t="s">
        <v>111</v>
      </c>
      <c r="F38" s="275"/>
      <c r="G38" s="397" t="s">
        <v>843</v>
      </c>
      <c r="H38" s="397"/>
      <c r="I38" s="397"/>
      <c r="J38" s="397"/>
      <c r="K38" s="273"/>
    </row>
    <row r="39" spans="2:11" ht="15" customHeight="1" x14ac:dyDescent="0.3">
      <c r="B39" s="276"/>
      <c r="C39" s="277"/>
      <c r="D39" s="275"/>
      <c r="E39" s="279" t="s">
        <v>112</v>
      </c>
      <c r="F39" s="275"/>
      <c r="G39" s="397" t="s">
        <v>844</v>
      </c>
      <c r="H39" s="397"/>
      <c r="I39" s="397"/>
      <c r="J39" s="397"/>
      <c r="K39" s="273"/>
    </row>
    <row r="40" spans="2:11" ht="15" customHeight="1" x14ac:dyDescent="0.3">
      <c r="B40" s="276"/>
      <c r="C40" s="277"/>
      <c r="D40" s="275"/>
      <c r="E40" s="279" t="s">
        <v>845</v>
      </c>
      <c r="F40" s="275"/>
      <c r="G40" s="397" t="s">
        <v>846</v>
      </c>
      <c r="H40" s="397"/>
      <c r="I40" s="397"/>
      <c r="J40" s="397"/>
      <c r="K40" s="273"/>
    </row>
    <row r="41" spans="2:11" ht="15" customHeight="1" x14ac:dyDescent="0.3">
      <c r="B41" s="276"/>
      <c r="C41" s="277"/>
      <c r="D41" s="275"/>
      <c r="E41" s="279"/>
      <c r="F41" s="275"/>
      <c r="G41" s="397" t="s">
        <v>847</v>
      </c>
      <c r="H41" s="397"/>
      <c r="I41" s="397"/>
      <c r="J41" s="397"/>
      <c r="K41" s="273"/>
    </row>
    <row r="42" spans="2:11" ht="15" customHeight="1" x14ac:dyDescent="0.3">
      <c r="B42" s="276"/>
      <c r="C42" s="277"/>
      <c r="D42" s="275"/>
      <c r="E42" s="279" t="s">
        <v>848</v>
      </c>
      <c r="F42" s="275"/>
      <c r="G42" s="397" t="s">
        <v>849</v>
      </c>
      <c r="H42" s="397"/>
      <c r="I42" s="397"/>
      <c r="J42" s="397"/>
      <c r="K42" s="273"/>
    </row>
    <row r="43" spans="2:11" ht="15" customHeight="1" x14ac:dyDescent="0.3">
      <c r="B43" s="276"/>
      <c r="C43" s="277"/>
      <c r="D43" s="275"/>
      <c r="E43" s="279" t="s">
        <v>114</v>
      </c>
      <c r="F43" s="275"/>
      <c r="G43" s="397" t="s">
        <v>850</v>
      </c>
      <c r="H43" s="397"/>
      <c r="I43" s="397"/>
      <c r="J43" s="397"/>
      <c r="K43" s="273"/>
    </row>
    <row r="44" spans="2:11" ht="12.75" customHeight="1" x14ac:dyDescent="0.3">
      <c r="B44" s="276"/>
      <c r="C44" s="277"/>
      <c r="D44" s="275"/>
      <c r="E44" s="275"/>
      <c r="F44" s="275"/>
      <c r="G44" s="275"/>
      <c r="H44" s="275"/>
      <c r="I44" s="275"/>
      <c r="J44" s="275"/>
      <c r="K44" s="273"/>
    </row>
    <row r="45" spans="2:11" ht="15" customHeight="1" x14ac:dyDescent="0.3">
      <c r="B45" s="276"/>
      <c r="C45" s="277"/>
      <c r="D45" s="397" t="s">
        <v>851</v>
      </c>
      <c r="E45" s="397"/>
      <c r="F45" s="397"/>
      <c r="G45" s="397"/>
      <c r="H45" s="397"/>
      <c r="I45" s="397"/>
      <c r="J45" s="397"/>
      <c r="K45" s="273"/>
    </row>
    <row r="46" spans="2:11" ht="15" customHeight="1" x14ac:dyDescent="0.3">
      <c r="B46" s="276"/>
      <c r="C46" s="277"/>
      <c r="D46" s="277"/>
      <c r="E46" s="397" t="s">
        <v>852</v>
      </c>
      <c r="F46" s="397"/>
      <c r="G46" s="397"/>
      <c r="H46" s="397"/>
      <c r="I46" s="397"/>
      <c r="J46" s="397"/>
      <c r="K46" s="273"/>
    </row>
    <row r="47" spans="2:11" ht="15" customHeight="1" x14ac:dyDescent="0.3">
      <c r="B47" s="276"/>
      <c r="C47" s="277"/>
      <c r="D47" s="277"/>
      <c r="E47" s="397" t="s">
        <v>853</v>
      </c>
      <c r="F47" s="397"/>
      <c r="G47" s="397"/>
      <c r="H47" s="397"/>
      <c r="I47" s="397"/>
      <c r="J47" s="397"/>
      <c r="K47" s="273"/>
    </row>
    <row r="48" spans="2:11" ht="15" customHeight="1" x14ac:dyDescent="0.3">
      <c r="B48" s="276"/>
      <c r="C48" s="277"/>
      <c r="D48" s="277"/>
      <c r="E48" s="397" t="s">
        <v>854</v>
      </c>
      <c r="F48" s="397"/>
      <c r="G48" s="397"/>
      <c r="H48" s="397"/>
      <c r="I48" s="397"/>
      <c r="J48" s="397"/>
      <c r="K48" s="273"/>
    </row>
    <row r="49" spans="2:11" ht="15" customHeight="1" x14ac:dyDescent="0.3">
      <c r="B49" s="276"/>
      <c r="C49" s="277"/>
      <c r="D49" s="397" t="s">
        <v>855</v>
      </c>
      <c r="E49" s="397"/>
      <c r="F49" s="397"/>
      <c r="G49" s="397"/>
      <c r="H49" s="397"/>
      <c r="I49" s="397"/>
      <c r="J49" s="397"/>
      <c r="K49" s="273"/>
    </row>
    <row r="50" spans="2:11" ht="25.5" customHeight="1" x14ac:dyDescent="0.3">
      <c r="B50" s="272"/>
      <c r="C50" s="398" t="s">
        <v>856</v>
      </c>
      <c r="D50" s="398"/>
      <c r="E50" s="398"/>
      <c r="F50" s="398"/>
      <c r="G50" s="398"/>
      <c r="H50" s="398"/>
      <c r="I50" s="398"/>
      <c r="J50" s="398"/>
      <c r="K50" s="273"/>
    </row>
    <row r="51" spans="2:11" ht="5.25" customHeight="1" x14ac:dyDescent="0.3">
      <c r="B51" s="272"/>
      <c r="C51" s="274"/>
      <c r="D51" s="274"/>
      <c r="E51" s="274"/>
      <c r="F51" s="274"/>
      <c r="G51" s="274"/>
      <c r="H51" s="274"/>
      <c r="I51" s="274"/>
      <c r="J51" s="274"/>
      <c r="K51" s="273"/>
    </row>
    <row r="52" spans="2:11" ht="15" customHeight="1" x14ac:dyDescent="0.3">
      <c r="B52" s="272"/>
      <c r="C52" s="397" t="s">
        <v>857</v>
      </c>
      <c r="D52" s="397"/>
      <c r="E52" s="397"/>
      <c r="F52" s="397"/>
      <c r="G52" s="397"/>
      <c r="H52" s="397"/>
      <c r="I52" s="397"/>
      <c r="J52" s="397"/>
      <c r="K52" s="273"/>
    </row>
    <row r="53" spans="2:11" ht="15" customHeight="1" x14ac:dyDescent="0.3">
      <c r="B53" s="272"/>
      <c r="C53" s="397" t="s">
        <v>858</v>
      </c>
      <c r="D53" s="397"/>
      <c r="E53" s="397"/>
      <c r="F53" s="397"/>
      <c r="G53" s="397"/>
      <c r="H53" s="397"/>
      <c r="I53" s="397"/>
      <c r="J53" s="397"/>
      <c r="K53" s="273"/>
    </row>
    <row r="54" spans="2:11" ht="12.75" customHeight="1" x14ac:dyDescent="0.3">
      <c r="B54" s="272"/>
      <c r="C54" s="275"/>
      <c r="D54" s="275"/>
      <c r="E54" s="275"/>
      <c r="F54" s="275"/>
      <c r="G54" s="275"/>
      <c r="H54" s="275"/>
      <c r="I54" s="275"/>
      <c r="J54" s="275"/>
      <c r="K54" s="273"/>
    </row>
    <row r="55" spans="2:11" ht="15" customHeight="1" x14ac:dyDescent="0.3">
      <c r="B55" s="272"/>
      <c r="C55" s="397" t="s">
        <v>859</v>
      </c>
      <c r="D55" s="397"/>
      <c r="E55" s="397"/>
      <c r="F55" s="397"/>
      <c r="G55" s="397"/>
      <c r="H55" s="397"/>
      <c r="I55" s="397"/>
      <c r="J55" s="397"/>
      <c r="K55" s="273"/>
    </row>
    <row r="56" spans="2:11" ht="15" customHeight="1" x14ac:dyDescent="0.3">
      <c r="B56" s="272"/>
      <c r="C56" s="277"/>
      <c r="D56" s="397" t="s">
        <v>860</v>
      </c>
      <c r="E56" s="397"/>
      <c r="F56" s="397"/>
      <c r="G56" s="397"/>
      <c r="H56" s="397"/>
      <c r="I56" s="397"/>
      <c r="J56" s="397"/>
      <c r="K56" s="273"/>
    </row>
    <row r="57" spans="2:11" ht="15" customHeight="1" x14ac:dyDescent="0.3">
      <c r="B57" s="272"/>
      <c r="C57" s="277"/>
      <c r="D57" s="397" t="s">
        <v>861</v>
      </c>
      <c r="E57" s="397"/>
      <c r="F57" s="397"/>
      <c r="G57" s="397"/>
      <c r="H57" s="397"/>
      <c r="I57" s="397"/>
      <c r="J57" s="397"/>
      <c r="K57" s="273"/>
    </row>
    <row r="58" spans="2:11" ht="15" customHeight="1" x14ac:dyDescent="0.3">
      <c r="B58" s="272"/>
      <c r="C58" s="277"/>
      <c r="D58" s="397" t="s">
        <v>862</v>
      </c>
      <c r="E58" s="397"/>
      <c r="F58" s="397"/>
      <c r="G58" s="397"/>
      <c r="H58" s="397"/>
      <c r="I58" s="397"/>
      <c r="J58" s="397"/>
      <c r="K58" s="273"/>
    </row>
    <row r="59" spans="2:11" ht="15" customHeight="1" x14ac:dyDescent="0.3">
      <c r="B59" s="272"/>
      <c r="C59" s="277"/>
      <c r="D59" s="397" t="s">
        <v>863</v>
      </c>
      <c r="E59" s="397"/>
      <c r="F59" s="397"/>
      <c r="G59" s="397"/>
      <c r="H59" s="397"/>
      <c r="I59" s="397"/>
      <c r="J59" s="397"/>
      <c r="K59" s="273"/>
    </row>
    <row r="60" spans="2:11" ht="15" customHeight="1" x14ac:dyDescent="0.3">
      <c r="B60" s="272"/>
      <c r="C60" s="277"/>
      <c r="D60" s="396" t="s">
        <v>864</v>
      </c>
      <c r="E60" s="396"/>
      <c r="F60" s="396"/>
      <c r="G60" s="396"/>
      <c r="H60" s="396"/>
      <c r="I60" s="396"/>
      <c r="J60" s="396"/>
      <c r="K60" s="273"/>
    </row>
    <row r="61" spans="2:11" ht="15" customHeight="1" x14ac:dyDescent="0.3">
      <c r="B61" s="272"/>
      <c r="C61" s="277"/>
      <c r="D61" s="397" t="s">
        <v>865</v>
      </c>
      <c r="E61" s="397"/>
      <c r="F61" s="397"/>
      <c r="G61" s="397"/>
      <c r="H61" s="397"/>
      <c r="I61" s="397"/>
      <c r="J61" s="397"/>
      <c r="K61" s="273"/>
    </row>
    <row r="62" spans="2:11" ht="12.75" customHeight="1" x14ac:dyDescent="0.3">
      <c r="B62" s="272"/>
      <c r="C62" s="277"/>
      <c r="D62" s="277"/>
      <c r="E62" s="280"/>
      <c r="F62" s="277"/>
      <c r="G62" s="277"/>
      <c r="H62" s="277"/>
      <c r="I62" s="277"/>
      <c r="J62" s="277"/>
      <c r="K62" s="273"/>
    </row>
    <row r="63" spans="2:11" ht="15" customHeight="1" x14ac:dyDescent="0.3">
      <c r="B63" s="272"/>
      <c r="C63" s="277"/>
      <c r="D63" s="397" t="s">
        <v>866</v>
      </c>
      <c r="E63" s="397"/>
      <c r="F63" s="397"/>
      <c r="G63" s="397"/>
      <c r="H63" s="397"/>
      <c r="I63" s="397"/>
      <c r="J63" s="397"/>
      <c r="K63" s="273"/>
    </row>
    <row r="64" spans="2:11" ht="15" customHeight="1" x14ac:dyDescent="0.3">
      <c r="B64" s="272"/>
      <c r="C64" s="277"/>
      <c r="D64" s="396" t="s">
        <v>867</v>
      </c>
      <c r="E64" s="396"/>
      <c r="F64" s="396"/>
      <c r="G64" s="396"/>
      <c r="H64" s="396"/>
      <c r="I64" s="396"/>
      <c r="J64" s="396"/>
      <c r="K64" s="273"/>
    </row>
    <row r="65" spans="2:11" ht="15" customHeight="1" x14ac:dyDescent="0.3">
      <c r="B65" s="272"/>
      <c r="C65" s="277"/>
      <c r="D65" s="397" t="s">
        <v>868</v>
      </c>
      <c r="E65" s="397"/>
      <c r="F65" s="397"/>
      <c r="G65" s="397"/>
      <c r="H65" s="397"/>
      <c r="I65" s="397"/>
      <c r="J65" s="397"/>
      <c r="K65" s="273"/>
    </row>
    <row r="66" spans="2:11" ht="15" customHeight="1" x14ac:dyDescent="0.3">
      <c r="B66" s="272"/>
      <c r="C66" s="277"/>
      <c r="D66" s="397" t="s">
        <v>869</v>
      </c>
      <c r="E66" s="397"/>
      <c r="F66" s="397"/>
      <c r="G66" s="397"/>
      <c r="H66" s="397"/>
      <c r="I66" s="397"/>
      <c r="J66" s="397"/>
      <c r="K66" s="273"/>
    </row>
    <row r="67" spans="2:11" ht="15" customHeight="1" x14ac:dyDescent="0.3">
      <c r="B67" s="272"/>
      <c r="C67" s="277"/>
      <c r="D67" s="397" t="s">
        <v>870</v>
      </c>
      <c r="E67" s="397"/>
      <c r="F67" s="397"/>
      <c r="G67" s="397"/>
      <c r="H67" s="397"/>
      <c r="I67" s="397"/>
      <c r="J67" s="397"/>
      <c r="K67" s="273"/>
    </row>
    <row r="68" spans="2:11" ht="15" customHeight="1" x14ac:dyDescent="0.3">
      <c r="B68" s="272"/>
      <c r="C68" s="277"/>
      <c r="D68" s="397" t="s">
        <v>871</v>
      </c>
      <c r="E68" s="397"/>
      <c r="F68" s="397"/>
      <c r="G68" s="397"/>
      <c r="H68" s="397"/>
      <c r="I68" s="397"/>
      <c r="J68" s="397"/>
      <c r="K68" s="273"/>
    </row>
    <row r="69" spans="2:11" ht="12.75" customHeight="1" x14ac:dyDescent="0.3">
      <c r="B69" s="281"/>
      <c r="C69" s="282"/>
      <c r="D69" s="282"/>
      <c r="E69" s="282"/>
      <c r="F69" s="282"/>
      <c r="G69" s="282"/>
      <c r="H69" s="282"/>
      <c r="I69" s="282"/>
      <c r="J69" s="282"/>
      <c r="K69" s="283"/>
    </row>
    <row r="70" spans="2:11" ht="18.75" customHeight="1" x14ac:dyDescent="0.3">
      <c r="B70" s="284"/>
      <c r="C70" s="284"/>
      <c r="D70" s="284"/>
      <c r="E70" s="284"/>
      <c r="F70" s="284"/>
      <c r="G70" s="284"/>
      <c r="H70" s="284"/>
      <c r="I70" s="284"/>
      <c r="J70" s="284"/>
      <c r="K70" s="285"/>
    </row>
    <row r="71" spans="2:11" ht="18.75" customHeight="1" x14ac:dyDescent="0.3">
      <c r="B71" s="285"/>
      <c r="C71" s="285"/>
      <c r="D71" s="285"/>
      <c r="E71" s="285"/>
      <c r="F71" s="285"/>
      <c r="G71" s="285"/>
      <c r="H71" s="285"/>
      <c r="I71" s="285"/>
      <c r="J71" s="285"/>
      <c r="K71" s="285"/>
    </row>
    <row r="72" spans="2:11" ht="7.5" customHeight="1" x14ac:dyDescent="0.3">
      <c r="B72" s="286"/>
      <c r="C72" s="287"/>
      <c r="D72" s="287"/>
      <c r="E72" s="287"/>
      <c r="F72" s="287"/>
      <c r="G72" s="287"/>
      <c r="H72" s="287"/>
      <c r="I72" s="287"/>
      <c r="J72" s="287"/>
      <c r="K72" s="288"/>
    </row>
    <row r="73" spans="2:11" ht="45" customHeight="1" x14ac:dyDescent="0.3">
      <c r="B73" s="289"/>
      <c r="C73" s="395" t="s">
        <v>98</v>
      </c>
      <c r="D73" s="395"/>
      <c r="E73" s="395"/>
      <c r="F73" s="395"/>
      <c r="G73" s="395"/>
      <c r="H73" s="395"/>
      <c r="I73" s="395"/>
      <c r="J73" s="395"/>
      <c r="K73" s="290"/>
    </row>
    <row r="74" spans="2:11" ht="17.25" customHeight="1" x14ac:dyDescent="0.3">
      <c r="B74" s="289"/>
      <c r="C74" s="291" t="s">
        <v>872</v>
      </c>
      <c r="D74" s="291"/>
      <c r="E74" s="291"/>
      <c r="F74" s="291" t="s">
        <v>873</v>
      </c>
      <c r="G74" s="292"/>
      <c r="H74" s="291" t="s">
        <v>110</v>
      </c>
      <c r="I74" s="291" t="s">
        <v>62</v>
      </c>
      <c r="J74" s="291" t="s">
        <v>874</v>
      </c>
      <c r="K74" s="290"/>
    </row>
    <row r="75" spans="2:11" ht="17.25" customHeight="1" x14ac:dyDescent="0.3">
      <c r="B75" s="289"/>
      <c r="C75" s="293" t="s">
        <v>875</v>
      </c>
      <c r="D75" s="293"/>
      <c r="E75" s="293"/>
      <c r="F75" s="294" t="s">
        <v>876</v>
      </c>
      <c r="G75" s="295"/>
      <c r="H75" s="293"/>
      <c r="I75" s="293"/>
      <c r="J75" s="293" t="s">
        <v>877</v>
      </c>
      <c r="K75" s="290"/>
    </row>
    <row r="76" spans="2:11" ht="5.25" customHeight="1" x14ac:dyDescent="0.3">
      <c r="B76" s="289"/>
      <c r="C76" s="296"/>
      <c r="D76" s="296"/>
      <c r="E76" s="296"/>
      <c r="F76" s="296"/>
      <c r="G76" s="297"/>
      <c r="H76" s="296"/>
      <c r="I76" s="296"/>
      <c r="J76" s="296"/>
      <c r="K76" s="290"/>
    </row>
    <row r="77" spans="2:11" ht="15" customHeight="1" x14ac:dyDescent="0.3">
      <c r="B77" s="289"/>
      <c r="C77" s="279" t="s">
        <v>58</v>
      </c>
      <c r="D77" s="296"/>
      <c r="E77" s="296"/>
      <c r="F77" s="298" t="s">
        <v>878</v>
      </c>
      <c r="G77" s="297"/>
      <c r="H77" s="279" t="s">
        <v>879</v>
      </c>
      <c r="I77" s="279" t="s">
        <v>880</v>
      </c>
      <c r="J77" s="279">
        <v>20</v>
      </c>
      <c r="K77" s="290"/>
    </row>
    <row r="78" spans="2:11" ht="15" customHeight="1" x14ac:dyDescent="0.3">
      <c r="B78" s="289"/>
      <c r="C78" s="279" t="s">
        <v>881</v>
      </c>
      <c r="D78" s="279"/>
      <c r="E78" s="279"/>
      <c r="F78" s="298" t="s">
        <v>878</v>
      </c>
      <c r="G78" s="297"/>
      <c r="H78" s="279" t="s">
        <v>882</v>
      </c>
      <c r="I78" s="279" t="s">
        <v>880</v>
      </c>
      <c r="J78" s="279">
        <v>120</v>
      </c>
      <c r="K78" s="290"/>
    </row>
    <row r="79" spans="2:11" ht="15" customHeight="1" x14ac:dyDescent="0.3">
      <c r="B79" s="299"/>
      <c r="C79" s="279" t="s">
        <v>883</v>
      </c>
      <c r="D79" s="279"/>
      <c r="E79" s="279"/>
      <c r="F79" s="298" t="s">
        <v>884</v>
      </c>
      <c r="G79" s="297"/>
      <c r="H79" s="279" t="s">
        <v>885</v>
      </c>
      <c r="I79" s="279" t="s">
        <v>880</v>
      </c>
      <c r="J79" s="279">
        <v>50</v>
      </c>
      <c r="K79" s="290"/>
    </row>
    <row r="80" spans="2:11" ht="15" customHeight="1" x14ac:dyDescent="0.3">
      <c r="B80" s="299"/>
      <c r="C80" s="279" t="s">
        <v>886</v>
      </c>
      <c r="D80" s="279"/>
      <c r="E80" s="279"/>
      <c r="F80" s="298" t="s">
        <v>878</v>
      </c>
      <c r="G80" s="297"/>
      <c r="H80" s="279" t="s">
        <v>887</v>
      </c>
      <c r="I80" s="279" t="s">
        <v>888</v>
      </c>
      <c r="J80" s="279"/>
      <c r="K80" s="290"/>
    </row>
    <row r="81" spans="2:11" ht="15" customHeight="1" x14ac:dyDescent="0.3">
      <c r="B81" s="299"/>
      <c r="C81" s="300" t="s">
        <v>889</v>
      </c>
      <c r="D81" s="300"/>
      <c r="E81" s="300"/>
      <c r="F81" s="301" t="s">
        <v>884</v>
      </c>
      <c r="G81" s="300"/>
      <c r="H81" s="300" t="s">
        <v>890</v>
      </c>
      <c r="I81" s="300" t="s">
        <v>880</v>
      </c>
      <c r="J81" s="300">
        <v>15</v>
      </c>
      <c r="K81" s="290"/>
    </row>
    <row r="82" spans="2:11" ht="15" customHeight="1" x14ac:dyDescent="0.3">
      <c r="B82" s="299"/>
      <c r="C82" s="300" t="s">
        <v>891</v>
      </c>
      <c r="D82" s="300"/>
      <c r="E82" s="300"/>
      <c r="F82" s="301" t="s">
        <v>884</v>
      </c>
      <c r="G82" s="300"/>
      <c r="H82" s="300" t="s">
        <v>892</v>
      </c>
      <c r="I82" s="300" t="s">
        <v>880</v>
      </c>
      <c r="J82" s="300">
        <v>15</v>
      </c>
      <c r="K82" s="290"/>
    </row>
    <row r="83" spans="2:11" ht="15" customHeight="1" x14ac:dyDescent="0.3">
      <c r="B83" s="299"/>
      <c r="C83" s="300" t="s">
        <v>893</v>
      </c>
      <c r="D83" s="300"/>
      <c r="E83" s="300"/>
      <c r="F83" s="301" t="s">
        <v>884</v>
      </c>
      <c r="G83" s="300"/>
      <c r="H83" s="300" t="s">
        <v>894</v>
      </c>
      <c r="I83" s="300" t="s">
        <v>880</v>
      </c>
      <c r="J83" s="300">
        <v>20</v>
      </c>
      <c r="K83" s="290"/>
    </row>
    <row r="84" spans="2:11" ht="15" customHeight="1" x14ac:dyDescent="0.3">
      <c r="B84" s="299"/>
      <c r="C84" s="300" t="s">
        <v>895</v>
      </c>
      <c r="D84" s="300"/>
      <c r="E84" s="300"/>
      <c r="F84" s="301" t="s">
        <v>884</v>
      </c>
      <c r="G84" s="300"/>
      <c r="H84" s="300" t="s">
        <v>896</v>
      </c>
      <c r="I84" s="300" t="s">
        <v>880</v>
      </c>
      <c r="J84" s="300">
        <v>20</v>
      </c>
      <c r="K84" s="290"/>
    </row>
    <row r="85" spans="2:11" ht="15" customHeight="1" x14ac:dyDescent="0.3">
      <c r="B85" s="299"/>
      <c r="C85" s="279" t="s">
        <v>897</v>
      </c>
      <c r="D85" s="279"/>
      <c r="E85" s="279"/>
      <c r="F85" s="298" t="s">
        <v>884</v>
      </c>
      <c r="G85" s="297"/>
      <c r="H85" s="279" t="s">
        <v>898</v>
      </c>
      <c r="I85" s="279" t="s">
        <v>880</v>
      </c>
      <c r="J85" s="279">
        <v>50</v>
      </c>
      <c r="K85" s="290"/>
    </row>
    <row r="86" spans="2:11" ht="15" customHeight="1" x14ac:dyDescent="0.3">
      <c r="B86" s="299"/>
      <c r="C86" s="279" t="s">
        <v>899</v>
      </c>
      <c r="D86" s="279"/>
      <c r="E86" s="279"/>
      <c r="F86" s="298" t="s">
        <v>884</v>
      </c>
      <c r="G86" s="297"/>
      <c r="H86" s="279" t="s">
        <v>900</v>
      </c>
      <c r="I86" s="279" t="s">
        <v>880</v>
      </c>
      <c r="J86" s="279">
        <v>20</v>
      </c>
      <c r="K86" s="290"/>
    </row>
    <row r="87" spans="2:11" ht="15" customHeight="1" x14ac:dyDescent="0.3">
      <c r="B87" s="299"/>
      <c r="C87" s="279" t="s">
        <v>901</v>
      </c>
      <c r="D87" s="279"/>
      <c r="E87" s="279"/>
      <c r="F87" s="298" t="s">
        <v>884</v>
      </c>
      <c r="G87" s="297"/>
      <c r="H87" s="279" t="s">
        <v>902</v>
      </c>
      <c r="I87" s="279" t="s">
        <v>880</v>
      </c>
      <c r="J87" s="279">
        <v>20</v>
      </c>
      <c r="K87" s="290"/>
    </row>
    <row r="88" spans="2:11" ht="15" customHeight="1" x14ac:dyDescent="0.3">
      <c r="B88" s="299"/>
      <c r="C88" s="279" t="s">
        <v>903</v>
      </c>
      <c r="D88" s="279"/>
      <c r="E88" s="279"/>
      <c r="F88" s="298" t="s">
        <v>884</v>
      </c>
      <c r="G88" s="297"/>
      <c r="H88" s="279" t="s">
        <v>904</v>
      </c>
      <c r="I88" s="279" t="s">
        <v>880</v>
      </c>
      <c r="J88" s="279">
        <v>50</v>
      </c>
      <c r="K88" s="290"/>
    </row>
    <row r="89" spans="2:11" ht="15" customHeight="1" x14ac:dyDescent="0.3">
      <c r="B89" s="299"/>
      <c r="C89" s="279" t="s">
        <v>905</v>
      </c>
      <c r="D89" s="279"/>
      <c r="E89" s="279"/>
      <c r="F89" s="298" t="s">
        <v>884</v>
      </c>
      <c r="G89" s="297"/>
      <c r="H89" s="279" t="s">
        <v>905</v>
      </c>
      <c r="I89" s="279" t="s">
        <v>880</v>
      </c>
      <c r="J89" s="279">
        <v>50</v>
      </c>
      <c r="K89" s="290"/>
    </row>
    <row r="90" spans="2:11" ht="15" customHeight="1" x14ac:dyDescent="0.3">
      <c r="B90" s="299"/>
      <c r="C90" s="279" t="s">
        <v>115</v>
      </c>
      <c r="D90" s="279"/>
      <c r="E90" s="279"/>
      <c r="F90" s="298" t="s">
        <v>884</v>
      </c>
      <c r="G90" s="297"/>
      <c r="H90" s="279" t="s">
        <v>906</v>
      </c>
      <c r="I90" s="279" t="s">
        <v>880</v>
      </c>
      <c r="J90" s="279">
        <v>255</v>
      </c>
      <c r="K90" s="290"/>
    </row>
    <row r="91" spans="2:11" ht="15" customHeight="1" x14ac:dyDescent="0.3">
      <c r="B91" s="299"/>
      <c r="C91" s="279" t="s">
        <v>907</v>
      </c>
      <c r="D91" s="279"/>
      <c r="E91" s="279"/>
      <c r="F91" s="298" t="s">
        <v>878</v>
      </c>
      <c r="G91" s="297"/>
      <c r="H91" s="279" t="s">
        <v>908</v>
      </c>
      <c r="I91" s="279" t="s">
        <v>909</v>
      </c>
      <c r="J91" s="279"/>
      <c r="K91" s="290"/>
    </row>
    <row r="92" spans="2:11" ht="15" customHeight="1" x14ac:dyDescent="0.3">
      <c r="B92" s="299"/>
      <c r="C92" s="279" t="s">
        <v>910</v>
      </c>
      <c r="D92" s="279"/>
      <c r="E92" s="279"/>
      <c r="F92" s="298" t="s">
        <v>878</v>
      </c>
      <c r="G92" s="297"/>
      <c r="H92" s="279" t="s">
        <v>911</v>
      </c>
      <c r="I92" s="279" t="s">
        <v>912</v>
      </c>
      <c r="J92" s="279"/>
      <c r="K92" s="290"/>
    </row>
    <row r="93" spans="2:11" ht="15" customHeight="1" x14ac:dyDescent="0.3">
      <c r="B93" s="299"/>
      <c r="C93" s="279" t="s">
        <v>913</v>
      </c>
      <c r="D93" s="279"/>
      <c r="E93" s="279"/>
      <c r="F93" s="298" t="s">
        <v>878</v>
      </c>
      <c r="G93" s="297"/>
      <c r="H93" s="279" t="s">
        <v>913</v>
      </c>
      <c r="I93" s="279" t="s">
        <v>912</v>
      </c>
      <c r="J93" s="279"/>
      <c r="K93" s="290"/>
    </row>
    <row r="94" spans="2:11" ht="15" customHeight="1" x14ac:dyDescent="0.3">
      <c r="B94" s="299"/>
      <c r="C94" s="279" t="s">
        <v>43</v>
      </c>
      <c r="D94" s="279"/>
      <c r="E94" s="279"/>
      <c r="F94" s="298" t="s">
        <v>878</v>
      </c>
      <c r="G94" s="297"/>
      <c r="H94" s="279" t="s">
        <v>914</v>
      </c>
      <c r="I94" s="279" t="s">
        <v>912</v>
      </c>
      <c r="J94" s="279"/>
      <c r="K94" s="290"/>
    </row>
    <row r="95" spans="2:11" ht="15" customHeight="1" x14ac:dyDescent="0.3">
      <c r="B95" s="299"/>
      <c r="C95" s="279" t="s">
        <v>53</v>
      </c>
      <c r="D95" s="279"/>
      <c r="E95" s="279"/>
      <c r="F95" s="298" t="s">
        <v>878</v>
      </c>
      <c r="G95" s="297"/>
      <c r="H95" s="279" t="s">
        <v>915</v>
      </c>
      <c r="I95" s="279" t="s">
        <v>912</v>
      </c>
      <c r="J95" s="279"/>
      <c r="K95" s="290"/>
    </row>
    <row r="96" spans="2:11" ht="15" customHeight="1" x14ac:dyDescent="0.3">
      <c r="B96" s="302"/>
      <c r="C96" s="303"/>
      <c r="D96" s="303"/>
      <c r="E96" s="303"/>
      <c r="F96" s="303"/>
      <c r="G96" s="303"/>
      <c r="H96" s="303"/>
      <c r="I96" s="303"/>
      <c r="J96" s="303"/>
      <c r="K96" s="304"/>
    </row>
    <row r="97" spans="2:11" ht="18.75" customHeight="1" x14ac:dyDescent="0.3">
      <c r="B97" s="305"/>
      <c r="C97" s="306"/>
      <c r="D97" s="306"/>
      <c r="E97" s="306"/>
      <c r="F97" s="306"/>
      <c r="G97" s="306"/>
      <c r="H97" s="306"/>
      <c r="I97" s="306"/>
      <c r="J97" s="306"/>
      <c r="K97" s="305"/>
    </row>
    <row r="98" spans="2:11" ht="18.75" customHeight="1" x14ac:dyDescent="0.3">
      <c r="B98" s="285"/>
      <c r="C98" s="285"/>
      <c r="D98" s="285"/>
      <c r="E98" s="285"/>
      <c r="F98" s="285"/>
      <c r="G98" s="285"/>
      <c r="H98" s="285"/>
      <c r="I98" s="285"/>
      <c r="J98" s="285"/>
      <c r="K98" s="285"/>
    </row>
    <row r="99" spans="2:11" ht="7.5" customHeight="1" x14ac:dyDescent="0.3">
      <c r="B99" s="286"/>
      <c r="C99" s="287"/>
      <c r="D99" s="287"/>
      <c r="E99" s="287"/>
      <c r="F99" s="287"/>
      <c r="G99" s="287"/>
      <c r="H99" s="287"/>
      <c r="I99" s="287"/>
      <c r="J99" s="287"/>
      <c r="K99" s="288"/>
    </row>
    <row r="100" spans="2:11" ht="45" customHeight="1" x14ac:dyDescent="0.3">
      <c r="B100" s="289"/>
      <c r="C100" s="395" t="s">
        <v>916</v>
      </c>
      <c r="D100" s="395"/>
      <c r="E100" s="395"/>
      <c r="F100" s="395"/>
      <c r="G100" s="395"/>
      <c r="H100" s="395"/>
      <c r="I100" s="395"/>
      <c r="J100" s="395"/>
      <c r="K100" s="290"/>
    </row>
    <row r="101" spans="2:11" ht="17.25" customHeight="1" x14ac:dyDescent="0.3">
      <c r="B101" s="289"/>
      <c r="C101" s="291" t="s">
        <v>872</v>
      </c>
      <c r="D101" s="291"/>
      <c r="E101" s="291"/>
      <c r="F101" s="291" t="s">
        <v>873</v>
      </c>
      <c r="G101" s="292"/>
      <c r="H101" s="291" t="s">
        <v>110</v>
      </c>
      <c r="I101" s="291" t="s">
        <v>62</v>
      </c>
      <c r="J101" s="291" t="s">
        <v>874</v>
      </c>
      <c r="K101" s="290"/>
    </row>
    <row r="102" spans="2:11" ht="17.25" customHeight="1" x14ac:dyDescent="0.3">
      <c r="B102" s="289"/>
      <c r="C102" s="293" t="s">
        <v>875</v>
      </c>
      <c r="D102" s="293"/>
      <c r="E102" s="293"/>
      <c r="F102" s="294" t="s">
        <v>876</v>
      </c>
      <c r="G102" s="295"/>
      <c r="H102" s="293"/>
      <c r="I102" s="293"/>
      <c r="J102" s="293" t="s">
        <v>877</v>
      </c>
      <c r="K102" s="290"/>
    </row>
    <row r="103" spans="2:11" ht="5.25" customHeight="1" x14ac:dyDescent="0.3">
      <c r="B103" s="289"/>
      <c r="C103" s="291"/>
      <c r="D103" s="291"/>
      <c r="E103" s="291"/>
      <c r="F103" s="291"/>
      <c r="G103" s="307"/>
      <c r="H103" s="291"/>
      <c r="I103" s="291"/>
      <c r="J103" s="291"/>
      <c r="K103" s="290"/>
    </row>
    <row r="104" spans="2:11" ht="15" customHeight="1" x14ac:dyDescent="0.3">
      <c r="B104" s="289"/>
      <c r="C104" s="279" t="s">
        <v>58</v>
      </c>
      <c r="D104" s="296"/>
      <c r="E104" s="296"/>
      <c r="F104" s="298" t="s">
        <v>878</v>
      </c>
      <c r="G104" s="307"/>
      <c r="H104" s="279" t="s">
        <v>917</v>
      </c>
      <c r="I104" s="279" t="s">
        <v>880</v>
      </c>
      <c r="J104" s="279">
        <v>20</v>
      </c>
      <c r="K104" s="290"/>
    </row>
    <row r="105" spans="2:11" ht="15" customHeight="1" x14ac:dyDescent="0.3">
      <c r="B105" s="289"/>
      <c r="C105" s="279" t="s">
        <v>881</v>
      </c>
      <c r="D105" s="279"/>
      <c r="E105" s="279"/>
      <c r="F105" s="298" t="s">
        <v>878</v>
      </c>
      <c r="G105" s="279"/>
      <c r="H105" s="279" t="s">
        <v>917</v>
      </c>
      <c r="I105" s="279" t="s">
        <v>880</v>
      </c>
      <c r="J105" s="279">
        <v>120</v>
      </c>
      <c r="K105" s="290"/>
    </row>
    <row r="106" spans="2:11" ht="15" customHeight="1" x14ac:dyDescent="0.3">
      <c r="B106" s="299"/>
      <c r="C106" s="279" t="s">
        <v>883</v>
      </c>
      <c r="D106" s="279"/>
      <c r="E106" s="279"/>
      <c r="F106" s="298" t="s">
        <v>884</v>
      </c>
      <c r="G106" s="279"/>
      <c r="H106" s="279" t="s">
        <v>917</v>
      </c>
      <c r="I106" s="279" t="s">
        <v>880</v>
      </c>
      <c r="J106" s="279">
        <v>50</v>
      </c>
      <c r="K106" s="290"/>
    </row>
    <row r="107" spans="2:11" ht="15" customHeight="1" x14ac:dyDescent="0.3">
      <c r="B107" s="299"/>
      <c r="C107" s="279" t="s">
        <v>886</v>
      </c>
      <c r="D107" s="279"/>
      <c r="E107" s="279"/>
      <c r="F107" s="298" t="s">
        <v>878</v>
      </c>
      <c r="G107" s="279"/>
      <c r="H107" s="279" t="s">
        <v>917</v>
      </c>
      <c r="I107" s="279" t="s">
        <v>888</v>
      </c>
      <c r="J107" s="279"/>
      <c r="K107" s="290"/>
    </row>
    <row r="108" spans="2:11" ht="15" customHeight="1" x14ac:dyDescent="0.3">
      <c r="B108" s="299"/>
      <c r="C108" s="279" t="s">
        <v>897</v>
      </c>
      <c r="D108" s="279"/>
      <c r="E108" s="279"/>
      <c r="F108" s="298" t="s">
        <v>884</v>
      </c>
      <c r="G108" s="279"/>
      <c r="H108" s="279" t="s">
        <v>917</v>
      </c>
      <c r="I108" s="279" t="s">
        <v>880</v>
      </c>
      <c r="J108" s="279">
        <v>50</v>
      </c>
      <c r="K108" s="290"/>
    </row>
    <row r="109" spans="2:11" ht="15" customHeight="1" x14ac:dyDescent="0.3">
      <c r="B109" s="299"/>
      <c r="C109" s="279" t="s">
        <v>905</v>
      </c>
      <c r="D109" s="279"/>
      <c r="E109" s="279"/>
      <c r="F109" s="298" t="s">
        <v>884</v>
      </c>
      <c r="G109" s="279"/>
      <c r="H109" s="279" t="s">
        <v>917</v>
      </c>
      <c r="I109" s="279" t="s">
        <v>880</v>
      </c>
      <c r="J109" s="279">
        <v>50</v>
      </c>
      <c r="K109" s="290"/>
    </row>
    <row r="110" spans="2:11" ht="15" customHeight="1" x14ac:dyDescent="0.3">
      <c r="B110" s="299"/>
      <c r="C110" s="279" t="s">
        <v>903</v>
      </c>
      <c r="D110" s="279"/>
      <c r="E110" s="279"/>
      <c r="F110" s="298" t="s">
        <v>884</v>
      </c>
      <c r="G110" s="279"/>
      <c r="H110" s="279" t="s">
        <v>917</v>
      </c>
      <c r="I110" s="279" t="s">
        <v>880</v>
      </c>
      <c r="J110" s="279">
        <v>50</v>
      </c>
      <c r="K110" s="290"/>
    </row>
    <row r="111" spans="2:11" ht="15" customHeight="1" x14ac:dyDescent="0.3">
      <c r="B111" s="299"/>
      <c r="C111" s="279" t="s">
        <v>58</v>
      </c>
      <c r="D111" s="279"/>
      <c r="E111" s="279"/>
      <c r="F111" s="298" t="s">
        <v>878</v>
      </c>
      <c r="G111" s="279"/>
      <c r="H111" s="279" t="s">
        <v>918</v>
      </c>
      <c r="I111" s="279" t="s">
        <v>880</v>
      </c>
      <c r="J111" s="279">
        <v>20</v>
      </c>
      <c r="K111" s="290"/>
    </row>
    <row r="112" spans="2:11" ht="15" customHeight="1" x14ac:dyDescent="0.3">
      <c r="B112" s="299"/>
      <c r="C112" s="279" t="s">
        <v>919</v>
      </c>
      <c r="D112" s="279"/>
      <c r="E112" s="279"/>
      <c r="F112" s="298" t="s">
        <v>878</v>
      </c>
      <c r="G112" s="279"/>
      <c r="H112" s="279" t="s">
        <v>920</v>
      </c>
      <c r="I112" s="279" t="s">
        <v>880</v>
      </c>
      <c r="J112" s="279">
        <v>120</v>
      </c>
      <c r="K112" s="290"/>
    </row>
    <row r="113" spans="2:11" ht="15" customHeight="1" x14ac:dyDescent="0.3">
      <c r="B113" s="299"/>
      <c r="C113" s="279" t="s">
        <v>43</v>
      </c>
      <c r="D113" s="279"/>
      <c r="E113" s="279"/>
      <c r="F113" s="298" t="s">
        <v>878</v>
      </c>
      <c r="G113" s="279"/>
      <c r="H113" s="279" t="s">
        <v>921</v>
      </c>
      <c r="I113" s="279" t="s">
        <v>912</v>
      </c>
      <c r="J113" s="279"/>
      <c r="K113" s="290"/>
    </row>
    <row r="114" spans="2:11" ht="15" customHeight="1" x14ac:dyDescent="0.3">
      <c r="B114" s="299"/>
      <c r="C114" s="279" t="s">
        <v>53</v>
      </c>
      <c r="D114" s="279"/>
      <c r="E114" s="279"/>
      <c r="F114" s="298" t="s">
        <v>878</v>
      </c>
      <c r="G114" s="279"/>
      <c r="H114" s="279" t="s">
        <v>922</v>
      </c>
      <c r="I114" s="279" t="s">
        <v>912</v>
      </c>
      <c r="J114" s="279"/>
      <c r="K114" s="290"/>
    </row>
    <row r="115" spans="2:11" ht="15" customHeight="1" x14ac:dyDescent="0.3">
      <c r="B115" s="299"/>
      <c r="C115" s="279" t="s">
        <v>62</v>
      </c>
      <c r="D115" s="279"/>
      <c r="E115" s="279"/>
      <c r="F115" s="298" t="s">
        <v>878</v>
      </c>
      <c r="G115" s="279"/>
      <c r="H115" s="279" t="s">
        <v>923</v>
      </c>
      <c r="I115" s="279" t="s">
        <v>924</v>
      </c>
      <c r="J115" s="279"/>
      <c r="K115" s="290"/>
    </row>
    <row r="116" spans="2:11" ht="15" customHeight="1" x14ac:dyDescent="0.3">
      <c r="B116" s="302"/>
      <c r="C116" s="308"/>
      <c r="D116" s="308"/>
      <c r="E116" s="308"/>
      <c r="F116" s="308"/>
      <c r="G116" s="308"/>
      <c r="H116" s="308"/>
      <c r="I116" s="308"/>
      <c r="J116" s="308"/>
      <c r="K116" s="304"/>
    </row>
    <row r="117" spans="2:11" ht="18.75" customHeight="1" x14ac:dyDescent="0.3">
      <c r="B117" s="309"/>
      <c r="C117" s="275"/>
      <c r="D117" s="275"/>
      <c r="E117" s="275"/>
      <c r="F117" s="310"/>
      <c r="G117" s="275"/>
      <c r="H117" s="275"/>
      <c r="I117" s="275"/>
      <c r="J117" s="275"/>
      <c r="K117" s="309"/>
    </row>
    <row r="118" spans="2:11" ht="18.75" customHeight="1" x14ac:dyDescent="0.3">
      <c r="B118" s="285"/>
      <c r="C118" s="285"/>
      <c r="D118" s="285"/>
      <c r="E118" s="285"/>
      <c r="F118" s="285"/>
      <c r="G118" s="285"/>
      <c r="H118" s="285"/>
      <c r="I118" s="285"/>
      <c r="J118" s="285"/>
      <c r="K118" s="285"/>
    </row>
    <row r="119" spans="2:11" ht="7.5" customHeight="1" x14ac:dyDescent="0.3">
      <c r="B119" s="311"/>
      <c r="C119" s="312"/>
      <c r="D119" s="312"/>
      <c r="E119" s="312"/>
      <c r="F119" s="312"/>
      <c r="G119" s="312"/>
      <c r="H119" s="312"/>
      <c r="I119" s="312"/>
      <c r="J119" s="312"/>
      <c r="K119" s="313"/>
    </row>
    <row r="120" spans="2:11" ht="45" customHeight="1" x14ac:dyDescent="0.3">
      <c r="B120" s="314"/>
      <c r="C120" s="394" t="s">
        <v>925</v>
      </c>
      <c r="D120" s="394"/>
      <c r="E120" s="394"/>
      <c r="F120" s="394"/>
      <c r="G120" s="394"/>
      <c r="H120" s="394"/>
      <c r="I120" s="394"/>
      <c r="J120" s="394"/>
      <c r="K120" s="315"/>
    </row>
    <row r="121" spans="2:11" ht="17.25" customHeight="1" x14ac:dyDescent="0.3">
      <c r="B121" s="316"/>
      <c r="C121" s="291" t="s">
        <v>872</v>
      </c>
      <c r="D121" s="291"/>
      <c r="E121" s="291"/>
      <c r="F121" s="291" t="s">
        <v>873</v>
      </c>
      <c r="G121" s="292"/>
      <c r="H121" s="291" t="s">
        <v>110</v>
      </c>
      <c r="I121" s="291" t="s">
        <v>62</v>
      </c>
      <c r="J121" s="291" t="s">
        <v>874</v>
      </c>
      <c r="K121" s="317"/>
    </row>
    <row r="122" spans="2:11" ht="17.25" customHeight="1" x14ac:dyDescent="0.3">
      <c r="B122" s="316"/>
      <c r="C122" s="293" t="s">
        <v>875</v>
      </c>
      <c r="D122" s="293"/>
      <c r="E122" s="293"/>
      <c r="F122" s="294" t="s">
        <v>876</v>
      </c>
      <c r="G122" s="295"/>
      <c r="H122" s="293"/>
      <c r="I122" s="293"/>
      <c r="J122" s="293" t="s">
        <v>877</v>
      </c>
      <c r="K122" s="317"/>
    </row>
    <row r="123" spans="2:11" ht="5.25" customHeight="1" x14ac:dyDescent="0.3">
      <c r="B123" s="318"/>
      <c r="C123" s="296"/>
      <c r="D123" s="296"/>
      <c r="E123" s="296"/>
      <c r="F123" s="296"/>
      <c r="G123" s="279"/>
      <c r="H123" s="296"/>
      <c r="I123" s="296"/>
      <c r="J123" s="296"/>
      <c r="K123" s="319"/>
    </row>
    <row r="124" spans="2:11" ht="15" customHeight="1" x14ac:dyDescent="0.3">
      <c r="B124" s="318"/>
      <c r="C124" s="279" t="s">
        <v>881</v>
      </c>
      <c r="D124" s="296"/>
      <c r="E124" s="296"/>
      <c r="F124" s="298" t="s">
        <v>878</v>
      </c>
      <c r="G124" s="279"/>
      <c r="H124" s="279" t="s">
        <v>917</v>
      </c>
      <c r="I124" s="279" t="s">
        <v>880</v>
      </c>
      <c r="J124" s="279">
        <v>120</v>
      </c>
      <c r="K124" s="320"/>
    </row>
    <row r="125" spans="2:11" ht="15" customHeight="1" x14ac:dyDescent="0.3">
      <c r="B125" s="318"/>
      <c r="C125" s="279" t="s">
        <v>926</v>
      </c>
      <c r="D125" s="279"/>
      <c r="E125" s="279"/>
      <c r="F125" s="298" t="s">
        <v>878</v>
      </c>
      <c r="G125" s="279"/>
      <c r="H125" s="279" t="s">
        <v>927</v>
      </c>
      <c r="I125" s="279" t="s">
        <v>880</v>
      </c>
      <c r="J125" s="279" t="s">
        <v>928</v>
      </c>
      <c r="K125" s="320"/>
    </row>
    <row r="126" spans="2:11" ht="15" customHeight="1" x14ac:dyDescent="0.3">
      <c r="B126" s="318"/>
      <c r="C126" s="279" t="s">
        <v>827</v>
      </c>
      <c r="D126" s="279"/>
      <c r="E126" s="279"/>
      <c r="F126" s="298" t="s">
        <v>878</v>
      </c>
      <c r="G126" s="279"/>
      <c r="H126" s="279" t="s">
        <v>929</v>
      </c>
      <c r="I126" s="279" t="s">
        <v>880</v>
      </c>
      <c r="J126" s="279" t="s">
        <v>928</v>
      </c>
      <c r="K126" s="320"/>
    </row>
    <row r="127" spans="2:11" ht="15" customHeight="1" x14ac:dyDescent="0.3">
      <c r="B127" s="318"/>
      <c r="C127" s="279" t="s">
        <v>889</v>
      </c>
      <c r="D127" s="279"/>
      <c r="E127" s="279"/>
      <c r="F127" s="298" t="s">
        <v>884</v>
      </c>
      <c r="G127" s="279"/>
      <c r="H127" s="279" t="s">
        <v>890</v>
      </c>
      <c r="I127" s="279" t="s">
        <v>880</v>
      </c>
      <c r="J127" s="279">
        <v>15</v>
      </c>
      <c r="K127" s="320"/>
    </row>
    <row r="128" spans="2:11" ht="15" customHeight="1" x14ac:dyDescent="0.3">
      <c r="B128" s="318"/>
      <c r="C128" s="300" t="s">
        <v>891</v>
      </c>
      <c r="D128" s="300"/>
      <c r="E128" s="300"/>
      <c r="F128" s="301" t="s">
        <v>884</v>
      </c>
      <c r="G128" s="300"/>
      <c r="H128" s="300" t="s">
        <v>892</v>
      </c>
      <c r="I128" s="300" t="s">
        <v>880</v>
      </c>
      <c r="J128" s="300">
        <v>15</v>
      </c>
      <c r="K128" s="320"/>
    </row>
    <row r="129" spans="2:11" ht="15" customHeight="1" x14ac:dyDescent="0.3">
      <c r="B129" s="318"/>
      <c r="C129" s="300" t="s">
        <v>893</v>
      </c>
      <c r="D129" s="300"/>
      <c r="E129" s="300"/>
      <c r="F129" s="301" t="s">
        <v>884</v>
      </c>
      <c r="G129" s="300"/>
      <c r="H129" s="300" t="s">
        <v>894</v>
      </c>
      <c r="I129" s="300" t="s">
        <v>880</v>
      </c>
      <c r="J129" s="300">
        <v>20</v>
      </c>
      <c r="K129" s="320"/>
    </row>
    <row r="130" spans="2:11" ht="15" customHeight="1" x14ac:dyDescent="0.3">
      <c r="B130" s="318"/>
      <c r="C130" s="300" t="s">
        <v>895</v>
      </c>
      <c r="D130" s="300"/>
      <c r="E130" s="300"/>
      <c r="F130" s="301" t="s">
        <v>884</v>
      </c>
      <c r="G130" s="300"/>
      <c r="H130" s="300" t="s">
        <v>896</v>
      </c>
      <c r="I130" s="300" t="s">
        <v>880</v>
      </c>
      <c r="J130" s="300">
        <v>20</v>
      </c>
      <c r="K130" s="320"/>
    </row>
    <row r="131" spans="2:11" ht="15" customHeight="1" x14ac:dyDescent="0.3">
      <c r="B131" s="318"/>
      <c r="C131" s="279" t="s">
        <v>883</v>
      </c>
      <c r="D131" s="279"/>
      <c r="E131" s="279"/>
      <c r="F131" s="298" t="s">
        <v>884</v>
      </c>
      <c r="G131" s="279"/>
      <c r="H131" s="279" t="s">
        <v>917</v>
      </c>
      <c r="I131" s="279" t="s">
        <v>880</v>
      </c>
      <c r="J131" s="279">
        <v>50</v>
      </c>
      <c r="K131" s="320"/>
    </row>
    <row r="132" spans="2:11" ht="15" customHeight="1" x14ac:dyDescent="0.3">
      <c r="B132" s="318"/>
      <c r="C132" s="279" t="s">
        <v>897</v>
      </c>
      <c r="D132" s="279"/>
      <c r="E132" s="279"/>
      <c r="F132" s="298" t="s">
        <v>884</v>
      </c>
      <c r="G132" s="279"/>
      <c r="H132" s="279" t="s">
        <v>917</v>
      </c>
      <c r="I132" s="279" t="s">
        <v>880</v>
      </c>
      <c r="J132" s="279">
        <v>50</v>
      </c>
      <c r="K132" s="320"/>
    </row>
    <row r="133" spans="2:11" ht="15" customHeight="1" x14ac:dyDescent="0.3">
      <c r="B133" s="318"/>
      <c r="C133" s="279" t="s">
        <v>903</v>
      </c>
      <c r="D133" s="279"/>
      <c r="E133" s="279"/>
      <c r="F133" s="298" t="s">
        <v>884</v>
      </c>
      <c r="G133" s="279"/>
      <c r="H133" s="279" t="s">
        <v>917</v>
      </c>
      <c r="I133" s="279" t="s">
        <v>880</v>
      </c>
      <c r="J133" s="279">
        <v>50</v>
      </c>
      <c r="K133" s="320"/>
    </row>
    <row r="134" spans="2:11" ht="15" customHeight="1" x14ac:dyDescent="0.3">
      <c r="B134" s="318"/>
      <c r="C134" s="279" t="s">
        <v>905</v>
      </c>
      <c r="D134" s="279"/>
      <c r="E134" s="279"/>
      <c r="F134" s="298" t="s">
        <v>884</v>
      </c>
      <c r="G134" s="279"/>
      <c r="H134" s="279" t="s">
        <v>917</v>
      </c>
      <c r="I134" s="279" t="s">
        <v>880</v>
      </c>
      <c r="J134" s="279">
        <v>50</v>
      </c>
      <c r="K134" s="320"/>
    </row>
    <row r="135" spans="2:11" ht="15" customHeight="1" x14ac:dyDescent="0.3">
      <c r="B135" s="318"/>
      <c r="C135" s="279" t="s">
        <v>115</v>
      </c>
      <c r="D135" s="279"/>
      <c r="E135" s="279"/>
      <c r="F135" s="298" t="s">
        <v>884</v>
      </c>
      <c r="G135" s="279"/>
      <c r="H135" s="279" t="s">
        <v>930</v>
      </c>
      <c r="I135" s="279" t="s">
        <v>880</v>
      </c>
      <c r="J135" s="279">
        <v>255</v>
      </c>
      <c r="K135" s="320"/>
    </row>
    <row r="136" spans="2:11" ht="15" customHeight="1" x14ac:dyDescent="0.3">
      <c r="B136" s="318"/>
      <c r="C136" s="279" t="s">
        <v>907</v>
      </c>
      <c r="D136" s="279"/>
      <c r="E136" s="279"/>
      <c r="F136" s="298" t="s">
        <v>878</v>
      </c>
      <c r="G136" s="279"/>
      <c r="H136" s="279" t="s">
        <v>931</v>
      </c>
      <c r="I136" s="279" t="s">
        <v>909</v>
      </c>
      <c r="J136" s="279"/>
      <c r="K136" s="320"/>
    </row>
    <row r="137" spans="2:11" ht="15" customHeight="1" x14ac:dyDescent="0.3">
      <c r="B137" s="318"/>
      <c r="C137" s="279" t="s">
        <v>910</v>
      </c>
      <c r="D137" s="279"/>
      <c r="E137" s="279"/>
      <c r="F137" s="298" t="s">
        <v>878</v>
      </c>
      <c r="G137" s="279"/>
      <c r="H137" s="279" t="s">
        <v>932</v>
      </c>
      <c r="I137" s="279" t="s">
        <v>912</v>
      </c>
      <c r="J137" s="279"/>
      <c r="K137" s="320"/>
    </row>
    <row r="138" spans="2:11" ht="15" customHeight="1" x14ac:dyDescent="0.3">
      <c r="B138" s="318"/>
      <c r="C138" s="279" t="s">
        <v>913</v>
      </c>
      <c r="D138" s="279"/>
      <c r="E138" s="279"/>
      <c r="F138" s="298" t="s">
        <v>878</v>
      </c>
      <c r="G138" s="279"/>
      <c r="H138" s="279" t="s">
        <v>913</v>
      </c>
      <c r="I138" s="279" t="s">
        <v>912</v>
      </c>
      <c r="J138" s="279"/>
      <c r="K138" s="320"/>
    </row>
    <row r="139" spans="2:11" ht="15" customHeight="1" x14ac:dyDescent="0.3">
      <c r="B139" s="318"/>
      <c r="C139" s="279" t="s">
        <v>43</v>
      </c>
      <c r="D139" s="279"/>
      <c r="E139" s="279"/>
      <c r="F139" s="298" t="s">
        <v>878</v>
      </c>
      <c r="G139" s="279"/>
      <c r="H139" s="279" t="s">
        <v>933</v>
      </c>
      <c r="I139" s="279" t="s">
        <v>912</v>
      </c>
      <c r="J139" s="279"/>
      <c r="K139" s="320"/>
    </row>
    <row r="140" spans="2:11" ht="15" customHeight="1" x14ac:dyDescent="0.3">
      <c r="B140" s="318"/>
      <c r="C140" s="279" t="s">
        <v>934</v>
      </c>
      <c r="D140" s="279"/>
      <c r="E140" s="279"/>
      <c r="F140" s="298" t="s">
        <v>878</v>
      </c>
      <c r="G140" s="279"/>
      <c r="H140" s="279" t="s">
        <v>935</v>
      </c>
      <c r="I140" s="279" t="s">
        <v>912</v>
      </c>
      <c r="J140" s="279"/>
      <c r="K140" s="320"/>
    </row>
    <row r="141" spans="2:11" ht="15" customHeight="1" x14ac:dyDescent="0.3">
      <c r="B141" s="321"/>
      <c r="C141" s="322"/>
      <c r="D141" s="322"/>
      <c r="E141" s="322"/>
      <c r="F141" s="322"/>
      <c r="G141" s="322"/>
      <c r="H141" s="322"/>
      <c r="I141" s="322"/>
      <c r="J141" s="322"/>
      <c r="K141" s="323"/>
    </row>
    <row r="142" spans="2:11" ht="18.75" customHeight="1" x14ac:dyDescent="0.3">
      <c r="B142" s="275"/>
      <c r="C142" s="275"/>
      <c r="D142" s="275"/>
      <c r="E142" s="275"/>
      <c r="F142" s="310"/>
      <c r="G142" s="275"/>
      <c r="H142" s="275"/>
      <c r="I142" s="275"/>
      <c r="J142" s="275"/>
      <c r="K142" s="275"/>
    </row>
    <row r="143" spans="2:11" ht="18.75" customHeight="1" x14ac:dyDescent="0.3">
      <c r="B143" s="285"/>
      <c r="C143" s="285"/>
      <c r="D143" s="285"/>
      <c r="E143" s="285"/>
      <c r="F143" s="285"/>
      <c r="G143" s="285"/>
      <c r="H143" s="285"/>
      <c r="I143" s="285"/>
      <c r="J143" s="285"/>
      <c r="K143" s="285"/>
    </row>
    <row r="144" spans="2:11" ht="7.5" customHeight="1" x14ac:dyDescent="0.3">
      <c r="B144" s="286"/>
      <c r="C144" s="287"/>
      <c r="D144" s="287"/>
      <c r="E144" s="287"/>
      <c r="F144" s="287"/>
      <c r="G144" s="287"/>
      <c r="H144" s="287"/>
      <c r="I144" s="287"/>
      <c r="J144" s="287"/>
      <c r="K144" s="288"/>
    </row>
    <row r="145" spans="2:11" ht="45" customHeight="1" x14ac:dyDescent="0.3">
      <c r="B145" s="289"/>
      <c r="C145" s="395" t="s">
        <v>936</v>
      </c>
      <c r="D145" s="395"/>
      <c r="E145" s="395"/>
      <c r="F145" s="395"/>
      <c r="G145" s="395"/>
      <c r="H145" s="395"/>
      <c r="I145" s="395"/>
      <c r="J145" s="395"/>
      <c r="K145" s="290"/>
    </row>
    <row r="146" spans="2:11" ht="17.25" customHeight="1" x14ac:dyDescent="0.3">
      <c r="B146" s="289"/>
      <c r="C146" s="291" t="s">
        <v>872</v>
      </c>
      <c r="D146" s="291"/>
      <c r="E146" s="291"/>
      <c r="F146" s="291" t="s">
        <v>873</v>
      </c>
      <c r="G146" s="292"/>
      <c r="H146" s="291" t="s">
        <v>110</v>
      </c>
      <c r="I146" s="291" t="s">
        <v>62</v>
      </c>
      <c r="J146" s="291" t="s">
        <v>874</v>
      </c>
      <c r="K146" s="290"/>
    </row>
    <row r="147" spans="2:11" ht="17.25" customHeight="1" x14ac:dyDescent="0.3">
      <c r="B147" s="289"/>
      <c r="C147" s="293" t="s">
        <v>875</v>
      </c>
      <c r="D147" s="293"/>
      <c r="E147" s="293"/>
      <c r="F147" s="294" t="s">
        <v>876</v>
      </c>
      <c r="G147" s="295"/>
      <c r="H147" s="293"/>
      <c r="I147" s="293"/>
      <c r="J147" s="293" t="s">
        <v>877</v>
      </c>
      <c r="K147" s="290"/>
    </row>
    <row r="148" spans="2:11" ht="5.25" customHeight="1" x14ac:dyDescent="0.3">
      <c r="B148" s="299"/>
      <c r="C148" s="296"/>
      <c r="D148" s="296"/>
      <c r="E148" s="296"/>
      <c r="F148" s="296"/>
      <c r="G148" s="297"/>
      <c r="H148" s="296"/>
      <c r="I148" s="296"/>
      <c r="J148" s="296"/>
      <c r="K148" s="320"/>
    </row>
    <row r="149" spans="2:11" ht="15" customHeight="1" x14ac:dyDescent="0.3">
      <c r="B149" s="299"/>
      <c r="C149" s="324" t="s">
        <v>881</v>
      </c>
      <c r="D149" s="279"/>
      <c r="E149" s="279"/>
      <c r="F149" s="325" t="s">
        <v>878</v>
      </c>
      <c r="G149" s="279"/>
      <c r="H149" s="324" t="s">
        <v>917</v>
      </c>
      <c r="I149" s="324" t="s">
        <v>880</v>
      </c>
      <c r="J149" s="324">
        <v>120</v>
      </c>
      <c r="K149" s="320"/>
    </row>
    <row r="150" spans="2:11" ht="15" customHeight="1" x14ac:dyDescent="0.3">
      <c r="B150" s="299"/>
      <c r="C150" s="324" t="s">
        <v>926</v>
      </c>
      <c r="D150" s="279"/>
      <c r="E150" s="279"/>
      <c r="F150" s="325" t="s">
        <v>878</v>
      </c>
      <c r="G150" s="279"/>
      <c r="H150" s="324" t="s">
        <v>937</v>
      </c>
      <c r="I150" s="324" t="s">
        <v>880</v>
      </c>
      <c r="J150" s="324" t="s">
        <v>928</v>
      </c>
      <c r="K150" s="320"/>
    </row>
    <row r="151" spans="2:11" ht="15" customHeight="1" x14ac:dyDescent="0.3">
      <c r="B151" s="299"/>
      <c r="C151" s="324" t="s">
        <v>827</v>
      </c>
      <c r="D151" s="279"/>
      <c r="E151" s="279"/>
      <c r="F151" s="325" t="s">
        <v>878</v>
      </c>
      <c r="G151" s="279"/>
      <c r="H151" s="324" t="s">
        <v>938</v>
      </c>
      <c r="I151" s="324" t="s">
        <v>880</v>
      </c>
      <c r="J151" s="324" t="s">
        <v>928</v>
      </c>
      <c r="K151" s="320"/>
    </row>
    <row r="152" spans="2:11" ht="15" customHeight="1" x14ac:dyDescent="0.3">
      <c r="B152" s="299"/>
      <c r="C152" s="324" t="s">
        <v>883</v>
      </c>
      <c r="D152" s="279"/>
      <c r="E152" s="279"/>
      <c r="F152" s="325" t="s">
        <v>884</v>
      </c>
      <c r="G152" s="279"/>
      <c r="H152" s="324" t="s">
        <v>917</v>
      </c>
      <c r="I152" s="324" t="s">
        <v>880</v>
      </c>
      <c r="J152" s="324">
        <v>50</v>
      </c>
      <c r="K152" s="320"/>
    </row>
    <row r="153" spans="2:11" ht="15" customHeight="1" x14ac:dyDescent="0.3">
      <c r="B153" s="299"/>
      <c r="C153" s="324" t="s">
        <v>886</v>
      </c>
      <c r="D153" s="279"/>
      <c r="E153" s="279"/>
      <c r="F153" s="325" t="s">
        <v>878</v>
      </c>
      <c r="G153" s="279"/>
      <c r="H153" s="324" t="s">
        <v>917</v>
      </c>
      <c r="I153" s="324" t="s">
        <v>888</v>
      </c>
      <c r="J153" s="324"/>
      <c r="K153" s="320"/>
    </row>
    <row r="154" spans="2:11" ht="15" customHeight="1" x14ac:dyDescent="0.3">
      <c r="B154" s="299"/>
      <c r="C154" s="324" t="s">
        <v>897</v>
      </c>
      <c r="D154" s="279"/>
      <c r="E154" s="279"/>
      <c r="F154" s="325" t="s">
        <v>884</v>
      </c>
      <c r="G154" s="279"/>
      <c r="H154" s="324" t="s">
        <v>917</v>
      </c>
      <c r="I154" s="324" t="s">
        <v>880</v>
      </c>
      <c r="J154" s="324">
        <v>50</v>
      </c>
      <c r="K154" s="320"/>
    </row>
    <row r="155" spans="2:11" ht="15" customHeight="1" x14ac:dyDescent="0.3">
      <c r="B155" s="299"/>
      <c r="C155" s="324" t="s">
        <v>905</v>
      </c>
      <c r="D155" s="279"/>
      <c r="E155" s="279"/>
      <c r="F155" s="325" t="s">
        <v>884</v>
      </c>
      <c r="G155" s="279"/>
      <c r="H155" s="324" t="s">
        <v>917</v>
      </c>
      <c r="I155" s="324" t="s">
        <v>880</v>
      </c>
      <c r="J155" s="324">
        <v>50</v>
      </c>
      <c r="K155" s="320"/>
    </row>
    <row r="156" spans="2:11" ht="15" customHeight="1" x14ac:dyDescent="0.3">
      <c r="B156" s="299"/>
      <c r="C156" s="324" t="s">
        <v>903</v>
      </c>
      <c r="D156" s="279"/>
      <c r="E156" s="279"/>
      <c r="F156" s="325" t="s">
        <v>884</v>
      </c>
      <c r="G156" s="279"/>
      <c r="H156" s="324" t="s">
        <v>917</v>
      </c>
      <c r="I156" s="324" t="s">
        <v>880</v>
      </c>
      <c r="J156" s="324">
        <v>50</v>
      </c>
      <c r="K156" s="320"/>
    </row>
    <row r="157" spans="2:11" ht="15" customHeight="1" x14ac:dyDescent="0.3">
      <c r="B157" s="299"/>
      <c r="C157" s="324" t="s">
        <v>103</v>
      </c>
      <c r="D157" s="279"/>
      <c r="E157" s="279"/>
      <c r="F157" s="325" t="s">
        <v>878</v>
      </c>
      <c r="G157" s="279"/>
      <c r="H157" s="324" t="s">
        <v>939</v>
      </c>
      <c r="I157" s="324" t="s">
        <v>880</v>
      </c>
      <c r="J157" s="324" t="s">
        <v>940</v>
      </c>
      <c r="K157" s="320"/>
    </row>
    <row r="158" spans="2:11" ht="15" customHeight="1" x14ac:dyDescent="0.3">
      <c r="B158" s="299"/>
      <c r="C158" s="324" t="s">
        <v>941</v>
      </c>
      <c r="D158" s="279"/>
      <c r="E158" s="279"/>
      <c r="F158" s="325" t="s">
        <v>878</v>
      </c>
      <c r="G158" s="279"/>
      <c r="H158" s="324" t="s">
        <v>942</v>
      </c>
      <c r="I158" s="324" t="s">
        <v>912</v>
      </c>
      <c r="J158" s="324"/>
      <c r="K158" s="320"/>
    </row>
    <row r="159" spans="2:11" ht="15" customHeight="1" x14ac:dyDescent="0.3">
      <c r="B159" s="326"/>
      <c r="C159" s="308"/>
      <c r="D159" s="308"/>
      <c r="E159" s="308"/>
      <c r="F159" s="308"/>
      <c r="G159" s="308"/>
      <c r="H159" s="308"/>
      <c r="I159" s="308"/>
      <c r="J159" s="308"/>
      <c r="K159" s="327"/>
    </row>
    <row r="160" spans="2:11" ht="18.75" customHeight="1" x14ac:dyDescent="0.3">
      <c r="B160" s="275"/>
      <c r="C160" s="279"/>
      <c r="D160" s="279"/>
      <c r="E160" s="279"/>
      <c r="F160" s="298"/>
      <c r="G160" s="279"/>
      <c r="H160" s="279"/>
      <c r="I160" s="279"/>
      <c r="J160" s="279"/>
      <c r="K160" s="275"/>
    </row>
    <row r="161" spans="2:11" ht="18.75" customHeight="1" x14ac:dyDescent="0.3">
      <c r="B161" s="285"/>
      <c r="C161" s="285"/>
      <c r="D161" s="285"/>
      <c r="E161" s="285"/>
      <c r="F161" s="285"/>
      <c r="G161" s="285"/>
      <c r="H161" s="285"/>
      <c r="I161" s="285"/>
      <c r="J161" s="285"/>
      <c r="K161" s="285"/>
    </row>
    <row r="162" spans="2:11" ht="7.5" customHeight="1" x14ac:dyDescent="0.3">
      <c r="B162" s="267"/>
      <c r="C162" s="268"/>
      <c r="D162" s="268"/>
      <c r="E162" s="268"/>
      <c r="F162" s="268"/>
      <c r="G162" s="268"/>
      <c r="H162" s="268"/>
      <c r="I162" s="268"/>
      <c r="J162" s="268"/>
      <c r="K162" s="269"/>
    </row>
    <row r="163" spans="2:11" ht="45" customHeight="1" x14ac:dyDescent="0.3">
      <c r="B163" s="270"/>
      <c r="C163" s="394" t="s">
        <v>943</v>
      </c>
      <c r="D163" s="394"/>
      <c r="E163" s="394"/>
      <c r="F163" s="394"/>
      <c r="G163" s="394"/>
      <c r="H163" s="394"/>
      <c r="I163" s="394"/>
      <c r="J163" s="394"/>
      <c r="K163" s="271"/>
    </row>
    <row r="164" spans="2:11" ht="17.25" customHeight="1" x14ac:dyDescent="0.3">
      <c r="B164" s="270"/>
      <c r="C164" s="291" t="s">
        <v>872</v>
      </c>
      <c r="D164" s="291"/>
      <c r="E164" s="291"/>
      <c r="F164" s="291" t="s">
        <v>873</v>
      </c>
      <c r="G164" s="328"/>
      <c r="H164" s="329" t="s">
        <v>110</v>
      </c>
      <c r="I164" s="329" t="s">
        <v>62</v>
      </c>
      <c r="J164" s="291" t="s">
        <v>874</v>
      </c>
      <c r="K164" s="271"/>
    </row>
    <row r="165" spans="2:11" ht="17.25" customHeight="1" x14ac:dyDescent="0.3">
      <c r="B165" s="272"/>
      <c r="C165" s="293" t="s">
        <v>875</v>
      </c>
      <c r="D165" s="293"/>
      <c r="E165" s="293"/>
      <c r="F165" s="294" t="s">
        <v>876</v>
      </c>
      <c r="G165" s="330"/>
      <c r="H165" s="331"/>
      <c r="I165" s="331"/>
      <c r="J165" s="293" t="s">
        <v>877</v>
      </c>
      <c r="K165" s="273"/>
    </row>
    <row r="166" spans="2:11" ht="5.25" customHeight="1" x14ac:dyDescent="0.3">
      <c r="B166" s="299"/>
      <c r="C166" s="296"/>
      <c r="D166" s="296"/>
      <c r="E166" s="296"/>
      <c r="F166" s="296"/>
      <c r="G166" s="297"/>
      <c r="H166" s="296"/>
      <c r="I166" s="296"/>
      <c r="J166" s="296"/>
      <c r="K166" s="320"/>
    </row>
    <row r="167" spans="2:11" ht="15" customHeight="1" x14ac:dyDescent="0.3">
      <c r="B167" s="299"/>
      <c r="C167" s="279" t="s">
        <v>881</v>
      </c>
      <c r="D167" s="279"/>
      <c r="E167" s="279"/>
      <c r="F167" s="298" t="s">
        <v>878</v>
      </c>
      <c r="G167" s="279"/>
      <c r="H167" s="279" t="s">
        <v>917</v>
      </c>
      <c r="I167" s="279" t="s">
        <v>880</v>
      </c>
      <c r="J167" s="279">
        <v>120</v>
      </c>
      <c r="K167" s="320"/>
    </row>
    <row r="168" spans="2:11" ht="15" customHeight="1" x14ac:dyDescent="0.3">
      <c r="B168" s="299"/>
      <c r="C168" s="279" t="s">
        <v>926</v>
      </c>
      <c r="D168" s="279"/>
      <c r="E168" s="279"/>
      <c r="F168" s="298" t="s">
        <v>878</v>
      </c>
      <c r="G168" s="279"/>
      <c r="H168" s="279" t="s">
        <v>927</v>
      </c>
      <c r="I168" s="279" t="s">
        <v>880</v>
      </c>
      <c r="J168" s="279" t="s">
        <v>928</v>
      </c>
      <c r="K168" s="320"/>
    </row>
    <row r="169" spans="2:11" ht="15" customHeight="1" x14ac:dyDescent="0.3">
      <c r="B169" s="299"/>
      <c r="C169" s="279" t="s">
        <v>827</v>
      </c>
      <c r="D169" s="279"/>
      <c r="E169" s="279"/>
      <c r="F169" s="298" t="s">
        <v>878</v>
      </c>
      <c r="G169" s="279"/>
      <c r="H169" s="279" t="s">
        <v>944</v>
      </c>
      <c r="I169" s="279" t="s">
        <v>880</v>
      </c>
      <c r="J169" s="279" t="s">
        <v>928</v>
      </c>
      <c r="K169" s="320"/>
    </row>
    <row r="170" spans="2:11" ht="15" customHeight="1" x14ac:dyDescent="0.3">
      <c r="B170" s="299"/>
      <c r="C170" s="279" t="s">
        <v>883</v>
      </c>
      <c r="D170" s="279"/>
      <c r="E170" s="279"/>
      <c r="F170" s="298" t="s">
        <v>884</v>
      </c>
      <c r="G170" s="279"/>
      <c r="H170" s="279" t="s">
        <v>944</v>
      </c>
      <c r="I170" s="279" t="s">
        <v>880</v>
      </c>
      <c r="J170" s="279">
        <v>50</v>
      </c>
      <c r="K170" s="320"/>
    </row>
    <row r="171" spans="2:11" ht="15" customHeight="1" x14ac:dyDescent="0.3">
      <c r="B171" s="299"/>
      <c r="C171" s="279" t="s">
        <v>886</v>
      </c>
      <c r="D171" s="279"/>
      <c r="E171" s="279"/>
      <c r="F171" s="298" t="s">
        <v>878</v>
      </c>
      <c r="G171" s="279"/>
      <c r="H171" s="279" t="s">
        <v>944</v>
      </c>
      <c r="I171" s="279" t="s">
        <v>888</v>
      </c>
      <c r="J171" s="279"/>
      <c r="K171" s="320"/>
    </row>
    <row r="172" spans="2:11" ht="15" customHeight="1" x14ac:dyDescent="0.3">
      <c r="B172" s="299"/>
      <c r="C172" s="279" t="s">
        <v>897</v>
      </c>
      <c r="D172" s="279"/>
      <c r="E172" s="279"/>
      <c r="F172" s="298" t="s">
        <v>884</v>
      </c>
      <c r="G172" s="279"/>
      <c r="H172" s="279" t="s">
        <v>944</v>
      </c>
      <c r="I172" s="279" t="s">
        <v>880</v>
      </c>
      <c r="J172" s="279">
        <v>50</v>
      </c>
      <c r="K172" s="320"/>
    </row>
    <row r="173" spans="2:11" ht="15" customHeight="1" x14ac:dyDescent="0.3">
      <c r="B173" s="299"/>
      <c r="C173" s="279" t="s">
        <v>905</v>
      </c>
      <c r="D173" s="279"/>
      <c r="E173" s="279"/>
      <c r="F173" s="298" t="s">
        <v>884</v>
      </c>
      <c r="G173" s="279"/>
      <c r="H173" s="279" t="s">
        <v>944</v>
      </c>
      <c r="I173" s="279" t="s">
        <v>880</v>
      </c>
      <c r="J173" s="279">
        <v>50</v>
      </c>
      <c r="K173" s="320"/>
    </row>
    <row r="174" spans="2:11" ht="15" customHeight="1" x14ac:dyDescent="0.3">
      <c r="B174" s="299"/>
      <c r="C174" s="279" t="s">
        <v>903</v>
      </c>
      <c r="D174" s="279"/>
      <c r="E174" s="279"/>
      <c r="F174" s="298" t="s">
        <v>884</v>
      </c>
      <c r="G174" s="279"/>
      <c r="H174" s="279" t="s">
        <v>944</v>
      </c>
      <c r="I174" s="279" t="s">
        <v>880</v>
      </c>
      <c r="J174" s="279">
        <v>50</v>
      </c>
      <c r="K174" s="320"/>
    </row>
    <row r="175" spans="2:11" ht="15" customHeight="1" x14ac:dyDescent="0.3">
      <c r="B175" s="299"/>
      <c r="C175" s="279" t="s">
        <v>109</v>
      </c>
      <c r="D175" s="279"/>
      <c r="E175" s="279"/>
      <c r="F175" s="298" t="s">
        <v>878</v>
      </c>
      <c r="G175" s="279"/>
      <c r="H175" s="279" t="s">
        <v>945</v>
      </c>
      <c r="I175" s="279" t="s">
        <v>946</v>
      </c>
      <c r="J175" s="279"/>
      <c r="K175" s="320"/>
    </row>
    <row r="176" spans="2:11" ht="15" customHeight="1" x14ac:dyDescent="0.3">
      <c r="B176" s="299"/>
      <c r="C176" s="279" t="s">
        <v>62</v>
      </c>
      <c r="D176" s="279"/>
      <c r="E176" s="279"/>
      <c r="F176" s="298" t="s">
        <v>878</v>
      </c>
      <c r="G176" s="279"/>
      <c r="H176" s="279" t="s">
        <v>947</v>
      </c>
      <c r="I176" s="279" t="s">
        <v>948</v>
      </c>
      <c r="J176" s="279">
        <v>1</v>
      </c>
      <c r="K176" s="320"/>
    </row>
    <row r="177" spans="2:11" ht="15" customHeight="1" x14ac:dyDescent="0.3">
      <c r="B177" s="299"/>
      <c r="C177" s="279" t="s">
        <v>58</v>
      </c>
      <c r="D177" s="279"/>
      <c r="E177" s="279"/>
      <c r="F177" s="298" t="s">
        <v>878</v>
      </c>
      <c r="G177" s="279"/>
      <c r="H177" s="279" t="s">
        <v>949</v>
      </c>
      <c r="I177" s="279" t="s">
        <v>880</v>
      </c>
      <c r="J177" s="279">
        <v>20</v>
      </c>
      <c r="K177" s="320"/>
    </row>
    <row r="178" spans="2:11" ht="15" customHeight="1" x14ac:dyDescent="0.3">
      <c r="B178" s="299"/>
      <c r="C178" s="279" t="s">
        <v>110</v>
      </c>
      <c r="D178" s="279"/>
      <c r="E178" s="279"/>
      <c r="F178" s="298" t="s">
        <v>878</v>
      </c>
      <c r="G178" s="279"/>
      <c r="H178" s="279" t="s">
        <v>950</v>
      </c>
      <c r="I178" s="279" t="s">
        <v>880</v>
      </c>
      <c r="J178" s="279">
        <v>255</v>
      </c>
      <c r="K178" s="320"/>
    </row>
    <row r="179" spans="2:11" ht="15" customHeight="1" x14ac:dyDescent="0.3">
      <c r="B179" s="299"/>
      <c r="C179" s="279" t="s">
        <v>111</v>
      </c>
      <c r="D179" s="279"/>
      <c r="E179" s="279"/>
      <c r="F179" s="298" t="s">
        <v>878</v>
      </c>
      <c r="G179" s="279"/>
      <c r="H179" s="279" t="s">
        <v>843</v>
      </c>
      <c r="I179" s="279" t="s">
        <v>880</v>
      </c>
      <c r="J179" s="279">
        <v>10</v>
      </c>
      <c r="K179" s="320"/>
    </row>
    <row r="180" spans="2:11" ht="15" customHeight="1" x14ac:dyDescent="0.3">
      <c r="B180" s="299"/>
      <c r="C180" s="279" t="s">
        <v>112</v>
      </c>
      <c r="D180" s="279"/>
      <c r="E180" s="279"/>
      <c r="F180" s="298" t="s">
        <v>878</v>
      </c>
      <c r="G180" s="279"/>
      <c r="H180" s="279" t="s">
        <v>951</v>
      </c>
      <c r="I180" s="279" t="s">
        <v>912</v>
      </c>
      <c r="J180" s="279"/>
      <c r="K180" s="320"/>
    </row>
    <row r="181" spans="2:11" ht="15" customHeight="1" x14ac:dyDescent="0.3">
      <c r="B181" s="299"/>
      <c r="C181" s="279" t="s">
        <v>952</v>
      </c>
      <c r="D181" s="279"/>
      <c r="E181" s="279"/>
      <c r="F181" s="298" t="s">
        <v>878</v>
      </c>
      <c r="G181" s="279"/>
      <c r="H181" s="279" t="s">
        <v>953</v>
      </c>
      <c r="I181" s="279" t="s">
        <v>912</v>
      </c>
      <c r="J181" s="279"/>
      <c r="K181" s="320"/>
    </row>
    <row r="182" spans="2:11" ht="15" customHeight="1" x14ac:dyDescent="0.3">
      <c r="B182" s="299"/>
      <c r="C182" s="279" t="s">
        <v>941</v>
      </c>
      <c r="D182" s="279"/>
      <c r="E182" s="279"/>
      <c r="F182" s="298" t="s">
        <v>878</v>
      </c>
      <c r="G182" s="279"/>
      <c r="H182" s="279" t="s">
        <v>954</v>
      </c>
      <c r="I182" s="279" t="s">
        <v>912</v>
      </c>
      <c r="J182" s="279"/>
      <c r="K182" s="320"/>
    </row>
    <row r="183" spans="2:11" ht="15" customHeight="1" x14ac:dyDescent="0.3">
      <c r="B183" s="299"/>
      <c r="C183" s="279" t="s">
        <v>114</v>
      </c>
      <c r="D183" s="279"/>
      <c r="E183" s="279"/>
      <c r="F183" s="298" t="s">
        <v>884</v>
      </c>
      <c r="G183" s="279"/>
      <c r="H183" s="279" t="s">
        <v>955</v>
      </c>
      <c r="I183" s="279" t="s">
        <v>880</v>
      </c>
      <c r="J183" s="279">
        <v>50</v>
      </c>
      <c r="K183" s="320"/>
    </row>
    <row r="184" spans="2:11" ht="15" customHeight="1" x14ac:dyDescent="0.3">
      <c r="B184" s="299"/>
      <c r="C184" s="279" t="s">
        <v>956</v>
      </c>
      <c r="D184" s="279"/>
      <c r="E184" s="279"/>
      <c r="F184" s="298" t="s">
        <v>884</v>
      </c>
      <c r="G184" s="279"/>
      <c r="H184" s="279" t="s">
        <v>957</v>
      </c>
      <c r="I184" s="279" t="s">
        <v>958</v>
      </c>
      <c r="J184" s="279"/>
      <c r="K184" s="320"/>
    </row>
    <row r="185" spans="2:11" ht="15" customHeight="1" x14ac:dyDescent="0.3">
      <c r="B185" s="299"/>
      <c r="C185" s="279" t="s">
        <v>959</v>
      </c>
      <c r="D185" s="279"/>
      <c r="E185" s="279"/>
      <c r="F185" s="298" t="s">
        <v>884</v>
      </c>
      <c r="G185" s="279"/>
      <c r="H185" s="279" t="s">
        <v>960</v>
      </c>
      <c r="I185" s="279" t="s">
        <v>958</v>
      </c>
      <c r="J185" s="279"/>
      <c r="K185" s="320"/>
    </row>
    <row r="186" spans="2:11" ht="15" customHeight="1" x14ac:dyDescent="0.3">
      <c r="B186" s="299"/>
      <c r="C186" s="279" t="s">
        <v>961</v>
      </c>
      <c r="D186" s="279"/>
      <c r="E186" s="279"/>
      <c r="F186" s="298" t="s">
        <v>884</v>
      </c>
      <c r="G186" s="279"/>
      <c r="H186" s="279" t="s">
        <v>962</v>
      </c>
      <c r="I186" s="279" t="s">
        <v>958</v>
      </c>
      <c r="J186" s="279"/>
      <c r="K186" s="320"/>
    </row>
    <row r="187" spans="2:11" ht="15" customHeight="1" x14ac:dyDescent="0.3">
      <c r="B187" s="299"/>
      <c r="C187" s="332" t="s">
        <v>963</v>
      </c>
      <c r="D187" s="279"/>
      <c r="E187" s="279"/>
      <c r="F187" s="298" t="s">
        <v>884</v>
      </c>
      <c r="G187" s="279"/>
      <c r="H187" s="279" t="s">
        <v>964</v>
      </c>
      <c r="I187" s="279" t="s">
        <v>965</v>
      </c>
      <c r="J187" s="333" t="s">
        <v>966</v>
      </c>
      <c r="K187" s="320"/>
    </row>
    <row r="188" spans="2:11" ht="15" customHeight="1" x14ac:dyDescent="0.3">
      <c r="B188" s="299"/>
      <c r="C188" s="284" t="s">
        <v>47</v>
      </c>
      <c r="D188" s="279"/>
      <c r="E188" s="279"/>
      <c r="F188" s="298" t="s">
        <v>878</v>
      </c>
      <c r="G188" s="279"/>
      <c r="H188" s="275" t="s">
        <v>967</v>
      </c>
      <c r="I188" s="279" t="s">
        <v>968</v>
      </c>
      <c r="J188" s="279"/>
      <c r="K188" s="320"/>
    </row>
    <row r="189" spans="2:11" ht="15" customHeight="1" x14ac:dyDescent="0.3">
      <c r="B189" s="299"/>
      <c r="C189" s="284" t="s">
        <v>969</v>
      </c>
      <c r="D189" s="279"/>
      <c r="E189" s="279"/>
      <c r="F189" s="298" t="s">
        <v>878</v>
      </c>
      <c r="G189" s="279"/>
      <c r="H189" s="279" t="s">
        <v>970</v>
      </c>
      <c r="I189" s="279" t="s">
        <v>912</v>
      </c>
      <c r="J189" s="279"/>
      <c r="K189" s="320"/>
    </row>
    <row r="190" spans="2:11" ht="15" customHeight="1" x14ac:dyDescent="0.3">
      <c r="B190" s="299"/>
      <c r="C190" s="284" t="s">
        <v>971</v>
      </c>
      <c r="D190" s="279"/>
      <c r="E190" s="279"/>
      <c r="F190" s="298" t="s">
        <v>878</v>
      </c>
      <c r="G190" s="279"/>
      <c r="H190" s="279" t="s">
        <v>972</v>
      </c>
      <c r="I190" s="279" t="s">
        <v>912</v>
      </c>
      <c r="J190" s="279"/>
      <c r="K190" s="320"/>
    </row>
    <row r="191" spans="2:11" ht="15" customHeight="1" x14ac:dyDescent="0.3">
      <c r="B191" s="299"/>
      <c r="C191" s="284" t="s">
        <v>973</v>
      </c>
      <c r="D191" s="279"/>
      <c r="E191" s="279"/>
      <c r="F191" s="298" t="s">
        <v>884</v>
      </c>
      <c r="G191" s="279"/>
      <c r="H191" s="279" t="s">
        <v>974</v>
      </c>
      <c r="I191" s="279" t="s">
        <v>912</v>
      </c>
      <c r="J191" s="279"/>
      <c r="K191" s="320"/>
    </row>
    <row r="192" spans="2:11" ht="15" customHeight="1" x14ac:dyDescent="0.3">
      <c r="B192" s="326"/>
      <c r="C192" s="334"/>
      <c r="D192" s="308"/>
      <c r="E192" s="308"/>
      <c r="F192" s="308"/>
      <c r="G192" s="308"/>
      <c r="H192" s="308"/>
      <c r="I192" s="308"/>
      <c r="J192" s="308"/>
      <c r="K192" s="327"/>
    </row>
    <row r="193" spans="2:11" ht="18.75" customHeight="1" x14ac:dyDescent="0.3">
      <c r="B193" s="275"/>
      <c r="C193" s="279"/>
      <c r="D193" s="279"/>
      <c r="E193" s="279"/>
      <c r="F193" s="298"/>
      <c r="G193" s="279"/>
      <c r="H193" s="279"/>
      <c r="I193" s="279"/>
      <c r="J193" s="279"/>
      <c r="K193" s="275"/>
    </row>
    <row r="194" spans="2:11" ht="18.75" customHeight="1" x14ac:dyDescent="0.3">
      <c r="B194" s="275"/>
      <c r="C194" s="279"/>
      <c r="D194" s="279"/>
      <c r="E194" s="279"/>
      <c r="F194" s="298"/>
      <c r="G194" s="279"/>
      <c r="H194" s="279"/>
      <c r="I194" s="279"/>
      <c r="J194" s="279"/>
      <c r="K194" s="275"/>
    </row>
    <row r="195" spans="2:11" ht="18.75" customHeight="1" x14ac:dyDescent="0.3">
      <c r="B195" s="285"/>
      <c r="C195" s="285"/>
      <c r="D195" s="285"/>
      <c r="E195" s="285"/>
      <c r="F195" s="285"/>
      <c r="G195" s="285"/>
      <c r="H195" s="285"/>
      <c r="I195" s="285"/>
      <c r="J195" s="285"/>
      <c r="K195" s="285"/>
    </row>
    <row r="196" spans="2:11" x14ac:dyDescent="0.3">
      <c r="B196" s="267"/>
      <c r="C196" s="268"/>
      <c r="D196" s="268"/>
      <c r="E196" s="268"/>
      <c r="F196" s="268"/>
      <c r="G196" s="268"/>
      <c r="H196" s="268"/>
      <c r="I196" s="268"/>
      <c r="J196" s="268"/>
      <c r="K196" s="269"/>
    </row>
    <row r="197" spans="2:11" ht="21" x14ac:dyDescent="0.3">
      <c r="B197" s="270"/>
      <c r="C197" s="394" t="s">
        <v>975</v>
      </c>
      <c r="D197" s="394"/>
      <c r="E197" s="394"/>
      <c r="F197" s="394"/>
      <c r="G197" s="394"/>
      <c r="H197" s="394"/>
      <c r="I197" s="394"/>
      <c r="J197" s="394"/>
      <c r="K197" s="271"/>
    </row>
    <row r="198" spans="2:11" ht="25.5" customHeight="1" x14ac:dyDescent="0.3">
      <c r="B198" s="270"/>
      <c r="C198" s="335" t="s">
        <v>976</v>
      </c>
      <c r="D198" s="335"/>
      <c r="E198" s="335"/>
      <c r="F198" s="335" t="s">
        <v>977</v>
      </c>
      <c r="G198" s="336"/>
      <c r="H198" s="393" t="s">
        <v>978</v>
      </c>
      <c r="I198" s="393"/>
      <c r="J198" s="393"/>
      <c r="K198" s="271"/>
    </row>
    <row r="199" spans="2:11" ht="5.25" customHeight="1" x14ac:dyDescent="0.3">
      <c r="B199" s="299"/>
      <c r="C199" s="296"/>
      <c r="D199" s="296"/>
      <c r="E199" s="296"/>
      <c r="F199" s="296"/>
      <c r="G199" s="279"/>
      <c r="H199" s="296"/>
      <c r="I199" s="296"/>
      <c r="J199" s="296"/>
      <c r="K199" s="320"/>
    </row>
    <row r="200" spans="2:11" ht="15" customHeight="1" x14ac:dyDescent="0.3">
      <c r="B200" s="299"/>
      <c r="C200" s="279" t="s">
        <v>968</v>
      </c>
      <c r="D200" s="279"/>
      <c r="E200" s="279"/>
      <c r="F200" s="298" t="s">
        <v>48</v>
      </c>
      <c r="G200" s="279"/>
      <c r="H200" s="391" t="s">
        <v>979</v>
      </c>
      <c r="I200" s="391"/>
      <c r="J200" s="391"/>
      <c r="K200" s="320"/>
    </row>
    <row r="201" spans="2:11" ht="15" customHeight="1" x14ac:dyDescent="0.3">
      <c r="B201" s="299"/>
      <c r="C201" s="305"/>
      <c r="D201" s="279"/>
      <c r="E201" s="279"/>
      <c r="F201" s="298" t="s">
        <v>49</v>
      </c>
      <c r="G201" s="279"/>
      <c r="H201" s="391" t="s">
        <v>980</v>
      </c>
      <c r="I201" s="391"/>
      <c r="J201" s="391"/>
      <c r="K201" s="320"/>
    </row>
    <row r="202" spans="2:11" ht="15" customHeight="1" x14ac:dyDescent="0.3">
      <c r="B202" s="299"/>
      <c r="C202" s="305"/>
      <c r="D202" s="279"/>
      <c r="E202" s="279"/>
      <c r="F202" s="298" t="s">
        <v>52</v>
      </c>
      <c r="G202" s="279"/>
      <c r="H202" s="391" t="s">
        <v>981</v>
      </c>
      <c r="I202" s="391"/>
      <c r="J202" s="391"/>
      <c r="K202" s="320"/>
    </row>
    <row r="203" spans="2:11" ht="15" customHeight="1" x14ac:dyDescent="0.3">
      <c r="B203" s="299"/>
      <c r="C203" s="279"/>
      <c r="D203" s="279"/>
      <c r="E203" s="279"/>
      <c r="F203" s="298" t="s">
        <v>50</v>
      </c>
      <c r="G203" s="279"/>
      <c r="H203" s="391" t="s">
        <v>982</v>
      </c>
      <c r="I203" s="391"/>
      <c r="J203" s="391"/>
      <c r="K203" s="320"/>
    </row>
    <row r="204" spans="2:11" ht="15" customHeight="1" x14ac:dyDescent="0.3">
      <c r="B204" s="299"/>
      <c r="C204" s="279"/>
      <c r="D204" s="279"/>
      <c r="E204" s="279"/>
      <c r="F204" s="298" t="s">
        <v>51</v>
      </c>
      <c r="G204" s="279"/>
      <c r="H204" s="391" t="s">
        <v>983</v>
      </c>
      <c r="I204" s="391"/>
      <c r="J204" s="391"/>
      <c r="K204" s="320"/>
    </row>
    <row r="205" spans="2:11" ht="15" customHeight="1" x14ac:dyDescent="0.3">
      <c r="B205" s="299"/>
      <c r="C205" s="279"/>
      <c r="D205" s="279"/>
      <c r="E205" s="279"/>
      <c r="F205" s="298"/>
      <c r="G205" s="279"/>
      <c r="H205" s="279"/>
      <c r="I205" s="279"/>
      <c r="J205" s="279"/>
      <c r="K205" s="320"/>
    </row>
    <row r="206" spans="2:11" ht="15" customHeight="1" x14ac:dyDescent="0.3">
      <c r="B206" s="299"/>
      <c r="C206" s="279" t="s">
        <v>924</v>
      </c>
      <c r="D206" s="279"/>
      <c r="E206" s="279"/>
      <c r="F206" s="298" t="s">
        <v>84</v>
      </c>
      <c r="G206" s="279"/>
      <c r="H206" s="391" t="s">
        <v>984</v>
      </c>
      <c r="I206" s="391"/>
      <c r="J206" s="391"/>
      <c r="K206" s="320"/>
    </row>
    <row r="207" spans="2:11" ht="15" customHeight="1" x14ac:dyDescent="0.3">
      <c r="B207" s="299"/>
      <c r="C207" s="305"/>
      <c r="D207" s="279"/>
      <c r="E207" s="279"/>
      <c r="F207" s="298" t="s">
        <v>821</v>
      </c>
      <c r="G207" s="279"/>
      <c r="H207" s="391" t="s">
        <v>822</v>
      </c>
      <c r="I207" s="391"/>
      <c r="J207" s="391"/>
      <c r="K207" s="320"/>
    </row>
    <row r="208" spans="2:11" ht="15" customHeight="1" x14ac:dyDescent="0.3">
      <c r="B208" s="299"/>
      <c r="C208" s="279"/>
      <c r="D208" s="279"/>
      <c r="E208" s="279"/>
      <c r="F208" s="298" t="s">
        <v>819</v>
      </c>
      <c r="G208" s="279"/>
      <c r="H208" s="391" t="s">
        <v>985</v>
      </c>
      <c r="I208" s="391"/>
      <c r="J208" s="391"/>
      <c r="K208" s="320"/>
    </row>
    <row r="209" spans="2:11" ht="15" customHeight="1" x14ac:dyDescent="0.3">
      <c r="B209" s="337"/>
      <c r="C209" s="305"/>
      <c r="D209" s="305"/>
      <c r="E209" s="305"/>
      <c r="F209" s="298" t="s">
        <v>823</v>
      </c>
      <c r="G209" s="284"/>
      <c r="H209" s="392" t="s">
        <v>824</v>
      </c>
      <c r="I209" s="392"/>
      <c r="J209" s="392"/>
      <c r="K209" s="338"/>
    </row>
    <row r="210" spans="2:11" ht="15" customHeight="1" x14ac:dyDescent="0.3">
      <c r="B210" s="337"/>
      <c r="C210" s="305"/>
      <c r="D210" s="305"/>
      <c r="E210" s="305"/>
      <c r="F210" s="298" t="s">
        <v>825</v>
      </c>
      <c r="G210" s="284"/>
      <c r="H210" s="392" t="s">
        <v>986</v>
      </c>
      <c r="I210" s="392"/>
      <c r="J210" s="392"/>
      <c r="K210" s="338"/>
    </row>
    <row r="211" spans="2:11" ht="15" customHeight="1" x14ac:dyDescent="0.3">
      <c r="B211" s="337"/>
      <c r="C211" s="305"/>
      <c r="D211" s="305"/>
      <c r="E211" s="305"/>
      <c r="F211" s="339"/>
      <c r="G211" s="284"/>
      <c r="H211" s="340"/>
      <c r="I211" s="340"/>
      <c r="J211" s="340"/>
      <c r="K211" s="338"/>
    </row>
    <row r="212" spans="2:11" ht="15" customHeight="1" x14ac:dyDescent="0.3">
      <c r="B212" s="337"/>
      <c r="C212" s="279" t="s">
        <v>948</v>
      </c>
      <c r="D212" s="305"/>
      <c r="E212" s="305"/>
      <c r="F212" s="298">
        <v>1</v>
      </c>
      <c r="G212" s="284"/>
      <c r="H212" s="392" t="s">
        <v>987</v>
      </c>
      <c r="I212" s="392"/>
      <c r="J212" s="392"/>
      <c r="K212" s="338"/>
    </row>
    <row r="213" spans="2:11" ht="15" customHeight="1" x14ac:dyDescent="0.3">
      <c r="B213" s="337"/>
      <c r="C213" s="305"/>
      <c r="D213" s="305"/>
      <c r="E213" s="305"/>
      <c r="F213" s="298">
        <v>2</v>
      </c>
      <c r="G213" s="284"/>
      <c r="H213" s="392" t="s">
        <v>988</v>
      </c>
      <c r="I213" s="392"/>
      <c r="J213" s="392"/>
      <c r="K213" s="338"/>
    </row>
    <row r="214" spans="2:11" ht="15" customHeight="1" x14ac:dyDescent="0.3">
      <c r="B214" s="337"/>
      <c r="C214" s="305"/>
      <c r="D214" s="305"/>
      <c r="E214" s="305"/>
      <c r="F214" s="298">
        <v>3</v>
      </c>
      <c r="G214" s="284"/>
      <c r="H214" s="392" t="s">
        <v>989</v>
      </c>
      <c r="I214" s="392"/>
      <c r="J214" s="392"/>
      <c r="K214" s="338"/>
    </row>
    <row r="215" spans="2:11" ht="15" customHeight="1" x14ac:dyDescent="0.3">
      <c r="B215" s="337"/>
      <c r="C215" s="305"/>
      <c r="D215" s="305"/>
      <c r="E215" s="305"/>
      <c r="F215" s="298">
        <v>4</v>
      </c>
      <c r="G215" s="284"/>
      <c r="H215" s="392" t="s">
        <v>990</v>
      </c>
      <c r="I215" s="392"/>
      <c r="J215" s="392"/>
      <c r="K215" s="338"/>
    </row>
    <row r="216" spans="2:11" ht="12.75" customHeight="1" x14ac:dyDescent="0.3">
      <c r="B216" s="341"/>
      <c r="C216" s="342"/>
      <c r="D216" s="342"/>
      <c r="E216" s="342"/>
      <c r="F216" s="342"/>
      <c r="G216" s="342"/>
      <c r="H216" s="342"/>
      <c r="I216" s="342"/>
      <c r="J216" s="342"/>
      <c r="K216" s="343"/>
    </row>
  </sheetData>
  <sheetProtection formatCells="0" formatColumns="0" formatRows="0" insertColumns="0" insertRows="0" insertHyperlinks="0" deleteColumns="0" deleteRows="0" sort="0" autoFilter="0" pivotTables="0"/>
  <mergeCells count="77">
    <mergeCell ref="C9:J9"/>
    <mergeCell ref="D10:J10"/>
    <mergeCell ref="D13:J13"/>
    <mergeCell ref="C3:J3"/>
    <mergeCell ref="C4:J4"/>
    <mergeCell ref="C6:J6"/>
    <mergeCell ref="C7:J7"/>
    <mergeCell ref="D11:J11"/>
    <mergeCell ref="F19:J19"/>
    <mergeCell ref="F20:J20"/>
    <mergeCell ref="D14:J14"/>
    <mergeCell ref="D15:J15"/>
    <mergeCell ref="F16:J16"/>
    <mergeCell ref="F17:J1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VRN-DRN - Vedlejší a dopl...</vt:lpstr>
      <vt:lpstr>SO 01 - SO 01   Komunikace</vt:lpstr>
      <vt:lpstr>SO 02 - SO 02   Dešťová k...</vt:lpstr>
      <vt:lpstr>Pokyny pro vyplnění</vt:lpstr>
      <vt:lpstr>'Rekapitulace stavby'!Názvy_tisku</vt:lpstr>
      <vt:lpstr>'SO 01 - SO 01   Komunikace'!Názvy_tisku</vt:lpstr>
      <vt:lpstr>'SO 02 - SO 02   Dešťová k...'!Názvy_tisku</vt:lpstr>
      <vt:lpstr>'VRN-DRN - Vedlejší a dopl...'!Názvy_tisku</vt:lpstr>
      <vt:lpstr>'Pokyny pro vyplnění'!Oblast_tisku</vt:lpstr>
      <vt:lpstr>'Rekapitulace stavby'!Oblast_tisku</vt:lpstr>
      <vt:lpstr>'SO 01 - SO 01   Komunikace'!Oblast_tisku</vt:lpstr>
      <vt:lpstr>'SO 02 - SO 02   Dešťová k...'!Oblast_tisku</vt:lpstr>
      <vt:lpstr>'VRN-DRN - Vedlejší a dopl...'!Oblast_tisku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Lenovo-PC\Roman</dc:creator>
  <cp:lastModifiedBy>Michal Chramosta</cp:lastModifiedBy>
  <dcterms:created xsi:type="dcterms:W3CDTF">2018-05-03T22:11:17Z</dcterms:created>
  <dcterms:modified xsi:type="dcterms:W3CDTF">2018-05-09T11:10:52Z</dcterms:modified>
</cp:coreProperties>
</file>