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runec\Smlouva 68 - výběrová řízení\Nemovitost\"/>
    </mc:Choice>
  </mc:AlternateContent>
  <bookViews>
    <workbookView xWindow="0" yWindow="0" windowWidth="20490" windowHeight="7680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Rekapitulace!$G$12</definedName>
    <definedName name="Dodavka0">Položky!#REF!</definedName>
    <definedName name="HSV">Rekapitulace!$E$12</definedName>
    <definedName name="HSV0">Položky!#REF!</definedName>
    <definedName name="HZS">Rekapitulace!$I$12</definedName>
    <definedName name="HZS0">Položky!#REF!</definedName>
    <definedName name="JKSO">'Krycí list'!$G$2</definedName>
    <definedName name="MJ">'Krycí list'!$G$5</definedName>
    <definedName name="Mont">Rekapitulace!$H$12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Položky!$A$1:$G$33</definedName>
    <definedName name="_xlnm.Print_Area" localSheetId="1">Rekapitulace!$A$1:$I$26</definedName>
    <definedName name="PocetMJ">'Krycí list'!$G$6</definedName>
    <definedName name="Poznamka">'Krycí list'!$B$37</definedName>
    <definedName name="Projektant">'Krycí list'!$C$8</definedName>
    <definedName name="PSV">Rekapitulace!$F$12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Rekapitulace!$H$25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71027"/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32" i="3"/>
  <c r="BE33" i="3" s="1"/>
  <c r="I11" i="2" s="1"/>
  <c r="BD32" i="3"/>
  <c r="BC32" i="3"/>
  <c r="BC33" i="3" s="1"/>
  <c r="G11" i="2" s="1"/>
  <c r="BB32" i="3"/>
  <c r="BB33" i="3" s="1"/>
  <c r="F11" i="2" s="1"/>
  <c r="BA32" i="3"/>
  <c r="BA33" i="3" s="1"/>
  <c r="E11" i="2" s="1"/>
  <c r="G32" i="3"/>
  <c r="B11" i="2"/>
  <c r="A11" i="2"/>
  <c r="BD33" i="3"/>
  <c r="H11" i="2" s="1"/>
  <c r="G33" i="3"/>
  <c r="C33" i="3"/>
  <c r="BE29" i="3"/>
  <c r="BD29" i="3"/>
  <c r="BC29" i="3"/>
  <c r="BB29" i="3"/>
  <c r="G29" i="3"/>
  <c r="BA29" i="3" s="1"/>
  <c r="BE28" i="3"/>
  <c r="BD28" i="3"/>
  <c r="BC28" i="3"/>
  <c r="BB28" i="3"/>
  <c r="G28" i="3"/>
  <c r="BA28" i="3" s="1"/>
  <c r="BE27" i="3"/>
  <c r="BD27" i="3"/>
  <c r="BC27" i="3"/>
  <c r="BB27" i="3"/>
  <c r="G27" i="3"/>
  <c r="BA27" i="3" s="1"/>
  <c r="BE26" i="3"/>
  <c r="BD26" i="3"/>
  <c r="BC26" i="3"/>
  <c r="BB26" i="3"/>
  <c r="G26" i="3"/>
  <c r="BA26" i="3" s="1"/>
  <c r="BE25" i="3"/>
  <c r="BD25" i="3"/>
  <c r="BC25" i="3"/>
  <c r="BB25" i="3"/>
  <c r="G25" i="3"/>
  <c r="BA25" i="3" s="1"/>
  <c r="BE24" i="3"/>
  <c r="BD24" i="3"/>
  <c r="BC24" i="3"/>
  <c r="BB24" i="3"/>
  <c r="G24" i="3"/>
  <c r="BA24" i="3" s="1"/>
  <c r="BE23" i="3"/>
  <c r="BD23" i="3"/>
  <c r="BC23" i="3"/>
  <c r="BB23" i="3"/>
  <c r="G23" i="3"/>
  <c r="BA23" i="3" s="1"/>
  <c r="BE22" i="3"/>
  <c r="BD22" i="3"/>
  <c r="BC22" i="3"/>
  <c r="BB22" i="3"/>
  <c r="G22" i="3"/>
  <c r="B10" i="2"/>
  <c r="A10" i="2"/>
  <c r="C30" i="3"/>
  <c r="BE19" i="3"/>
  <c r="BD19" i="3"/>
  <c r="BC19" i="3"/>
  <c r="BB19" i="3"/>
  <c r="G19" i="3"/>
  <c r="BA19" i="3" s="1"/>
  <c r="BE18" i="3"/>
  <c r="BE20" i="3" s="1"/>
  <c r="I9" i="2" s="1"/>
  <c r="BD18" i="3"/>
  <c r="BC18" i="3"/>
  <c r="BB18" i="3"/>
  <c r="G18" i="3"/>
  <c r="BA18" i="3" s="1"/>
  <c r="B9" i="2"/>
  <c r="A9" i="2"/>
  <c r="C20" i="3"/>
  <c r="BE15" i="3"/>
  <c r="BD15" i="3"/>
  <c r="BC15" i="3"/>
  <c r="BB15" i="3"/>
  <c r="G15" i="3"/>
  <c r="BA15" i="3" s="1"/>
  <c r="BE14" i="3"/>
  <c r="BD14" i="3"/>
  <c r="BC14" i="3"/>
  <c r="BB14" i="3"/>
  <c r="G14" i="3"/>
  <c r="BA14" i="3" s="1"/>
  <c r="BE13" i="3"/>
  <c r="BD13" i="3"/>
  <c r="BC13" i="3"/>
  <c r="BB13" i="3"/>
  <c r="G13" i="3"/>
  <c r="BA13" i="3" s="1"/>
  <c r="BE12" i="3"/>
  <c r="BD12" i="3"/>
  <c r="BC12" i="3"/>
  <c r="BB12" i="3"/>
  <c r="G12" i="3"/>
  <c r="BA12" i="3" s="1"/>
  <c r="BE11" i="3"/>
  <c r="BD11" i="3"/>
  <c r="BC11" i="3"/>
  <c r="BB11" i="3"/>
  <c r="G11" i="3"/>
  <c r="BA11" i="3" s="1"/>
  <c r="B8" i="2"/>
  <c r="A8" i="2"/>
  <c r="C16" i="3"/>
  <c r="BE8" i="3"/>
  <c r="BE9" i="3" s="1"/>
  <c r="I7" i="2" s="1"/>
  <c r="BD8" i="3"/>
  <c r="BC8" i="3"/>
  <c r="BB8" i="3"/>
  <c r="BB9" i="3" s="1"/>
  <c r="F7" i="2" s="1"/>
  <c r="G8" i="3"/>
  <c r="G9" i="3" s="1"/>
  <c r="B7" i="2"/>
  <c r="A7" i="2"/>
  <c r="BD9" i="3"/>
  <c r="H7" i="2" s="1"/>
  <c r="BC9" i="3"/>
  <c r="G7" i="2" s="1"/>
  <c r="C9" i="3"/>
  <c r="E4" i="3"/>
  <c r="C4" i="3"/>
  <c r="F3" i="3"/>
  <c r="C3" i="3"/>
  <c r="C2" i="2"/>
  <c r="C1" i="2"/>
  <c r="C33" i="1"/>
  <c r="F33" i="1" s="1"/>
  <c r="C31" i="1"/>
  <c r="C9" i="1"/>
  <c r="G7" i="1"/>
  <c r="D2" i="1"/>
  <c r="C2" i="1"/>
  <c r="G30" i="3" l="1"/>
  <c r="BE30" i="3"/>
  <c r="I10" i="2" s="1"/>
  <c r="BE16" i="3"/>
  <c r="I8" i="2" s="1"/>
  <c r="BC20" i="3"/>
  <c r="G9" i="2" s="1"/>
  <c r="BC16" i="3"/>
  <c r="G8" i="2" s="1"/>
  <c r="BA8" i="3"/>
  <c r="BA9" i="3" s="1"/>
  <c r="E7" i="2" s="1"/>
  <c r="BD16" i="3"/>
  <c r="H8" i="2" s="1"/>
  <c r="BB16" i="3"/>
  <c r="F8" i="2" s="1"/>
  <c r="BA16" i="3"/>
  <c r="E8" i="2" s="1"/>
  <c r="BD20" i="3"/>
  <c r="H9" i="2" s="1"/>
  <c r="BC30" i="3"/>
  <c r="G10" i="2" s="1"/>
  <c r="BB20" i="3"/>
  <c r="F9" i="2" s="1"/>
  <c r="BA20" i="3"/>
  <c r="E9" i="2" s="1"/>
  <c r="BD30" i="3"/>
  <c r="H10" i="2" s="1"/>
  <c r="BB30" i="3"/>
  <c r="F10" i="2" s="1"/>
  <c r="G16" i="3"/>
  <c r="G20" i="3"/>
  <c r="BA22" i="3"/>
  <c r="BA30" i="3" s="1"/>
  <c r="E10" i="2" s="1"/>
  <c r="E12" i="2" s="1"/>
  <c r="G12" i="2" l="1"/>
  <c r="C18" i="1" s="1"/>
  <c r="H12" i="2"/>
  <c r="C17" i="1" s="1"/>
  <c r="I12" i="2"/>
  <c r="C21" i="1" s="1"/>
  <c r="F12" i="2"/>
  <c r="C16" i="1" s="1"/>
  <c r="C15" i="1"/>
  <c r="G24" i="2"/>
  <c r="I24" i="2" s="1"/>
  <c r="G22" i="2"/>
  <c r="I22" i="2" s="1"/>
  <c r="G20" i="1" s="1"/>
  <c r="G20" i="2"/>
  <c r="I20" i="2" s="1"/>
  <c r="G18" i="1" s="1"/>
  <c r="G18" i="2"/>
  <c r="I18" i="2" s="1"/>
  <c r="G16" i="1" s="1"/>
  <c r="G17" i="2" l="1"/>
  <c r="I17" i="2" s="1"/>
  <c r="G19" i="2"/>
  <c r="I19" i="2" s="1"/>
  <c r="G17" i="1" s="1"/>
  <c r="G21" i="2"/>
  <c r="I21" i="2" s="1"/>
  <c r="G19" i="1" s="1"/>
  <c r="G23" i="2"/>
  <c r="I23" i="2" s="1"/>
  <c r="G21" i="1" s="1"/>
  <c r="C19" i="1"/>
  <c r="C22" i="1" s="1"/>
  <c r="H25" i="2"/>
  <c r="G23" i="1" s="1"/>
  <c r="C23" i="1" s="1"/>
  <c r="F30" i="1" s="1"/>
  <c r="G15" i="1"/>
  <c r="F31" i="1" l="1"/>
  <c r="F34" i="1" s="1"/>
  <c r="G22" i="1"/>
</calcChain>
</file>

<file path=xl/sharedStrings.xml><?xml version="1.0" encoding="utf-8"?>
<sst xmlns="http://schemas.openxmlformats.org/spreadsheetml/2006/main" count="181" uniqueCount="139">
  <si>
    <t>POLOŽKOVÝ ROZPOČET</t>
  </si>
  <si>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</si>
  <si>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</si>
  <si>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</si>
  <si>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</si>
  <si>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</si>
  <si>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</si>
  <si>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</si>
  <si>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</si>
  <si>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</si>
  <si>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</si>
  <si>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</si>
  <si>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</si>
  <si>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</si>
  <si>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</si>
  <si>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</si>
  <si>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</si>
  <si>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</si>
  <si>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</si>
  <si>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</si>
  <si>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</si>
  <si>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</si>
  <si>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</si>
  <si>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</si>
  <si>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</si>
  <si>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</si>
  <si>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</si>
  <si>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</si>
  <si>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</si>
  <si>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</si>
  <si>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</si>
  <si>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</si>
  <si>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</si>
  <si>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</si>
  <si>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</si>
  <si>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</si>
  <si>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</si>
  <si>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</si>
  <si>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</si>
  <si>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</si>
  <si>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</si>
  <si>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</si>
  <si>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</si>
  <si>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</si>
  <si>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</si>
  <si>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</si>
  <si>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</si>
  <si>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</si>
  <si>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</si>
  <si>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</si>
  <si>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</si>
  <si>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</si>
  <si>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</si>
  <si>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</si>
  <si>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</si>
  <si>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</si>
  <si>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</si>
  <si>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</si>
  <si>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</si>
  <si>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</si>
  <si>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</si>
  <si>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</si>
  <si>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</si>
  <si>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</si>
  <si>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</si>
  <si>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</si>
  <si>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</si>
  <si>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</si>
  <si>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</si>
  <si>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</si>
  <si>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</si>
  <si>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</si>
  <si>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</si>
  <si>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</si>
  <si>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</si>
  <si>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Celkem za</t>
  </si>
  <si>
    <t>JF1</t>
  </si>
  <si>
    <t>Projekty staveb</t>
  </si>
  <si>
    <t>JF01</t>
  </si>
  <si>
    <t>02</t>
  </si>
  <si>
    <t>Rekonstrukce domů</t>
  </si>
  <si>
    <t>Úpravy komunikací a nové zpevněné plochy</t>
  </si>
  <si>
    <t>11</t>
  </si>
  <si>
    <t>Přípravné a přidružené práce</t>
  </si>
  <si>
    <t>112101102R00</t>
  </si>
  <si>
    <t xml:space="preserve">Kácení stromů listnatých o průměru kmene 30-50 cm </t>
  </si>
  <si>
    <t>kus</t>
  </si>
  <si>
    <t>13</t>
  </si>
  <si>
    <t>Hloubené vykopávky</t>
  </si>
  <si>
    <t>131101101R00</t>
  </si>
  <si>
    <t xml:space="preserve">Hloubení nezapažených jam v hor.2 do 100 m3 </t>
  </si>
  <si>
    <t>m3</t>
  </si>
  <si>
    <t>162701101R00</t>
  </si>
  <si>
    <t xml:space="preserve">Vodorovné přemístění výkopku z hor.1-4 do 6000 m </t>
  </si>
  <si>
    <t>162701109R00</t>
  </si>
  <si>
    <t xml:space="preserve">Příplatek k vod. přemístění hor.1-4 za další 1 km </t>
  </si>
  <si>
    <t>167101101R00</t>
  </si>
  <si>
    <t xml:space="preserve">Nakládání výkopku z hor.1-4 v množství do 100 m3 </t>
  </si>
  <si>
    <t>171201201RT1</t>
  </si>
  <si>
    <t>Uložení sypaniny na skládku včetně poplatku za skládku</t>
  </si>
  <si>
    <t>5</t>
  </si>
  <si>
    <t>Komunikace</t>
  </si>
  <si>
    <t>917832111RT2</t>
  </si>
  <si>
    <t>Osazení stojat. obrub. bet. bez opěry,lože z B12,5 včetně obrubníku ABO 25 - 6  100/6/25</t>
  </si>
  <si>
    <t>m</t>
  </si>
  <si>
    <t>591050020RAA</t>
  </si>
  <si>
    <t>Komunikace z dlažby zámkové, podklad štěrkopísek dlažba přírodní tloušťka 8 cm</t>
  </si>
  <si>
    <t>m2</t>
  </si>
  <si>
    <t>96</t>
  </si>
  <si>
    <t>Bourání konstrukcí</t>
  </si>
  <si>
    <t>113107122R00</t>
  </si>
  <si>
    <t xml:space="preserve">Odstranění podkladu pl. 200 m2,kam.drcené tl.20 cm </t>
  </si>
  <si>
    <t>113151112R00</t>
  </si>
  <si>
    <t xml:space="preserve">Frézování krytu pl.do 500 m2,pruh do 75 cm,tl.3 cm </t>
  </si>
  <si>
    <t>113202111R00</t>
  </si>
  <si>
    <t xml:space="preserve">Vytrhání obrub z krajníků nebo obrubníků stojatých </t>
  </si>
  <si>
    <t>919735112R00</t>
  </si>
  <si>
    <t xml:space="preserve">Řezání stávajícího živičného krytu tl. 5 - 10 cm </t>
  </si>
  <si>
    <t>919a1</t>
  </si>
  <si>
    <t xml:space="preserve">Rozebrání oplocení </t>
  </si>
  <si>
    <t>979082213R00</t>
  </si>
  <si>
    <t xml:space="preserve">Vodorovná doprava suti po suchu do 1 km </t>
  </si>
  <si>
    <t>t</t>
  </si>
  <si>
    <t>979082219R00</t>
  </si>
  <si>
    <t xml:space="preserve">Příplatek za dopravu suti po suchu za další 1 km </t>
  </si>
  <si>
    <t>979099145U00</t>
  </si>
  <si>
    <t xml:space="preserve">Skládkovné asfaltové povrchy a kamenivo </t>
  </si>
  <si>
    <t>99</t>
  </si>
  <si>
    <t>Staveništní přesun hmot</t>
  </si>
  <si>
    <t>999281111R00</t>
  </si>
  <si>
    <t xml:space="preserve">Přesun hmot pro opravy a údržbu do výšky 25 m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</si>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</sst>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"/>
    <numFmt numFmtId="165" formatCode="0.0"/>
    <numFmt numFmtId="166" formatCode="#,##0\ &quot;Kč&quot;"/>
  </numFmts>
  <fonts count="20" x14ac:knownFonts="1"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9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left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0" fontId="4" fillId="2" borderId="9" xfId="0" applyFont="1" applyFill="1" applyBorder="1"/>
    <xf numFmtId="0" fontId="3" fillId="2" borderId="9" xfId="0" applyFont="1" applyFill="1" applyBorder="1"/>
    <xf numFmtId="0" fontId="3" fillId="2" borderId="8" xfId="0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NumberFormat="1" applyFont="1" applyBorder="1"/>
    <xf numFmtId="0" fontId="5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6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1" fillId="0" borderId="0" xfId="0" applyFont="1" applyFill="1" applyBorder="1" applyAlignment="1"/>
    <xf numFmtId="0" fontId="5" fillId="0" borderId="10" xfId="0" applyFont="1" applyBorder="1" applyAlignment="1"/>
    <xf numFmtId="0" fontId="5" fillId="0" borderId="16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 applyBorder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4" fillId="0" borderId="45" xfId="1" applyFont="1" applyBorder="1"/>
    <xf numFmtId="0" fontId="3" fillId="0" borderId="45" xfId="1" applyFont="1" applyBorder="1"/>
    <xf numFmtId="0" fontId="3" fillId="0" borderId="45" xfId="1" applyFont="1" applyBorder="1" applyAlignment="1">
      <alignment horizontal="right"/>
    </xf>
    <xf numFmtId="0" fontId="3" fillId="0" borderId="46" xfId="1" applyFont="1" applyBorder="1"/>
    <xf numFmtId="0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0" fontId="4" fillId="0" borderId="50" xfId="1" applyFont="1" applyBorder="1"/>
    <xf numFmtId="0" fontId="3" fillId="0" borderId="50" xfId="1" applyFont="1" applyBorder="1"/>
    <xf numFmtId="0" fontId="3" fillId="0" borderId="50" xfId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0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11" fillId="0" borderId="0" xfId="0" applyNumberFormat="1" applyFont="1"/>
    <xf numFmtId="4" fontId="11" fillId="0" borderId="0" xfId="0" applyNumberFormat="1" applyFont="1"/>
    <xf numFmtId="4" fontId="0" fillId="0" borderId="0" xfId="0" applyNumberFormat="1"/>
    <xf numFmtId="0" fontId="1" fillId="0" borderId="0" xfId="1"/>
    <xf numFmtId="0" fontId="3" fillId="0" borderId="0" xfId="1" applyFont="1"/>
    <xf numFmtId="0" fontId="13" fillId="0" borderId="0" xfId="1" applyFont="1" applyAlignment="1">
      <alignment horizontal="centerContinuous"/>
    </xf>
    <xf numFmtId="0" fontId="14" fillId="0" borderId="0" xfId="1" applyFont="1" applyAlignment="1">
      <alignment horizontal="centerContinuous"/>
    </xf>
    <xf numFmtId="0" fontId="14" fillId="0" borderId="0" xfId="1" applyFont="1" applyAlignment="1">
      <alignment horizontal="right"/>
    </xf>
    <xf numFmtId="0" fontId="5" fillId="0" borderId="46" xfId="1" applyFont="1" applyBorder="1" applyAlignment="1">
      <alignment horizontal="right"/>
    </xf>
    <xf numFmtId="0" fontId="3" fillId="0" borderId="45" xfId="1" applyFont="1" applyBorder="1" applyAlignment="1">
      <alignment horizontal="left"/>
    </xf>
    <xf numFmtId="0" fontId="3" fillId="0" borderId="47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8" xfId="1" applyNumberFormat="1" applyFont="1" applyBorder="1"/>
    <xf numFmtId="0" fontId="1" fillId="0" borderId="0" xfId="1" applyNumberFormat="1"/>
    <xf numFmtId="0" fontId="15" fillId="0" borderId="0" xfId="1" applyFont="1"/>
    <xf numFmtId="0" fontId="16" fillId="0" borderId="59" xfId="1" applyFont="1" applyBorder="1" applyAlignment="1">
      <alignment horizontal="center" vertical="top"/>
    </xf>
    <xf numFmtId="49" fontId="16" fillId="0" borderId="59" xfId="1" applyNumberFormat="1" applyFont="1" applyBorder="1" applyAlignment="1">
      <alignment horizontal="left" vertical="top"/>
    </xf>
    <xf numFmtId="0" fontId="16" fillId="0" borderId="59" xfId="1" applyFont="1" applyBorder="1" applyAlignment="1">
      <alignment vertical="top" wrapText="1"/>
    </xf>
    <xf numFmtId="49" fontId="16" fillId="0" borderId="59" xfId="1" applyNumberFormat="1" applyFont="1" applyBorder="1" applyAlignment="1">
      <alignment horizontal="center" shrinkToFit="1"/>
    </xf>
    <xf numFmtId="4" fontId="16" fillId="0" borderId="59" xfId="1" applyNumberFormat="1" applyFont="1" applyBorder="1" applyAlignment="1">
      <alignment horizontal="right"/>
    </xf>
    <xf numFmtId="4" fontId="16" fillId="0" borderId="59" xfId="1" applyNumberFormat="1" applyFont="1" applyBorder="1"/>
    <xf numFmtId="0" fontId="3" fillId="2" borderId="10" xfId="1" applyFont="1" applyFill="1" applyBorder="1" applyAlignment="1">
      <alignment horizontal="center"/>
    </xf>
    <xf numFmtId="49" fontId="17" fillId="2" borderId="10" xfId="1" applyNumberFormat="1" applyFont="1" applyFill="1" applyBorder="1" applyAlignment="1">
      <alignment horizontal="left"/>
    </xf>
    <xf numFmtId="0" fontId="17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" fillId="0" borderId="0" xfId="1" applyNumberFormat="1"/>
    <xf numFmtId="0" fontId="1" fillId="0" borderId="0" xfId="1" applyBorder="1"/>
    <xf numFmtId="0" fontId="18" fillId="0" borderId="0" xfId="1" applyFont="1" applyAlignment="1"/>
    <xf numFmtId="0" fontId="1" fillId="0" borderId="0" xfId="1" applyAlignment="1">
      <alignment horizontal="right"/>
    </xf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1" fillId="0" borderId="0" xfId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0" fontId="12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workbookViewId="0"/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 x14ac:dyDescent="0.25">
      <c r="A1" s="1" t="s">
        <v>0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1</v>
      </c>
      <c r="B2" s="4"/>
      <c r="C2" s="5">
        <f>Rekapitulace!H1</f>
        <v>3</v>
      </c>
      <c r="D2" s="5" t="str">
        <f>Rekapitulace!G2</f>
        <v>Úpravy komunikací a nové zpevněné plochy</v>
      </c>
      <c r="E2" s="4"/>
      <c r="F2" s="6" t="s">
        <v>2</v>
      </c>
      <c r="G2" s="7"/>
    </row>
    <row r="3" spans="1:57" ht="3" hidden="1" customHeight="1" x14ac:dyDescent="0.2">
      <c r="A3" s="8"/>
      <c r="B3" s="9"/>
      <c r="C3" s="10"/>
      <c r="D3" s="10"/>
      <c r="E3" s="9"/>
      <c r="F3" s="11"/>
      <c r="G3" s="12"/>
    </row>
    <row r="4" spans="1:57" ht="12" customHeight="1" x14ac:dyDescent="0.2">
      <c r="A4" s="13" t="s">
        <v>3</v>
      </c>
      <c r="B4" s="9"/>
      <c r="C4" s="10" t="s">
        <v>4</v>
      </c>
      <c r="D4" s="10"/>
      <c r="E4" s="9"/>
      <c r="F4" s="11" t="s">
        <v>5</v>
      </c>
      <c r="G4" s="14"/>
    </row>
    <row r="5" spans="1:57" ht="12.95" customHeight="1" x14ac:dyDescent="0.2">
      <c r="A5" s="15" t="s">
        <v>79</v>
      </c>
      <c r="B5" s="16"/>
      <c r="C5" s="17" t="s">
        <v>80</v>
      </c>
      <c r="D5" s="18"/>
      <c r="E5" s="19"/>
      <c r="F5" s="11" t="s">
        <v>7</v>
      </c>
      <c r="G5" s="12"/>
    </row>
    <row r="6" spans="1:57" ht="12.95" customHeight="1" x14ac:dyDescent="0.2">
      <c r="A6" s="13" t="s">
        <v>8</v>
      </c>
      <c r="B6" s="9"/>
      <c r="C6" s="10" t="s">
        <v>9</v>
      </c>
      <c r="D6" s="10"/>
      <c r="E6" s="9"/>
      <c r="F6" s="20" t="s">
        <v>10</v>
      </c>
      <c r="G6" s="21">
        <v>0</v>
      </c>
      <c r="O6" s="22"/>
    </row>
    <row r="7" spans="1:57" ht="12.95" customHeight="1" x14ac:dyDescent="0.2">
      <c r="A7" s="23" t="s">
        <v>76</v>
      </c>
      <c r="B7" s="24"/>
      <c r="C7" s="25" t="s">
        <v>77</v>
      </c>
      <c r="D7" s="26"/>
      <c r="E7" s="26"/>
      <c r="F7" s="27" t="s">
        <v>11</v>
      </c>
      <c r="G7" s="21">
        <f>IF(PocetMJ=0,,ROUND((F30+F32)/PocetMJ,1))</f>
        <v>0</v>
      </c>
    </row>
    <row r="8" spans="1:57" x14ac:dyDescent="0.2">
      <c r="A8" s="28" t="s">
        <v>12</v>
      </c>
      <c r="B8" s="11"/>
      <c r="C8" s="196"/>
      <c r="D8" s="196"/>
      <c r="E8" s="197"/>
      <c r="F8" s="29" t="s">
        <v>13</v>
      </c>
      <c r="G8" s="30"/>
      <c r="H8" s="31"/>
      <c r="I8" s="32"/>
    </row>
    <row r="9" spans="1:57" x14ac:dyDescent="0.2">
      <c r="A9" s="28" t="s">
        <v>14</v>
      </c>
      <c r="B9" s="11"/>
      <c r="C9" s="196">
        <f>Projektant</f>
        <v>0</v>
      </c>
      <c r="D9" s="196"/>
      <c r="E9" s="197"/>
      <c r="F9" s="11"/>
      <c r="G9" s="33"/>
      <c r="H9" s="34"/>
    </row>
    <row r="10" spans="1:57" x14ac:dyDescent="0.2">
      <c r="A10" s="28" t="s">
        <v>15</v>
      </c>
      <c r="B10" s="11"/>
      <c r="C10" s="196"/>
      <c r="D10" s="196"/>
      <c r="E10" s="196"/>
      <c r="F10" s="35"/>
      <c r="G10" s="36"/>
      <c r="H10" s="37"/>
    </row>
    <row r="11" spans="1:57" ht="13.5" customHeight="1" x14ac:dyDescent="0.2">
      <c r="A11" s="28" t="s">
        <v>16</v>
      </c>
      <c r="B11" s="11"/>
      <c r="C11" s="196"/>
      <c r="D11" s="196"/>
      <c r="E11" s="196"/>
      <c r="F11" s="38" t="s">
        <v>17</v>
      </c>
      <c r="G11" s="39" t="s">
        <v>78</v>
      </c>
      <c r="H11" s="34"/>
      <c r="BA11" s="40"/>
      <c r="BB11" s="40"/>
      <c r="BC11" s="40"/>
      <c r="BD11" s="40"/>
      <c r="BE11" s="40"/>
    </row>
    <row r="12" spans="1:57" ht="12.75" customHeight="1" x14ac:dyDescent="0.2">
      <c r="A12" s="41" t="s">
        <v>18</v>
      </c>
      <c r="B12" s="9"/>
      <c r="C12" s="198"/>
      <c r="D12" s="198"/>
      <c r="E12" s="198"/>
      <c r="F12" s="42" t="s">
        <v>19</v>
      </c>
      <c r="G12" s="43"/>
      <c r="H12" s="34"/>
    </row>
    <row r="13" spans="1:57" ht="28.5" customHeight="1" thickBot="1" x14ac:dyDescent="0.25">
      <c r="A13" s="44" t="s">
        <v>20</v>
      </c>
      <c r="B13" s="45"/>
      <c r="C13" s="45"/>
      <c r="D13" s="45"/>
      <c r="E13" s="46"/>
      <c r="F13" s="46"/>
      <c r="G13" s="47"/>
      <c r="H13" s="34"/>
    </row>
    <row r="14" spans="1:57" ht="17.25" customHeight="1" thickBot="1" x14ac:dyDescent="0.25">
      <c r="A14" s="48" t="s">
        <v>21</v>
      </c>
      <c r="B14" s="49"/>
      <c r="C14" s="50"/>
      <c r="D14" s="51" t="s">
        <v>22</v>
      </c>
      <c r="E14" s="52"/>
      <c r="F14" s="52"/>
      <c r="G14" s="50"/>
    </row>
    <row r="15" spans="1:57" ht="15.95" customHeight="1" x14ac:dyDescent="0.2">
      <c r="A15" s="53"/>
      <c r="B15" s="54" t="s">
        <v>23</v>
      </c>
      <c r="C15" s="55">
        <f>HSV</f>
        <v>0</v>
      </c>
      <c r="D15" s="56" t="str">
        <f>Rekapitulace!A17</f>
        <v>Ztížené výrobní podmínky</v>
      </c>
      <c r="E15" s="57"/>
      <c r="F15" s="58"/>
      <c r="G15" s="55">
        <f>Rekapitulace!I17</f>
        <v>0</v>
      </c>
    </row>
    <row r="16" spans="1:57" ht="15.95" customHeight="1" x14ac:dyDescent="0.2">
      <c r="A16" s="53" t="s">
        <v>24</v>
      </c>
      <c r="B16" s="54" t="s">
        <v>25</v>
      </c>
      <c r="C16" s="55">
        <f>PSV</f>
        <v>0</v>
      </c>
      <c r="D16" s="8" t="str">
        <f>Rekapitulace!A18</f>
        <v>Oborová přirážka</v>
      </c>
      <c r="E16" s="59"/>
      <c r="F16" s="60"/>
      <c r="G16" s="55">
        <f>Rekapitulace!I18</f>
        <v>0</v>
      </c>
    </row>
    <row r="17" spans="1:7" ht="15.95" customHeight="1" x14ac:dyDescent="0.2">
      <c r="A17" s="53" t="s">
        <v>26</v>
      </c>
      <c r="B17" s="54" t="s">
        <v>27</v>
      </c>
      <c r="C17" s="55">
        <f>Mont</f>
        <v>0</v>
      </c>
      <c r="D17" s="8" t="str">
        <f>Rekapitulace!A19</f>
        <v>Přesun stavebních kapacit</v>
      </c>
      <c r="E17" s="59"/>
      <c r="F17" s="60"/>
      <c r="G17" s="55">
        <f>Rekapitulace!I19</f>
        <v>0</v>
      </c>
    </row>
    <row r="18" spans="1:7" ht="15.95" customHeight="1" x14ac:dyDescent="0.2">
      <c r="A18" s="61" t="s">
        <v>28</v>
      </c>
      <c r="B18" s="62" t="s">
        <v>29</v>
      </c>
      <c r="C18" s="55">
        <f>Dodavka</f>
        <v>0</v>
      </c>
      <c r="D18" s="8" t="str">
        <f>Rekapitulace!A20</f>
        <v>Mimostaveništní doprava</v>
      </c>
      <c r="E18" s="59"/>
      <c r="F18" s="60"/>
      <c r="G18" s="55">
        <f>Rekapitulace!I20</f>
        <v>0</v>
      </c>
    </row>
    <row r="19" spans="1:7" ht="15.95" customHeight="1" x14ac:dyDescent="0.2">
      <c r="A19" s="63" t="s">
        <v>30</v>
      </c>
      <c r="B19" s="54"/>
      <c r="C19" s="55">
        <f>SUM(C15:C18)</f>
        <v>0</v>
      </c>
      <c r="D19" s="8" t="str">
        <f>Rekapitulace!A21</f>
        <v>Zařízení staveniště</v>
      </c>
      <c r="E19" s="59"/>
      <c r="F19" s="60"/>
      <c r="G19" s="55">
        <f>Rekapitulace!I21</f>
        <v>0</v>
      </c>
    </row>
    <row r="20" spans="1:7" ht="15.95" customHeight="1" x14ac:dyDescent="0.2">
      <c r="A20" s="63"/>
      <c r="B20" s="54"/>
      <c r="C20" s="55"/>
      <c r="D20" s="8" t="str">
        <f>Rekapitulace!A22</f>
        <v>Provoz investora</v>
      </c>
      <c r="E20" s="59"/>
      <c r="F20" s="60"/>
      <c r="G20" s="55">
        <f>Rekapitulace!I22</f>
        <v>0</v>
      </c>
    </row>
    <row r="21" spans="1:7" ht="15.95" customHeight="1" x14ac:dyDescent="0.2">
      <c r="A21" s="63" t="s">
        <v>31</v>
      </c>
      <c r="B21" s="54"/>
      <c r="C21" s="55">
        <f>HZS</f>
        <v>0</v>
      </c>
      <c r="D21" s="8" t="str">
        <f>Rekapitulace!A23</f>
        <v>Kompletační činnost (IČD)</v>
      </c>
      <c r="E21" s="59"/>
      <c r="F21" s="60"/>
      <c r="G21" s="55">
        <f>Rekapitulace!I23</f>
        <v>0</v>
      </c>
    </row>
    <row r="22" spans="1:7" ht="15.95" customHeight="1" x14ac:dyDescent="0.2">
      <c r="A22" s="64" t="s">
        <v>32</v>
      </c>
      <c r="B22" s="65"/>
      <c r="C22" s="55">
        <f>C19+C21</f>
        <v>0</v>
      </c>
      <c r="D22" s="8" t="s">
        <v>33</v>
      </c>
      <c r="E22" s="59"/>
      <c r="F22" s="60"/>
      <c r="G22" s="55">
        <f>G23-SUM(G15:G21)</f>
        <v>0</v>
      </c>
    </row>
    <row r="23" spans="1:7" ht="15.95" customHeight="1" thickBot="1" x14ac:dyDescent="0.25">
      <c r="A23" s="199" t="s">
        <v>34</v>
      </c>
      <c r="B23" s="200"/>
      <c r="C23" s="66">
        <f>C22+G23</f>
        <v>0</v>
      </c>
      <c r="D23" s="67" t="s">
        <v>35</v>
      </c>
      <c r="E23" s="68"/>
      <c r="F23" s="69"/>
      <c r="G23" s="55">
        <f>VRN</f>
        <v>0</v>
      </c>
    </row>
    <row r="24" spans="1:7" x14ac:dyDescent="0.2">
      <c r="A24" s="70" t="s">
        <v>36</v>
      </c>
      <c r="B24" s="71"/>
      <c r="C24" s="72"/>
      <c r="D24" s="71" t="s">
        <v>37</v>
      </c>
      <c r="E24" s="71"/>
      <c r="F24" s="73" t="s">
        <v>38</v>
      </c>
      <c r="G24" s="74"/>
    </row>
    <row r="25" spans="1:7" x14ac:dyDescent="0.2">
      <c r="A25" s="64" t="s">
        <v>39</v>
      </c>
      <c r="B25" s="65"/>
      <c r="C25" s="75"/>
      <c r="D25" s="65" t="s">
        <v>39</v>
      </c>
      <c r="E25" s="76"/>
      <c r="F25" s="77" t="s">
        <v>39</v>
      </c>
      <c r="G25" s="78"/>
    </row>
    <row r="26" spans="1:7" ht="37.5" customHeight="1" x14ac:dyDescent="0.2">
      <c r="A26" s="64" t="s">
        <v>40</v>
      </c>
      <c r="B26" s="79"/>
      <c r="C26" s="75"/>
      <c r="D26" s="65" t="s">
        <v>40</v>
      </c>
      <c r="E26" s="76"/>
      <c r="F26" s="77" t="s">
        <v>40</v>
      </c>
      <c r="G26" s="78"/>
    </row>
    <row r="27" spans="1:7" x14ac:dyDescent="0.2">
      <c r="A27" s="64"/>
      <c r="B27" s="80"/>
      <c r="C27" s="75"/>
      <c r="D27" s="65"/>
      <c r="E27" s="76"/>
      <c r="F27" s="77"/>
      <c r="G27" s="78"/>
    </row>
    <row r="28" spans="1:7" x14ac:dyDescent="0.2">
      <c r="A28" s="64" t="s">
        <v>41</v>
      </c>
      <c r="B28" s="65"/>
      <c r="C28" s="75"/>
      <c r="D28" s="77" t="s">
        <v>42</v>
      </c>
      <c r="E28" s="75"/>
      <c r="F28" s="81" t="s">
        <v>42</v>
      </c>
      <c r="G28" s="78"/>
    </row>
    <row r="29" spans="1:7" ht="69" customHeight="1" x14ac:dyDescent="0.2">
      <c r="A29" s="64"/>
      <c r="B29" s="65"/>
      <c r="C29" s="82"/>
      <c r="D29" s="83"/>
      <c r="E29" s="82"/>
      <c r="F29" s="65"/>
      <c r="G29" s="78"/>
    </row>
    <row r="30" spans="1:7" x14ac:dyDescent="0.2">
      <c r="A30" s="84" t="s">
        <v>43</v>
      </c>
      <c r="B30" s="85"/>
      <c r="C30" s="86">
        <v>21</v>
      </c>
      <c r="D30" s="85" t="s">
        <v>44</v>
      </c>
      <c r="E30" s="87"/>
      <c r="F30" s="201">
        <f>ROUND(C23-F32,0)</f>
        <v>0</v>
      </c>
      <c r="G30" s="202"/>
    </row>
    <row r="31" spans="1:7" x14ac:dyDescent="0.2">
      <c r="A31" s="84" t="s">
        <v>45</v>
      </c>
      <c r="B31" s="85"/>
      <c r="C31" s="86">
        <f>SazbaDPH1</f>
        <v>21</v>
      </c>
      <c r="D31" s="85" t="s">
        <v>46</v>
      </c>
      <c r="E31" s="87"/>
      <c r="F31" s="201">
        <f>ROUND(PRODUCT(F30,C31/100),1)</f>
        <v>0</v>
      </c>
      <c r="G31" s="202"/>
    </row>
    <row r="32" spans="1:7" x14ac:dyDescent="0.2">
      <c r="A32" s="84" t="s">
        <v>43</v>
      </c>
      <c r="B32" s="85"/>
      <c r="C32" s="86">
        <v>0</v>
      </c>
      <c r="D32" s="85" t="s">
        <v>46</v>
      </c>
      <c r="E32" s="87"/>
      <c r="F32" s="201">
        <v>0</v>
      </c>
      <c r="G32" s="202"/>
    </row>
    <row r="33" spans="1:8" x14ac:dyDescent="0.2">
      <c r="A33" s="84" t="s">
        <v>45</v>
      </c>
      <c r="B33" s="88"/>
      <c r="C33" s="89">
        <f>SazbaDPH2</f>
        <v>0</v>
      </c>
      <c r="D33" s="85" t="s">
        <v>46</v>
      </c>
      <c r="E33" s="60"/>
      <c r="F33" s="201">
        <f>ROUND(PRODUCT(F32,C33/100),1)</f>
        <v>0</v>
      </c>
      <c r="G33" s="202"/>
    </row>
    <row r="34" spans="1:8" s="93" customFormat="1" ht="19.5" customHeight="1" thickBot="1" x14ac:dyDescent="0.3">
      <c r="A34" s="90" t="s">
        <v>47</v>
      </c>
      <c r="B34" s="91"/>
      <c r="C34" s="91"/>
      <c r="D34" s="91"/>
      <c r="E34" s="92"/>
      <c r="F34" s="203">
        <f>CEILING(SUM(F30:F33),IF(SUM(F30:F33)&gt;=0,1,-1))</f>
        <v>0</v>
      </c>
      <c r="G34" s="204"/>
    </row>
    <row r="36" spans="1:8" x14ac:dyDescent="0.2">
      <c r="A36" s="94" t="s">
        <v>48</v>
      </c>
      <c r="B36" s="94"/>
      <c r="C36" s="94"/>
      <c r="D36" s="94"/>
      <c r="E36" s="94"/>
      <c r="F36" s="94"/>
      <c r="G36" s="94"/>
      <c r="H36" t="s">
        <v>6</v>
      </c>
    </row>
    <row r="37" spans="1:8" ht="14.25" customHeight="1" x14ac:dyDescent="0.2">
      <c r="A37" s="94"/>
      <c r="B37" s="195"/>
      <c r="C37" s="195"/>
      <c r="D37" s="195"/>
      <c r="E37" s="195"/>
      <c r="F37" s="195"/>
      <c r="G37" s="195"/>
      <c r="H37" t="s">
        <v>6</v>
      </c>
    </row>
    <row r="38" spans="1:8" ht="12.75" customHeight="1" x14ac:dyDescent="0.2">
      <c r="A38" s="95"/>
      <c r="B38" s="195"/>
      <c r="C38" s="195"/>
      <c r="D38" s="195"/>
      <c r="E38" s="195"/>
      <c r="F38" s="195"/>
      <c r="G38" s="195"/>
      <c r="H38" t="s">
        <v>6</v>
      </c>
    </row>
    <row r="39" spans="1:8" x14ac:dyDescent="0.2">
      <c r="A39" s="95"/>
      <c r="B39" s="195"/>
      <c r="C39" s="195"/>
      <c r="D39" s="195"/>
      <c r="E39" s="195"/>
      <c r="F39" s="195"/>
      <c r="G39" s="195"/>
      <c r="H39" t="s">
        <v>6</v>
      </c>
    </row>
    <row r="40" spans="1:8" x14ac:dyDescent="0.2">
      <c r="A40" s="95"/>
      <c r="B40" s="195"/>
      <c r="C40" s="195"/>
      <c r="D40" s="195"/>
      <c r="E40" s="195"/>
      <c r="F40" s="195"/>
      <c r="G40" s="195"/>
      <c r="H40" t="s">
        <v>6</v>
      </c>
    </row>
    <row r="41" spans="1:8" x14ac:dyDescent="0.2">
      <c r="A41" s="95"/>
      <c r="B41" s="195"/>
      <c r="C41" s="195"/>
      <c r="D41" s="195"/>
      <c r="E41" s="195"/>
      <c r="F41" s="195"/>
      <c r="G41" s="195"/>
      <c r="H41" t="s">
        <v>6</v>
      </c>
    </row>
    <row r="42" spans="1:8" x14ac:dyDescent="0.2">
      <c r="A42" s="95"/>
      <c r="B42" s="195"/>
      <c r="C42" s="195"/>
      <c r="D42" s="195"/>
      <c r="E42" s="195"/>
      <c r="F42" s="195"/>
      <c r="G42" s="195"/>
      <c r="H42" t="s">
        <v>6</v>
      </c>
    </row>
    <row r="43" spans="1:8" x14ac:dyDescent="0.2">
      <c r="A43" s="95"/>
      <c r="B43" s="195"/>
      <c r="C43" s="195"/>
      <c r="D43" s="195"/>
      <c r="E43" s="195"/>
      <c r="F43" s="195"/>
      <c r="G43" s="195"/>
      <c r="H43" t="s">
        <v>6</v>
      </c>
    </row>
    <row r="44" spans="1:8" x14ac:dyDescent="0.2">
      <c r="A44" s="95"/>
      <c r="B44" s="195"/>
      <c r="C44" s="195"/>
      <c r="D44" s="195"/>
      <c r="E44" s="195"/>
      <c r="F44" s="195"/>
      <c r="G44" s="195"/>
      <c r="H44" t="s">
        <v>6</v>
      </c>
    </row>
    <row r="45" spans="1:8" ht="0.75" customHeight="1" x14ac:dyDescent="0.2">
      <c r="A45" s="95"/>
      <c r="B45" s="195"/>
      <c r="C45" s="195"/>
      <c r="D45" s="195"/>
      <c r="E45" s="195"/>
      <c r="F45" s="195"/>
      <c r="G45" s="195"/>
      <c r="H45" t="s">
        <v>6</v>
      </c>
    </row>
    <row r="46" spans="1:8" x14ac:dyDescent="0.2">
      <c r="B46" s="194"/>
      <c r="C46" s="194"/>
      <c r="D46" s="194"/>
      <c r="E46" s="194"/>
      <c r="F46" s="194"/>
      <c r="G46" s="194"/>
    </row>
    <row r="47" spans="1:8" x14ac:dyDescent="0.2">
      <c r="B47" s="194"/>
      <c r="C47" s="194"/>
      <c r="D47" s="194"/>
      <c r="E47" s="194"/>
      <c r="F47" s="194"/>
      <c r="G47" s="194"/>
    </row>
    <row r="48" spans="1:8" x14ac:dyDescent="0.2">
      <c r="B48" s="194"/>
      <c r="C48" s="194"/>
      <c r="D48" s="194"/>
      <c r="E48" s="194"/>
      <c r="F48" s="194"/>
      <c r="G48" s="194"/>
    </row>
    <row r="49" spans="2:7" x14ac:dyDescent="0.2">
      <c r="B49" s="194"/>
      <c r="C49" s="194"/>
      <c r="D49" s="194"/>
      <c r="E49" s="194"/>
      <c r="F49" s="194"/>
      <c r="G49" s="194"/>
    </row>
    <row r="50" spans="2:7" x14ac:dyDescent="0.2">
      <c r="B50" s="194"/>
      <c r="C50" s="194"/>
      <c r="D50" s="194"/>
      <c r="E50" s="194"/>
      <c r="F50" s="194"/>
      <c r="G50" s="194"/>
    </row>
    <row r="51" spans="2:7" x14ac:dyDescent="0.2">
      <c r="B51" s="194"/>
      <c r="C51" s="194"/>
      <c r="D51" s="194"/>
      <c r="E51" s="194"/>
      <c r="F51" s="194"/>
      <c r="G51" s="194"/>
    </row>
    <row r="52" spans="2:7" x14ac:dyDescent="0.2">
      <c r="B52" s="194"/>
      <c r="C52" s="194"/>
      <c r="D52" s="194"/>
      <c r="E52" s="194"/>
      <c r="F52" s="194"/>
      <c r="G52" s="194"/>
    </row>
    <row r="53" spans="2:7" x14ac:dyDescent="0.2">
      <c r="B53" s="194"/>
      <c r="C53" s="194"/>
      <c r="D53" s="194"/>
      <c r="E53" s="194"/>
      <c r="F53" s="194"/>
      <c r="G53" s="194"/>
    </row>
    <row r="54" spans="2:7" x14ac:dyDescent="0.2">
      <c r="B54" s="194"/>
      <c r="C54" s="194"/>
      <c r="D54" s="194"/>
      <c r="E54" s="194"/>
      <c r="F54" s="194"/>
      <c r="G54" s="194"/>
    </row>
    <row r="55" spans="2:7" x14ac:dyDescent="0.2">
      <c r="B55" s="194"/>
      <c r="C55" s="194"/>
      <c r="D55" s="194"/>
      <c r="E55" s="194"/>
      <c r="F55" s="194"/>
      <c r="G55" s="194"/>
    </row>
  </sheetData>
  <mergeCells count="22"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76"/>
  <sheetViews>
    <sheetView workbookViewId="0">
      <selection activeCell="E19" sqref="E19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57" ht="13.5" thickTop="1" x14ac:dyDescent="0.2">
      <c r="A1" s="205" t="s">
        <v>49</v>
      </c>
      <c r="B1" s="206"/>
      <c r="C1" s="96" t="str">
        <f>CONCATENATE(cislostavby," ",nazevstavby)</f>
        <v>JF1 Projekty staveb</v>
      </c>
      <c r="D1" s="97"/>
      <c r="E1" s="98"/>
      <c r="F1" s="97"/>
      <c r="G1" s="99" t="s">
        <v>50</v>
      </c>
      <c r="H1" s="100">
        <v>3</v>
      </c>
      <c r="I1" s="101"/>
    </row>
    <row r="2" spans="1:57" ht="13.5" thickBot="1" x14ac:dyDescent="0.25">
      <c r="A2" s="207" t="s">
        <v>51</v>
      </c>
      <c r="B2" s="208"/>
      <c r="C2" s="102" t="str">
        <f>CONCATENATE(cisloobjektu," ",nazevobjektu)</f>
        <v>02 Rekonstrukce domů</v>
      </c>
      <c r="D2" s="103"/>
      <c r="E2" s="104"/>
      <c r="F2" s="103"/>
      <c r="G2" s="209" t="s">
        <v>81</v>
      </c>
      <c r="H2" s="210"/>
      <c r="I2" s="211"/>
    </row>
    <row r="3" spans="1:57" ht="13.5" thickTop="1" x14ac:dyDescent="0.2">
      <c r="A3" s="76"/>
      <c r="B3" s="76"/>
      <c r="C3" s="76"/>
      <c r="D3" s="76"/>
      <c r="E3" s="76"/>
      <c r="F3" s="65"/>
      <c r="G3" s="76"/>
      <c r="H3" s="76"/>
      <c r="I3" s="76"/>
    </row>
    <row r="4" spans="1:57" ht="19.5" customHeight="1" x14ac:dyDescent="0.25">
      <c r="A4" s="105" t="s">
        <v>52</v>
      </c>
      <c r="B4" s="106"/>
      <c r="C4" s="106"/>
      <c r="D4" s="106"/>
      <c r="E4" s="107"/>
      <c r="F4" s="106"/>
      <c r="G4" s="106"/>
      <c r="H4" s="106"/>
      <c r="I4" s="106"/>
    </row>
    <row r="5" spans="1:57" ht="13.5" thickBot="1" x14ac:dyDescent="0.25">
      <c r="A5" s="76"/>
      <c r="B5" s="76"/>
      <c r="C5" s="76"/>
      <c r="D5" s="76"/>
      <c r="E5" s="76"/>
      <c r="F5" s="76"/>
      <c r="G5" s="76"/>
      <c r="H5" s="76"/>
      <c r="I5" s="76"/>
    </row>
    <row r="6" spans="1:57" s="34" customFormat="1" ht="13.5" thickBot="1" x14ac:dyDescent="0.25">
      <c r="A6" s="108"/>
      <c r="B6" s="109" t="s">
        <v>53</v>
      </c>
      <c r="C6" s="109"/>
      <c r="D6" s="110"/>
      <c r="E6" s="111" t="s">
        <v>54</v>
      </c>
      <c r="F6" s="112" t="s">
        <v>55</v>
      </c>
      <c r="G6" s="112" t="s">
        <v>56</v>
      </c>
      <c r="H6" s="112" t="s">
        <v>57</v>
      </c>
      <c r="I6" s="113" t="s">
        <v>31</v>
      </c>
    </row>
    <row r="7" spans="1:57" s="34" customFormat="1" x14ac:dyDescent="0.2">
      <c r="A7" s="190" t="str">
        <f>Položky!B7</f>
        <v>11</v>
      </c>
      <c r="B7" s="114" t="str">
        <f>Položky!C7</f>
        <v>Přípravné a přidružené práce</v>
      </c>
      <c r="C7" s="65"/>
      <c r="D7" s="115"/>
      <c r="E7" s="191">
        <f>Položky!BA9</f>
        <v>0</v>
      </c>
      <c r="F7" s="192">
        <f>Položky!BB9</f>
        <v>0</v>
      </c>
      <c r="G7" s="192">
        <f>Položky!BC9</f>
        <v>0</v>
      </c>
      <c r="H7" s="192">
        <f>Položky!BD9</f>
        <v>0</v>
      </c>
      <c r="I7" s="193">
        <f>Položky!BE9</f>
        <v>0</v>
      </c>
    </row>
    <row r="8" spans="1:57" s="34" customFormat="1" x14ac:dyDescent="0.2">
      <c r="A8" s="190" t="str">
        <f>Položky!B10</f>
        <v>13</v>
      </c>
      <c r="B8" s="114" t="str">
        <f>Položky!C10</f>
        <v>Hloubené vykopávky</v>
      </c>
      <c r="C8" s="65"/>
      <c r="D8" s="115"/>
      <c r="E8" s="191">
        <f>Položky!BA16</f>
        <v>0</v>
      </c>
      <c r="F8" s="192">
        <f>Položky!BB16</f>
        <v>0</v>
      </c>
      <c r="G8" s="192">
        <f>Položky!BC16</f>
        <v>0</v>
      </c>
      <c r="H8" s="192">
        <f>Položky!BD16</f>
        <v>0</v>
      </c>
      <c r="I8" s="193">
        <f>Položky!BE16</f>
        <v>0</v>
      </c>
    </row>
    <row r="9" spans="1:57" s="34" customFormat="1" x14ac:dyDescent="0.2">
      <c r="A9" s="190" t="str">
        <f>Položky!B17</f>
        <v>5</v>
      </c>
      <c r="B9" s="114" t="str">
        <f>Položky!C17</f>
        <v>Komunikace</v>
      </c>
      <c r="C9" s="65"/>
      <c r="D9" s="115"/>
      <c r="E9" s="191">
        <f>Položky!BA20</f>
        <v>0</v>
      </c>
      <c r="F9" s="192">
        <f>Položky!BB20</f>
        <v>0</v>
      </c>
      <c r="G9" s="192">
        <f>Položky!BC20</f>
        <v>0</v>
      </c>
      <c r="H9" s="192">
        <f>Položky!BD20</f>
        <v>0</v>
      </c>
      <c r="I9" s="193">
        <f>Položky!BE20</f>
        <v>0</v>
      </c>
    </row>
    <row r="10" spans="1:57" s="34" customFormat="1" x14ac:dyDescent="0.2">
      <c r="A10" s="190" t="str">
        <f>Položky!B21</f>
        <v>96</v>
      </c>
      <c r="B10" s="114" t="str">
        <f>Položky!C21</f>
        <v>Bourání konstrukcí</v>
      </c>
      <c r="C10" s="65"/>
      <c r="D10" s="115"/>
      <c r="E10" s="191">
        <f>Položky!BA30</f>
        <v>0</v>
      </c>
      <c r="F10" s="192">
        <f>Položky!BB30</f>
        <v>0</v>
      </c>
      <c r="G10" s="192">
        <f>Položky!BC30</f>
        <v>0</v>
      </c>
      <c r="H10" s="192">
        <f>Položky!BD30</f>
        <v>0</v>
      </c>
      <c r="I10" s="193">
        <f>Položky!BE30</f>
        <v>0</v>
      </c>
    </row>
    <row r="11" spans="1:57" s="34" customFormat="1" ht="13.5" thickBot="1" x14ac:dyDescent="0.25">
      <c r="A11" s="190" t="str">
        <f>Položky!B31</f>
        <v>99</v>
      </c>
      <c r="B11" s="114" t="str">
        <f>Položky!C31</f>
        <v>Staveništní přesun hmot</v>
      </c>
      <c r="C11" s="65"/>
      <c r="D11" s="115"/>
      <c r="E11" s="191">
        <f>Položky!BA33</f>
        <v>0</v>
      </c>
      <c r="F11" s="192">
        <f>Položky!BB33</f>
        <v>0</v>
      </c>
      <c r="G11" s="192">
        <f>Položky!BC33</f>
        <v>0</v>
      </c>
      <c r="H11" s="192">
        <f>Položky!BD33</f>
        <v>0</v>
      </c>
      <c r="I11" s="193">
        <f>Položky!BE33</f>
        <v>0</v>
      </c>
    </row>
    <row r="12" spans="1:57" s="122" customFormat="1" ht="13.5" thickBot="1" x14ac:dyDescent="0.25">
      <c r="A12" s="116"/>
      <c r="B12" s="117" t="s">
        <v>58</v>
      </c>
      <c r="C12" s="117"/>
      <c r="D12" s="118"/>
      <c r="E12" s="119">
        <f>SUM(E7:E11)</f>
        <v>0</v>
      </c>
      <c r="F12" s="120">
        <f>SUM(F7:F11)</f>
        <v>0</v>
      </c>
      <c r="G12" s="120">
        <f>SUM(G7:G11)</f>
        <v>0</v>
      </c>
      <c r="H12" s="120">
        <f>SUM(H7:H11)</f>
        <v>0</v>
      </c>
      <c r="I12" s="121">
        <f>SUM(I7:I11)</f>
        <v>0</v>
      </c>
    </row>
    <row r="13" spans="1:57" x14ac:dyDescent="0.2">
      <c r="A13" s="65"/>
      <c r="B13" s="65"/>
      <c r="C13" s="65"/>
      <c r="D13" s="65"/>
      <c r="E13" s="65"/>
      <c r="F13" s="65"/>
      <c r="G13" s="65"/>
      <c r="H13" s="65"/>
      <c r="I13" s="65"/>
    </row>
    <row r="14" spans="1:57" ht="19.5" customHeight="1" x14ac:dyDescent="0.25">
      <c r="A14" s="106" t="s">
        <v>59</v>
      </c>
      <c r="B14" s="106"/>
      <c r="C14" s="106"/>
      <c r="D14" s="106"/>
      <c r="E14" s="106"/>
      <c r="F14" s="106"/>
      <c r="G14" s="123"/>
      <c r="H14" s="106"/>
      <c r="I14" s="106"/>
      <c r="BA14" s="40"/>
      <c r="BB14" s="40"/>
      <c r="BC14" s="40"/>
      <c r="BD14" s="40"/>
      <c r="BE14" s="40"/>
    </row>
    <row r="15" spans="1:57" ht="13.5" thickBot="1" x14ac:dyDescent="0.25">
      <c r="A15" s="76"/>
      <c r="B15" s="76"/>
      <c r="C15" s="76"/>
      <c r="D15" s="76"/>
      <c r="E15" s="76"/>
      <c r="F15" s="76"/>
      <c r="G15" s="76"/>
      <c r="H15" s="76"/>
      <c r="I15" s="76"/>
    </row>
    <row r="16" spans="1:57" x14ac:dyDescent="0.2">
      <c r="A16" s="70" t="s">
        <v>60</v>
      </c>
      <c r="B16" s="71"/>
      <c r="C16" s="71"/>
      <c r="D16" s="124"/>
      <c r="E16" s="125" t="s">
        <v>61</v>
      </c>
      <c r="F16" s="126" t="s">
        <v>62</v>
      </c>
      <c r="G16" s="127" t="s">
        <v>63</v>
      </c>
      <c r="H16" s="128"/>
      <c r="I16" s="129" t="s">
        <v>61</v>
      </c>
    </row>
    <row r="17" spans="1:53" x14ac:dyDescent="0.2">
      <c r="A17" s="63" t="s">
        <v>131</v>
      </c>
      <c r="B17" s="54"/>
      <c r="C17" s="54"/>
      <c r="D17" s="130"/>
      <c r="E17" s="131">
        <v>0</v>
      </c>
      <c r="F17" s="132">
        <v>0</v>
      </c>
      <c r="G17" s="133">
        <f t="shared" ref="G17:G24" si="0">CHOOSE(BA17+1,HSV+PSV,HSV+PSV+Mont,HSV+PSV+Dodavka+Mont,HSV,PSV,Mont,Dodavka,Mont+Dodavka,0)</f>
        <v>0</v>
      </c>
      <c r="H17" s="134"/>
      <c r="I17" s="135">
        <f t="shared" ref="I17:I24" si="1">E17+F17*G17/100</f>
        <v>0</v>
      </c>
      <c r="BA17">
        <v>0</v>
      </c>
    </row>
    <row r="18" spans="1:53" x14ac:dyDescent="0.2">
      <c r="A18" s="63" t="s">
        <v>132</v>
      </c>
      <c r="B18" s="54"/>
      <c r="C18" s="54"/>
      <c r="D18" s="130"/>
      <c r="E18" s="131">
        <v>0</v>
      </c>
      <c r="F18" s="132">
        <v>0</v>
      </c>
      <c r="G18" s="133">
        <f t="shared" si="0"/>
        <v>0</v>
      </c>
      <c r="H18" s="134"/>
      <c r="I18" s="135">
        <f t="shared" si="1"/>
        <v>0</v>
      </c>
      <c r="BA18">
        <v>0</v>
      </c>
    </row>
    <row r="19" spans="1:53" x14ac:dyDescent="0.2">
      <c r="A19" s="63" t="s">
        <v>133</v>
      </c>
      <c r="B19" s="54"/>
      <c r="C19" s="54"/>
      <c r="D19" s="130"/>
      <c r="E19" s="131">
        <v>0</v>
      </c>
      <c r="F19" s="132">
        <v>0</v>
      </c>
      <c r="G19" s="133">
        <f t="shared" si="0"/>
        <v>0</v>
      </c>
      <c r="H19" s="134"/>
      <c r="I19" s="135">
        <f t="shared" si="1"/>
        <v>0</v>
      </c>
      <c r="BA19">
        <v>0</v>
      </c>
    </row>
    <row r="20" spans="1:53" x14ac:dyDescent="0.2">
      <c r="A20" s="63" t="s">
        <v>134</v>
      </c>
      <c r="B20" s="54"/>
      <c r="C20" s="54"/>
      <c r="D20" s="130"/>
      <c r="E20" s="131">
        <v>0</v>
      </c>
      <c r="F20" s="132">
        <v>0</v>
      </c>
      <c r="G20" s="133">
        <f t="shared" si="0"/>
        <v>0</v>
      </c>
      <c r="H20" s="134"/>
      <c r="I20" s="135">
        <f t="shared" si="1"/>
        <v>0</v>
      </c>
      <c r="BA20">
        <v>0</v>
      </c>
    </row>
    <row r="21" spans="1:53" x14ac:dyDescent="0.2">
      <c r="A21" s="63" t="s">
        <v>135</v>
      </c>
      <c r="B21" s="54"/>
      <c r="C21" s="54"/>
      <c r="D21" s="130"/>
      <c r="E21" s="131">
        <v>0</v>
      </c>
      <c r="F21" s="132">
        <v>2.4</v>
      </c>
      <c r="G21" s="133">
        <f t="shared" si="0"/>
        <v>0</v>
      </c>
      <c r="H21" s="134"/>
      <c r="I21" s="135">
        <f t="shared" si="1"/>
        <v>0</v>
      </c>
      <c r="BA21">
        <v>1</v>
      </c>
    </row>
    <row r="22" spans="1:53" x14ac:dyDescent="0.2">
      <c r="A22" s="63" t="s">
        <v>136</v>
      </c>
      <c r="B22" s="54"/>
      <c r="C22" s="54"/>
      <c r="D22" s="130"/>
      <c r="E22" s="131">
        <v>0</v>
      </c>
      <c r="F22" s="132">
        <v>0</v>
      </c>
      <c r="G22" s="133">
        <f t="shared" si="0"/>
        <v>0</v>
      </c>
      <c r="H22" s="134"/>
      <c r="I22" s="135">
        <f t="shared" si="1"/>
        <v>0</v>
      </c>
      <c r="BA22">
        <v>1</v>
      </c>
    </row>
    <row r="23" spans="1:53" x14ac:dyDescent="0.2">
      <c r="A23" s="63" t="s">
        <v>137</v>
      </c>
      <c r="B23" s="54"/>
      <c r="C23" s="54"/>
      <c r="D23" s="130"/>
      <c r="E23" s="131">
        <v>0</v>
      </c>
      <c r="F23" s="132">
        <v>0</v>
      </c>
      <c r="G23" s="133">
        <f t="shared" si="0"/>
        <v>0</v>
      </c>
      <c r="H23" s="134"/>
      <c r="I23" s="135">
        <f t="shared" si="1"/>
        <v>0</v>
      </c>
      <c r="BA23">
        <v>2</v>
      </c>
    </row>
    <row r="24" spans="1:53" x14ac:dyDescent="0.2">
      <c r="A24" s="63" t="s">
        <v>138</v>
      </c>
      <c r="B24" s="54"/>
      <c r="C24" s="54"/>
      <c r="D24" s="130"/>
      <c r="E24" s="131">
        <v>0</v>
      </c>
      <c r="F24" s="132">
        <v>0</v>
      </c>
      <c r="G24" s="133">
        <f t="shared" si="0"/>
        <v>0</v>
      </c>
      <c r="H24" s="134"/>
      <c r="I24" s="135">
        <f t="shared" si="1"/>
        <v>0</v>
      </c>
      <c r="BA24">
        <v>2</v>
      </c>
    </row>
    <row r="25" spans="1:53" ht="13.5" thickBot="1" x14ac:dyDescent="0.25">
      <c r="A25" s="136"/>
      <c r="B25" s="137" t="s">
        <v>64</v>
      </c>
      <c r="C25" s="138"/>
      <c r="D25" s="139"/>
      <c r="E25" s="140"/>
      <c r="F25" s="141"/>
      <c r="G25" s="141"/>
      <c r="H25" s="212">
        <f>SUM(I17:I24)</f>
        <v>0</v>
      </c>
      <c r="I25" s="213"/>
    </row>
    <row r="27" spans="1:53" x14ac:dyDescent="0.2">
      <c r="B27" s="122"/>
      <c r="F27" s="142"/>
      <c r="G27" s="143"/>
      <c r="H27" s="143"/>
      <c r="I27" s="144"/>
    </row>
    <row r="28" spans="1:53" x14ac:dyDescent="0.2">
      <c r="F28" s="142"/>
      <c r="G28" s="143"/>
      <c r="H28" s="143"/>
      <c r="I28" s="144"/>
    </row>
    <row r="29" spans="1:53" x14ac:dyDescent="0.2">
      <c r="F29" s="142"/>
      <c r="G29" s="143"/>
      <c r="H29" s="143"/>
      <c r="I29" s="144"/>
    </row>
    <row r="30" spans="1:53" x14ac:dyDescent="0.2">
      <c r="F30" s="142"/>
      <c r="G30" s="143"/>
      <c r="H30" s="143"/>
      <c r="I30" s="144"/>
    </row>
    <row r="31" spans="1:53" x14ac:dyDescent="0.2">
      <c r="F31" s="142"/>
      <c r="G31" s="143"/>
      <c r="H31" s="143"/>
      <c r="I31" s="144"/>
    </row>
    <row r="32" spans="1:53" x14ac:dyDescent="0.2">
      <c r="F32" s="142"/>
      <c r="G32" s="143"/>
      <c r="H32" s="143"/>
      <c r="I32" s="144"/>
    </row>
    <row r="33" spans="6:9" x14ac:dyDescent="0.2">
      <c r="F33" s="142"/>
      <c r="G33" s="143"/>
      <c r="H33" s="143"/>
      <c r="I33" s="144"/>
    </row>
    <row r="34" spans="6:9" x14ac:dyDescent="0.2">
      <c r="F34" s="142"/>
      <c r="G34" s="143"/>
      <c r="H34" s="143"/>
      <c r="I34" s="144"/>
    </row>
    <row r="35" spans="6:9" x14ac:dyDescent="0.2">
      <c r="F35" s="142"/>
      <c r="G35" s="143"/>
      <c r="H35" s="143"/>
      <c r="I35" s="144"/>
    </row>
    <row r="36" spans="6:9" x14ac:dyDescent="0.2">
      <c r="F36" s="142"/>
      <c r="G36" s="143"/>
      <c r="H36" s="143"/>
      <c r="I36" s="144"/>
    </row>
    <row r="37" spans="6:9" x14ac:dyDescent="0.2">
      <c r="F37" s="142"/>
      <c r="G37" s="143"/>
      <c r="H37" s="143"/>
      <c r="I37" s="144"/>
    </row>
    <row r="38" spans="6:9" x14ac:dyDescent="0.2">
      <c r="F38" s="142"/>
      <c r="G38" s="143"/>
      <c r="H38" s="143"/>
      <c r="I38" s="144"/>
    </row>
    <row r="39" spans="6:9" x14ac:dyDescent="0.2">
      <c r="F39" s="142"/>
      <c r="G39" s="143"/>
      <c r="H39" s="143"/>
      <c r="I39" s="144"/>
    </row>
    <row r="40" spans="6:9" x14ac:dyDescent="0.2">
      <c r="F40" s="142"/>
      <c r="G40" s="143"/>
      <c r="H40" s="143"/>
      <c r="I40" s="144"/>
    </row>
    <row r="41" spans="6:9" x14ac:dyDescent="0.2">
      <c r="F41" s="142"/>
      <c r="G41" s="143"/>
      <c r="H41" s="143"/>
      <c r="I41" s="144"/>
    </row>
    <row r="42" spans="6:9" x14ac:dyDescent="0.2">
      <c r="F42" s="142"/>
      <c r="G42" s="143"/>
      <c r="H42" s="143"/>
      <c r="I42" s="144"/>
    </row>
    <row r="43" spans="6:9" x14ac:dyDescent="0.2">
      <c r="F43" s="142"/>
      <c r="G43" s="143"/>
      <c r="H43" s="143"/>
      <c r="I43" s="144"/>
    </row>
    <row r="44" spans="6:9" x14ac:dyDescent="0.2">
      <c r="F44" s="142"/>
      <c r="G44" s="143"/>
      <c r="H44" s="143"/>
      <c r="I44" s="144"/>
    </row>
    <row r="45" spans="6:9" x14ac:dyDescent="0.2">
      <c r="F45" s="142"/>
      <c r="G45" s="143"/>
      <c r="H45" s="143"/>
      <c r="I45" s="144"/>
    </row>
    <row r="46" spans="6:9" x14ac:dyDescent="0.2">
      <c r="F46" s="142"/>
      <c r="G46" s="143"/>
      <c r="H46" s="143"/>
      <c r="I46" s="144"/>
    </row>
    <row r="47" spans="6:9" x14ac:dyDescent="0.2">
      <c r="F47" s="142"/>
      <c r="G47" s="143"/>
      <c r="H47" s="143"/>
      <c r="I47" s="144"/>
    </row>
    <row r="48" spans="6:9" x14ac:dyDescent="0.2">
      <c r="F48" s="142"/>
      <c r="G48" s="143"/>
      <c r="H48" s="143"/>
      <c r="I48" s="144"/>
    </row>
    <row r="49" spans="6:9" x14ac:dyDescent="0.2">
      <c r="F49" s="142"/>
      <c r="G49" s="143"/>
      <c r="H49" s="143"/>
      <c r="I49" s="144"/>
    </row>
    <row r="50" spans="6:9" x14ac:dyDescent="0.2">
      <c r="F50" s="142"/>
      <c r="G50" s="143"/>
      <c r="H50" s="143"/>
      <c r="I50" s="144"/>
    </row>
    <row r="51" spans="6:9" x14ac:dyDescent="0.2">
      <c r="F51" s="142"/>
      <c r="G51" s="143"/>
      <c r="H51" s="143"/>
      <c r="I51" s="144"/>
    </row>
    <row r="52" spans="6:9" x14ac:dyDescent="0.2">
      <c r="F52" s="142"/>
      <c r="G52" s="143"/>
      <c r="H52" s="143"/>
      <c r="I52" s="144"/>
    </row>
    <row r="53" spans="6:9" x14ac:dyDescent="0.2">
      <c r="F53" s="142"/>
      <c r="G53" s="143"/>
      <c r="H53" s="143"/>
      <c r="I53" s="144"/>
    </row>
    <row r="54" spans="6:9" x14ac:dyDescent="0.2">
      <c r="F54" s="142"/>
      <c r="G54" s="143"/>
      <c r="H54" s="143"/>
      <c r="I54" s="144"/>
    </row>
    <row r="55" spans="6:9" x14ac:dyDescent="0.2">
      <c r="F55" s="142"/>
      <c r="G55" s="143"/>
      <c r="H55" s="143"/>
      <c r="I55" s="144"/>
    </row>
    <row r="56" spans="6:9" x14ac:dyDescent="0.2">
      <c r="F56" s="142"/>
      <c r="G56" s="143"/>
      <c r="H56" s="143"/>
      <c r="I56" s="144"/>
    </row>
    <row r="57" spans="6:9" x14ac:dyDescent="0.2">
      <c r="F57" s="142"/>
      <c r="G57" s="143"/>
      <c r="H57" s="143"/>
      <c r="I57" s="144"/>
    </row>
    <row r="58" spans="6:9" x14ac:dyDescent="0.2">
      <c r="F58" s="142"/>
      <c r="G58" s="143"/>
      <c r="H58" s="143"/>
      <c r="I58" s="144"/>
    </row>
    <row r="59" spans="6:9" x14ac:dyDescent="0.2">
      <c r="F59" s="142"/>
      <c r="G59" s="143"/>
      <c r="H59" s="143"/>
      <c r="I59" s="144"/>
    </row>
    <row r="60" spans="6:9" x14ac:dyDescent="0.2">
      <c r="F60" s="142"/>
      <c r="G60" s="143"/>
      <c r="H60" s="143"/>
      <c r="I60" s="144"/>
    </row>
    <row r="61" spans="6:9" x14ac:dyDescent="0.2">
      <c r="F61" s="142"/>
      <c r="G61" s="143"/>
      <c r="H61" s="143"/>
      <c r="I61" s="144"/>
    </row>
    <row r="62" spans="6:9" x14ac:dyDescent="0.2">
      <c r="F62" s="142"/>
      <c r="G62" s="143"/>
      <c r="H62" s="143"/>
      <c r="I62" s="144"/>
    </row>
    <row r="63" spans="6:9" x14ac:dyDescent="0.2">
      <c r="F63" s="142"/>
      <c r="G63" s="143"/>
      <c r="H63" s="143"/>
      <c r="I63" s="144"/>
    </row>
    <row r="64" spans="6:9" x14ac:dyDescent="0.2">
      <c r="F64" s="142"/>
      <c r="G64" s="143"/>
      <c r="H64" s="143"/>
      <c r="I64" s="144"/>
    </row>
    <row r="65" spans="6:9" x14ac:dyDescent="0.2">
      <c r="F65" s="142"/>
      <c r="G65" s="143"/>
      <c r="H65" s="143"/>
      <c r="I65" s="144"/>
    </row>
    <row r="66" spans="6:9" x14ac:dyDescent="0.2">
      <c r="F66" s="142"/>
      <c r="G66" s="143"/>
      <c r="H66" s="143"/>
      <c r="I66" s="144"/>
    </row>
    <row r="67" spans="6:9" x14ac:dyDescent="0.2">
      <c r="F67" s="142"/>
      <c r="G67" s="143"/>
      <c r="H67" s="143"/>
      <c r="I67" s="144"/>
    </row>
    <row r="68" spans="6:9" x14ac:dyDescent="0.2">
      <c r="F68" s="142"/>
      <c r="G68" s="143"/>
      <c r="H68" s="143"/>
      <c r="I68" s="144"/>
    </row>
    <row r="69" spans="6:9" x14ac:dyDescent="0.2">
      <c r="F69" s="142"/>
      <c r="G69" s="143"/>
      <c r="H69" s="143"/>
      <c r="I69" s="144"/>
    </row>
    <row r="70" spans="6:9" x14ac:dyDescent="0.2">
      <c r="F70" s="142"/>
      <c r="G70" s="143"/>
      <c r="H70" s="143"/>
      <c r="I70" s="144"/>
    </row>
    <row r="71" spans="6:9" x14ac:dyDescent="0.2">
      <c r="F71" s="142"/>
      <c r="G71" s="143"/>
      <c r="H71" s="143"/>
      <c r="I71" s="144"/>
    </row>
    <row r="72" spans="6:9" x14ac:dyDescent="0.2">
      <c r="F72" s="142"/>
      <c r="G72" s="143"/>
      <c r="H72" s="143"/>
      <c r="I72" s="144"/>
    </row>
    <row r="73" spans="6:9" x14ac:dyDescent="0.2">
      <c r="F73" s="142"/>
      <c r="G73" s="143"/>
      <c r="H73" s="143"/>
      <c r="I73" s="144"/>
    </row>
    <row r="74" spans="6:9" x14ac:dyDescent="0.2">
      <c r="F74" s="142"/>
      <c r="G74" s="143"/>
      <c r="H74" s="143"/>
      <c r="I74" s="144"/>
    </row>
    <row r="75" spans="6:9" x14ac:dyDescent="0.2">
      <c r="F75" s="142"/>
      <c r="G75" s="143"/>
      <c r="H75" s="143"/>
      <c r="I75" s="144"/>
    </row>
    <row r="76" spans="6:9" x14ac:dyDescent="0.2">
      <c r="F76" s="142"/>
      <c r="G76" s="143"/>
      <c r="H76" s="143"/>
      <c r="I76" s="144"/>
    </row>
  </sheetData>
  <mergeCells count="4">
    <mergeCell ref="A1:B1"/>
    <mergeCell ref="A2:B2"/>
    <mergeCell ref="G2:I2"/>
    <mergeCell ref="H25:I25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06"/>
  <sheetViews>
    <sheetView showGridLines="0" showZeros="0" zoomScaleNormal="100" workbookViewId="0">
      <selection sqref="A1:G1"/>
    </sheetView>
  </sheetViews>
  <sheetFormatPr defaultColWidth="9.140625" defaultRowHeight="12.75" x14ac:dyDescent="0.2"/>
  <cols>
    <col min="1" max="1" width="4.42578125" style="145" customWidth="1"/>
    <col min="2" max="2" width="11.5703125" style="145" customWidth="1"/>
    <col min="3" max="3" width="40.42578125" style="145" customWidth="1"/>
    <col min="4" max="4" width="5.5703125" style="145" customWidth="1"/>
    <col min="5" max="5" width="8.5703125" style="184" customWidth="1"/>
    <col min="6" max="6" width="9.85546875" style="145" customWidth="1"/>
    <col min="7" max="7" width="13.85546875" style="145" customWidth="1"/>
    <col min="8" max="11" width="9.140625" style="145"/>
    <col min="12" max="12" width="75.42578125" style="145" customWidth="1"/>
    <col min="13" max="13" width="45.28515625" style="145" customWidth="1"/>
    <col min="14" max="16384" width="9.140625" style="145"/>
  </cols>
  <sheetData>
    <row r="1" spans="1:104" ht="15.75" x14ac:dyDescent="0.25">
      <c r="A1" s="214" t="s">
        <v>65</v>
      </c>
      <c r="B1" s="214"/>
      <c r="C1" s="214"/>
      <c r="D1" s="214"/>
      <c r="E1" s="214"/>
      <c r="F1" s="214"/>
      <c r="G1" s="214"/>
    </row>
    <row r="2" spans="1:104" ht="14.25" customHeight="1" thickBot="1" x14ac:dyDescent="0.25">
      <c r="A2" s="146"/>
      <c r="B2" s="147"/>
      <c r="C2" s="148"/>
      <c r="D2" s="148"/>
      <c r="E2" s="149"/>
      <c r="F2" s="148"/>
      <c r="G2" s="148"/>
    </row>
    <row r="3" spans="1:104" ht="13.5" thickTop="1" x14ac:dyDescent="0.2">
      <c r="A3" s="205" t="s">
        <v>49</v>
      </c>
      <c r="B3" s="206"/>
      <c r="C3" s="96" t="str">
        <f>CONCATENATE(cislostavby," ",nazevstavby)</f>
        <v>JF1 Projekty staveb</v>
      </c>
      <c r="D3" s="97"/>
      <c r="E3" s="150" t="s">
        <v>66</v>
      </c>
      <c r="F3" s="151">
        <f>Rekapitulace!H1</f>
        <v>3</v>
      </c>
      <c r="G3" s="152"/>
    </row>
    <row r="4" spans="1:104" ht="13.5" thickBot="1" x14ac:dyDescent="0.25">
      <c r="A4" s="215" t="s">
        <v>51</v>
      </c>
      <c r="B4" s="208"/>
      <c r="C4" s="102" t="str">
        <f>CONCATENATE(cisloobjektu," ",nazevobjektu)</f>
        <v>02 Rekonstrukce domů</v>
      </c>
      <c r="D4" s="103"/>
      <c r="E4" s="216" t="str">
        <f>Rekapitulace!G2</f>
        <v>Úpravy komunikací a nové zpevněné plochy</v>
      </c>
      <c r="F4" s="217"/>
      <c r="G4" s="218"/>
    </row>
    <row r="5" spans="1:104" ht="13.5" thickTop="1" x14ac:dyDescent="0.2">
      <c r="A5" s="153"/>
      <c r="B5" s="146"/>
      <c r="C5" s="146"/>
      <c r="D5" s="146"/>
      <c r="E5" s="154"/>
      <c r="F5" s="146"/>
      <c r="G5" s="155"/>
    </row>
    <row r="6" spans="1:104" x14ac:dyDescent="0.2">
      <c r="A6" s="156" t="s">
        <v>67</v>
      </c>
      <c r="B6" s="157" t="s">
        <v>68</v>
      </c>
      <c r="C6" s="157" t="s">
        <v>69</v>
      </c>
      <c r="D6" s="157" t="s">
        <v>70</v>
      </c>
      <c r="E6" s="158" t="s">
        <v>71</v>
      </c>
      <c r="F6" s="157" t="s">
        <v>72</v>
      </c>
      <c r="G6" s="159" t="s">
        <v>73</v>
      </c>
    </row>
    <row r="7" spans="1:104" x14ac:dyDescent="0.2">
      <c r="A7" s="160" t="s">
        <v>74</v>
      </c>
      <c r="B7" s="161" t="s">
        <v>82</v>
      </c>
      <c r="C7" s="162" t="s">
        <v>83</v>
      </c>
      <c r="D7" s="163"/>
      <c r="E7" s="164"/>
      <c r="F7" s="164"/>
      <c r="G7" s="165"/>
      <c r="H7" s="166"/>
      <c r="I7" s="166"/>
      <c r="O7" s="167">
        <v>1</v>
      </c>
    </row>
    <row r="8" spans="1:104" x14ac:dyDescent="0.2">
      <c r="A8" s="168">
        <v>1</v>
      </c>
      <c r="B8" s="169" t="s">
        <v>84</v>
      </c>
      <c r="C8" s="170" t="s">
        <v>85</v>
      </c>
      <c r="D8" s="171" t="s">
        <v>86</v>
      </c>
      <c r="E8" s="172">
        <v>3</v>
      </c>
      <c r="F8" s="172"/>
      <c r="G8" s="173">
        <f>E8*F8</f>
        <v>0</v>
      </c>
      <c r="O8" s="167">
        <v>2</v>
      </c>
      <c r="AA8" s="145">
        <v>1</v>
      </c>
      <c r="AB8" s="145">
        <v>1</v>
      </c>
      <c r="AC8" s="145">
        <v>1</v>
      </c>
      <c r="AZ8" s="145">
        <v>1</v>
      </c>
      <c r="BA8" s="145">
        <f>IF(AZ8=1,G8,0)</f>
        <v>0</v>
      </c>
      <c r="BB8" s="145">
        <f>IF(AZ8=2,G8,0)</f>
        <v>0</v>
      </c>
      <c r="BC8" s="145">
        <f>IF(AZ8=3,G8,0)</f>
        <v>0</v>
      </c>
      <c r="BD8" s="145">
        <f>IF(AZ8=4,G8,0)</f>
        <v>0</v>
      </c>
      <c r="BE8" s="145">
        <f>IF(AZ8=5,G8,0)</f>
        <v>0</v>
      </c>
      <c r="CA8" s="167">
        <v>1</v>
      </c>
      <c r="CB8" s="167">
        <v>1</v>
      </c>
      <c r="CZ8" s="145">
        <v>0</v>
      </c>
    </row>
    <row r="9" spans="1:104" x14ac:dyDescent="0.2">
      <c r="A9" s="174"/>
      <c r="B9" s="175" t="s">
        <v>75</v>
      </c>
      <c r="C9" s="176" t="str">
        <f>CONCATENATE(B7," ",C7)</f>
        <v>11 Přípravné a přidružené práce</v>
      </c>
      <c r="D9" s="177"/>
      <c r="E9" s="178"/>
      <c r="F9" s="179"/>
      <c r="G9" s="180">
        <f>SUM(G7:G8)</f>
        <v>0</v>
      </c>
      <c r="O9" s="167">
        <v>4</v>
      </c>
      <c r="BA9" s="181">
        <f>SUM(BA7:BA8)</f>
        <v>0</v>
      </c>
      <c r="BB9" s="181">
        <f>SUM(BB7:BB8)</f>
        <v>0</v>
      </c>
      <c r="BC9" s="181">
        <f>SUM(BC7:BC8)</f>
        <v>0</v>
      </c>
      <c r="BD9" s="181">
        <f>SUM(BD7:BD8)</f>
        <v>0</v>
      </c>
      <c r="BE9" s="181">
        <f>SUM(BE7:BE8)</f>
        <v>0</v>
      </c>
    </row>
    <row r="10" spans="1:104" x14ac:dyDescent="0.2">
      <c r="A10" s="160" t="s">
        <v>74</v>
      </c>
      <c r="B10" s="161" t="s">
        <v>87</v>
      </c>
      <c r="C10" s="162" t="s">
        <v>88</v>
      </c>
      <c r="D10" s="163"/>
      <c r="E10" s="164"/>
      <c r="F10" s="164"/>
      <c r="G10" s="165"/>
      <c r="H10" s="166"/>
      <c r="I10" s="166"/>
      <c r="O10" s="167">
        <v>1</v>
      </c>
    </row>
    <row r="11" spans="1:104" x14ac:dyDescent="0.2">
      <c r="A11" s="168">
        <v>2</v>
      </c>
      <c r="B11" s="169" t="s">
        <v>89</v>
      </c>
      <c r="C11" s="170" t="s">
        <v>90</v>
      </c>
      <c r="D11" s="171" t="s">
        <v>91</v>
      </c>
      <c r="E11" s="172">
        <v>64.73</v>
      </c>
      <c r="F11" s="172"/>
      <c r="G11" s="173">
        <f>E11*F11</f>
        <v>0</v>
      </c>
      <c r="O11" s="167">
        <v>2</v>
      </c>
      <c r="AA11" s="145">
        <v>1</v>
      </c>
      <c r="AB11" s="145">
        <v>1</v>
      </c>
      <c r="AC11" s="145">
        <v>1</v>
      </c>
      <c r="AZ11" s="145">
        <v>1</v>
      </c>
      <c r="BA11" s="145">
        <f>IF(AZ11=1,G11,0)</f>
        <v>0</v>
      </c>
      <c r="BB11" s="145">
        <f>IF(AZ11=2,G11,0)</f>
        <v>0</v>
      </c>
      <c r="BC11" s="145">
        <f>IF(AZ11=3,G11,0)</f>
        <v>0</v>
      </c>
      <c r="BD11" s="145">
        <f>IF(AZ11=4,G11,0)</f>
        <v>0</v>
      </c>
      <c r="BE11" s="145">
        <f>IF(AZ11=5,G11,0)</f>
        <v>0</v>
      </c>
      <c r="CA11" s="167">
        <v>1</v>
      </c>
      <c r="CB11" s="167">
        <v>1</v>
      </c>
      <c r="CZ11" s="145">
        <v>0</v>
      </c>
    </row>
    <row r="12" spans="1:104" x14ac:dyDescent="0.2">
      <c r="A12" s="168">
        <v>3</v>
      </c>
      <c r="B12" s="169" t="s">
        <v>92</v>
      </c>
      <c r="C12" s="170" t="s">
        <v>93</v>
      </c>
      <c r="D12" s="171" t="s">
        <v>91</v>
      </c>
      <c r="E12" s="172">
        <v>64.73</v>
      </c>
      <c r="F12" s="172"/>
      <c r="G12" s="173">
        <f>E12*F12</f>
        <v>0</v>
      </c>
      <c r="O12" s="167">
        <v>2</v>
      </c>
      <c r="AA12" s="145">
        <v>1</v>
      </c>
      <c r="AB12" s="145">
        <v>1</v>
      </c>
      <c r="AC12" s="145">
        <v>1</v>
      </c>
      <c r="AZ12" s="145">
        <v>1</v>
      </c>
      <c r="BA12" s="145">
        <f>IF(AZ12=1,G12,0)</f>
        <v>0</v>
      </c>
      <c r="BB12" s="145">
        <f>IF(AZ12=2,G12,0)</f>
        <v>0</v>
      </c>
      <c r="BC12" s="145">
        <f>IF(AZ12=3,G12,0)</f>
        <v>0</v>
      </c>
      <c r="BD12" s="145">
        <f>IF(AZ12=4,G12,0)</f>
        <v>0</v>
      </c>
      <c r="BE12" s="145">
        <f>IF(AZ12=5,G12,0)</f>
        <v>0</v>
      </c>
      <c r="CA12" s="167">
        <v>1</v>
      </c>
      <c r="CB12" s="167">
        <v>1</v>
      </c>
      <c r="CZ12" s="145">
        <v>0</v>
      </c>
    </row>
    <row r="13" spans="1:104" x14ac:dyDescent="0.2">
      <c r="A13" s="168">
        <v>4</v>
      </c>
      <c r="B13" s="169" t="s">
        <v>94</v>
      </c>
      <c r="C13" s="170" t="s">
        <v>95</v>
      </c>
      <c r="D13" s="171" t="s">
        <v>91</v>
      </c>
      <c r="E13" s="172">
        <v>582.57000000000005</v>
      </c>
      <c r="F13" s="172"/>
      <c r="G13" s="173">
        <f>E13*F13</f>
        <v>0</v>
      </c>
      <c r="O13" s="167">
        <v>2</v>
      </c>
      <c r="AA13" s="145">
        <v>1</v>
      </c>
      <c r="AB13" s="145">
        <v>1</v>
      </c>
      <c r="AC13" s="145">
        <v>1</v>
      </c>
      <c r="AZ13" s="145">
        <v>1</v>
      </c>
      <c r="BA13" s="145">
        <f>IF(AZ13=1,G13,0)</f>
        <v>0</v>
      </c>
      <c r="BB13" s="145">
        <f>IF(AZ13=2,G13,0)</f>
        <v>0</v>
      </c>
      <c r="BC13" s="145">
        <f>IF(AZ13=3,G13,0)</f>
        <v>0</v>
      </c>
      <c r="BD13" s="145">
        <f>IF(AZ13=4,G13,0)</f>
        <v>0</v>
      </c>
      <c r="BE13" s="145">
        <f>IF(AZ13=5,G13,0)</f>
        <v>0</v>
      </c>
      <c r="CA13" s="167">
        <v>1</v>
      </c>
      <c r="CB13" s="167">
        <v>1</v>
      </c>
      <c r="CZ13" s="145">
        <v>0</v>
      </c>
    </row>
    <row r="14" spans="1:104" x14ac:dyDescent="0.2">
      <c r="A14" s="168">
        <v>5</v>
      </c>
      <c r="B14" s="169" t="s">
        <v>96</v>
      </c>
      <c r="C14" s="170" t="s">
        <v>97</v>
      </c>
      <c r="D14" s="171" t="s">
        <v>91</v>
      </c>
      <c r="E14" s="172">
        <v>64.73</v>
      </c>
      <c r="F14" s="172"/>
      <c r="G14" s="173">
        <f>E14*F14</f>
        <v>0</v>
      </c>
      <c r="O14" s="167">
        <v>2</v>
      </c>
      <c r="AA14" s="145">
        <v>1</v>
      </c>
      <c r="AB14" s="145">
        <v>1</v>
      </c>
      <c r="AC14" s="145">
        <v>1</v>
      </c>
      <c r="AZ14" s="145">
        <v>1</v>
      </c>
      <c r="BA14" s="145">
        <f>IF(AZ14=1,G14,0)</f>
        <v>0</v>
      </c>
      <c r="BB14" s="145">
        <f>IF(AZ14=2,G14,0)</f>
        <v>0</v>
      </c>
      <c r="BC14" s="145">
        <f>IF(AZ14=3,G14,0)</f>
        <v>0</v>
      </c>
      <c r="BD14" s="145">
        <f>IF(AZ14=4,G14,0)</f>
        <v>0</v>
      </c>
      <c r="BE14" s="145">
        <f>IF(AZ14=5,G14,0)</f>
        <v>0</v>
      </c>
      <c r="CA14" s="167">
        <v>1</v>
      </c>
      <c r="CB14" s="167">
        <v>1</v>
      </c>
      <c r="CZ14" s="145">
        <v>0</v>
      </c>
    </row>
    <row r="15" spans="1:104" x14ac:dyDescent="0.2">
      <c r="A15" s="168">
        <v>6</v>
      </c>
      <c r="B15" s="169" t="s">
        <v>98</v>
      </c>
      <c r="C15" s="170" t="s">
        <v>99</v>
      </c>
      <c r="D15" s="171" t="s">
        <v>91</v>
      </c>
      <c r="E15" s="172">
        <v>64.73</v>
      </c>
      <c r="F15" s="172"/>
      <c r="G15" s="173">
        <f>E15*F15</f>
        <v>0</v>
      </c>
      <c r="O15" s="167">
        <v>2</v>
      </c>
      <c r="AA15" s="145">
        <v>1</v>
      </c>
      <c r="AB15" s="145">
        <v>1</v>
      </c>
      <c r="AC15" s="145">
        <v>1</v>
      </c>
      <c r="AZ15" s="145">
        <v>1</v>
      </c>
      <c r="BA15" s="145">
        <f>IF(AZ15=1,G15,0)</f>
        <v>0</v>
      </c>
      <c r="BB15" s="145">
        <f>IF(AZ15=2,G15,0)</f>
        <v>0</v>
      </c>
      <c r="BC15" s="145">
        <f>IF(AZ15=3,G15,0)</f>
        <v>0</v>
      </c>
      <c r="BD15" s="145">
        <f>IF(AZ15=4,G15,0)</f>
        <v>0</v>
      </c>
      <c r="BE15" s="145">
        <f>IF(AZ15=5,G15,0)</f>
        <v>0</v>
      </c>
      <c r="CA15" s="167">
        <v>1</v>
      </c>
      <c r="CB15" s="167">
        <v>1</v>
      </c>
      <c r="CZ15" s="145">
        <v>0</v>
      </c>
    </row>
    <row r="16" spans="1:104" x14ac:dyDescent="0.2">
      <c r="A16" s="174"/>
      <c r="B16" s="175" t="s">
        <v>75</v>
      </c>
      <c r="C16" s="176" t="str">
        <f>CONCATENATE(B10," ",C10)</f>
        <v>13 Hloubené vykopávky</v>
      </c>
      <c r="D16" s="177"/>
      <c r="E16" s="178"/>
      <c r="F16" s="179"/>
      <c r="G16" s="180">
        <f>SUM(G10:G15)</f>
        <v>0</v>
      </c>
      <c r="O16" s="167">
        <v>4</v>
      </c>
      <c r="BA16" s="181">
        <f>SUM(BA10:BA15)</f>
        <v>0</v>
      </c>
      <c r="BB16" s="181">
        <f>SUM(BB10:BB15)</f>
        <v>0</v>
      </c>
      <c r="BC16" s="181">
        <f>SUM(BC10:BC15)</f>
        <v>0</v>
      </c>
      <c r="BD16" s="181">
        <f>SUM(BD10:BD15)</f>
        <v>0</v>
      </c>
      <c r="BE16" s="181">
        <f>SUM(BE10:BE15)</f>
        <v>0</v>
      </c>
    </row>
    <row r="17" spans="1:104" x14ac:dyDescent="0.2">
      <c r="A17" s="160" t="s">
        <v>74</v>
      </c>
      <c r="B17" s="161" t="s">
        <v>100</v>
      </c>
      <c r="C17" s="162" t="s">
        <v>101</v>
      </c>
      <c r="D17" s="163"/>
      <c r="E17" s="164"/>
      <c r="F17" s="164"/>
      <c r="G17" s="165"/>
      <c r="H17" s="166"/>
      <c r="I17" s="166"/>
      <c r="O17" s="167">
        <v>1</v>
      </c>
    </row>
    <row r="18" spans="1:104" ht="22.5" x14ac:dyDescent="0.2">
      <c r="A18" s="168">
        <v>7</v>
      </c>
      <c r="B18" s="169" t="s">
        <v>102</v>
      </c>
      <c r="C18" s="170" t="s">
        <v>103</v>
      </c>
      <c r="D18" s="171" t="s">
        <v>104</v>
      </c>
      <c r="E18" s="172">
        <v>65</v>
      </c>
      <c r="F18" s="172"/>
      <c r="G18" s="173">
        <f>E18*F18</f>
        <v>0</v>
      </c>
      <c r="O18" s="167">
        <v>2</v>
      </c>
      <c r="AA18" s="145">
        <v>1</v>
      </c>
      <c r="AB18" s="145">
        <v>1</v>
      </c>
      <c r="AC18" s="145">
        <v>1</v>
      </c>
      <c r="AZ18" s="145">
        <v>1</v>
      </c>
      <c r="BA18" s="145">
        <f>IF(AZ18=1,G18,0)</f>
        <v>0</v>
      </c>
      <c r="BB18" s="145">
        <f>IF(AZ18=2,G18,0)</f>
        <v>0</v>
      </c>
      <c r="BC18" s="145">
        <f>IF(AZ18=3,G18,0)</f>
        <v>0</v>
      </c>
      <c r="BD18" s="145">
        <f>IF(AZ18=4,G18,0)</f>
        <v>0</v>
      </c>
      <c r="BE18" s="145">
        <f>IF(AZ18=5,G18,0)</f>
        <v>0</v>
      </c>
      <c r="CA18" s="167">
        <v>1</v>
      </c>
      <c r="CB18" s="167">
        <v>1</v>
      </c>
      <c r="CZ18" s="145">
        <v>0.126890000000003</v>
      </c>
    </row>
    <row r="19" spans="1:104" ht="22.5" x14ac:dyDescent="0.2">
      <c r="A19" s="168">
        <v>8</v>
      </c>
      <c r="B19" s="169" t="s">
        <v>105</v>
      </c>
      <c r="C19" s="170" t="s">
        <v>106</v>
      </c>
      <c r="D19" s="171" t="s">
        <v>107</v>
      </c>
      <c r="E19" s="172">
        <v>249.9</v>
      </c>
      <c r="F19" s="172"/>
      <c r="G19" s="173">
        <f>E19*F19</f>
        <v>0</v>
      </c>
      <c r="O19" s="167">
        <v>2</v>
      </c>
      <c r="AA19" s="145">
        <v>2</v>
      </c>
      <c r="AB19" s="145">
        <v>1</v>
      </c>
      <c r="AC19" s="145">
        <v>1</v>
      </c>
      <c r="AZ19" s="145">
        <v>1</v>
      </c>
      <c r="BA19" s="145">
        <f>IF(AZ19=1,G19,0)</f>
        <v>0</v>
      </c>
      <c r="BB19" s="145">
        <f>IF(AZ19=2,G19,0)</f>
        <v>0</v>
      </c>
      <c r="BC19" s="145">
        <f>IF(AZ19=3,G19,0)</f>
        <v>0</v>
      </c>
      <c r="BD19" s="145">
        <f>IF(AZ19=4,G19,0)</f>
        <v>0</v>
      </c>
      <c r="BE19" s="145">
        <f>IF(AZ19=5,G19,0)</f>
        <v>0</v>
      </c>
      <c r="CA19" s="167">
        <v>2</v>
      </c>
      <c r="CB19" s="167">
        <v>1</v>
      </c>
      <c r="CZ19" s="145">
        <v>1.2217199999995501</v>
      </c>
    </row>
    <row r="20" spans="1:104" x14ac:dyDescent="0.2">
      <c r="A20" s="174"/>
      <c r="B20" s="175" t="s">
        <v>75</v>
      </c>
      <c r="C20" s="176" t="str">
        <f>CONCATENATE(B17," ",C17)</f>
        <v>5 Komunikace</v>
      </c>
      <c r="D20" s="177"/>
      <c r="E20" s="178"/>
      <c r="F20" s="179"/>
      <c r="G20" s="180">
        <f>SUM(G17:G19)</f>
        <v>0</v>
      </c>
      <c r="O20" s="167">
        <v>4</v>
      </c>
      <c r="BA20" s="181">
        <f>SUM(BA17:BA19)</f>
        <v>0</v>
      </c>
      <c r="BB20" s="181">
        <f>SUM(BB17:BB19)</f>
        <v>0</v>
      </c>
      <c r="BC20" s="181">
        <f>SUM(BC17:BC19)</f>
        <v>0</v>
      </c>
      <c r="BD20" s="181">
        <f>SUM(BD17:BD19)</f>
        <v>0</v>
      </c>
      <c r="BE20" s="181">
        <f>SUM(BE17:BE19)</f>
        <v>0</v>
      </c>
    </row>
    <row r="21" spans="1:104" x14ac:dyDescent="0.2">
      <c r="A21" s="160" t="s">
        <v>74</v>
      </c>
      <c r="B21" s="161" t="s">
        <v>108</v>
      </c>
      <c r="C21" s="162" t="s">
        <v>109</v>
      </c>
      <c r="D21" s="163"/>
      <c r="E21" s="164"/>
      <c r="F21" s="164"/>
      <c r="G21" s="165"/>
      <c r="H21" s="166"/>
      <c r="I21" s="166"/>
      <c r="O21" s="167">
        <v>1</v>
      </c>
    </row>
    <row r="22" spans="1:104" x14ac:dyDescent="0.2">
      <c r="A22" s="168">
        <v>9</v>
      </c>
      <c r="B22" s="169" t="s">
        <v>110</v>
      </c>
      <c r="C22" s="170" t="s">
        <v>111</v>
      </c>
      <c r="D22" s="171" t="s">
        <v>107</v>
      </c>
      <c r="E22" s="172">
        <v>51.2</v>
      </c>
      <c r="F22" s="172"/>
      <c r="G22" s="173">
        <f t="shared" ref="G22:G29" si="0">E22*F22</f>
        <v>0</v>
      </c>
      <c r="O22" s="167">
        <v>2</v>
      </c>
      <c r="AA22" s="145">
        <v>1</v>
      </c>
      <c r="AB22" s="145">
        <v>1</v>
      </c>
      <c r="AC22" s="145">
        <v>1</v>
      </c>
      <c r="AZ22" s="145">
        <v>1</v>
      </c>
      <c r="BA22" s="145">
        <f t="shared" ref="BA22:BA29" si="1">IF(AZ22=1,G22,0)</f>
        <v>0</v>
      </c>
      <c r="BB22" s="145">
        <f t="shared" ref="BB22:BB29" si="2">IF(AZ22=2,G22,0)</f>
        <v>0</v>
      </c>
      <c r="BC22" s="145">
        <f t="shared" ref="BC22:BC29" si="3">IF(AZ22=3,G22,0)</f>
        <v>0</v>
      </c>
      <c r="BD22" s="145">
        <f t="shared" ref="BD22:BD29" si="4">IF(AZ22=4,G22,0)</f>
        <v>0</v>
      </c>
      <c r="BE22" s="145">
        <f t="shared" ref="BE22:BE29" si="5">IF(AZ22=5,G22,0)</f>
        <v>0</v>
      </c>
      <c r="CA22" s="167">
        <v>1</v>
      </c>
      <c r="CB22" s="167">
        <v>1</v>
      </c>
      <c r="CZ22" s="145">
        <v>0</v>
      </c>
    </row>
    <row r="23" spans="1:104" x14ac:dyDescent="0.2">
      <c r="A23" s="168">
        <v>10</v>
      </c>
      <c r="B23" s="169" t="s">
        <v>112</v>
      </c>
      <c r="C23" s="170" t="s">
        <v>113</v>
      </c>
      <c r="D23" s="171" t="s">
        <v>107</v>
      </c>
      <c r="E23" s="172">
        <v>51.2</v>
      </c>
      <c r="F23" s="172"/>
      <c r="G23" s="173">
        <f t="shared" si="0"/>
        <v>0</v>
      </c>
      <c r="O23" s="167">
        <v>2</v>
      </c>
      <c r="AA23" s="145">
        <v>1</v>
      </c>
      <c r="AB23" s="145">
        <v>1</v>
      </c>
      <c r="AC23" s="145">
        <v>1</v>
      </c>
      <c r="AZ23" s="145">
        <v>1</v>
      </c>
      <c r="BA23" s="145">
        <f t="shared" si="1"/>
        <v>0</v>
      </c>
      <c r="BB23" s="145">
        <f t="shared" si="2"/>
        <v>0</v>
      </c>
      <c r="BC23" s="145">
        <f t="shared" si="3"/>
        <v>0</v>
      </c>
      <c r="BD23" s="145">
        <f t="shared" si="4"/>
        <v>0</v>
      </c>
      <c r="BE23" s="145">
        <f t="shared" si="5"/>
        <v>0</v>
      </c>
      <c r="CA23" s="167">
        <v>1</v>
      </c>
      <c r="CB23" s="167">
        <v>1</v>
      </c>
      <c r="CZ23" s="145">
        <v>0</v>
      </c>
    </row>
    <row r="24" spans="1:104" x14ac:dyDescent="0.2">
      <c r="A24" s="168">
        <v>11</v>
      </c>
      <c r="B24" s="169" t="s">
        <v>114</v>
      </c>
      <c r="C24" s="170" t="s">
        <v>115</v>
      </c>
      <c r="D24" s="171" t="s">
        <v>104</v>
      </c>
      <c r="E24" s="172">
        <v>65</v>
      </c>
      <c r="F24" s="172"/>
      <c r="G24" s="173">
        <f t="shared" si="0"/>
        <v>0</v>
      </c>
      <c r="O24" s="167">
        <v>2</v>
      </c>
      <c r="AA24" s="145">
        <v>1</v>
      </c>
      <c r="AB24" s="145">
        <v>1</v>
      </c>
      <c r="AC24" s="145">
        <v>1</v>
      </c>
      <c r="AZ24" s="145">
        <v>1</v>
      </c>
      <c r="BA24" s="145">
        <f t="shared" si="1"/>
        <v>0</v>
      </c>
      <c r="BB24" s="145">
        <f t="shared" si="2"/>
        <v>0</v>
      </c>
      <c r="BC24" s="145">
        <f t="shared" si="3"/>
        <v>0</v>
      </c>
      <c r="BD24" s="145">
        <f t="shared" si="4"/>
        <v>0</v>
      </c>
      <c r="BE24" s="145">
        <f t="shared" si="5"/>
        <v>0</v>
      </c>
      <c r="CA24" s="167">
        <v>1</v>
      </c>
      <c r="CB24" s="167">
        <v>1</v>
      </c>
      <c r="CZ24" s="145">
        <v>0</v>
      </c>
    </row>
    <row r="25" spans="1:104" x14ac:dyDescent="0.2">
      <c r="A25" s="168">
        <v>12</v>
      </c>
      <c r="B25" s="169" t="s">
        <v>116</v>
      </c>
      <c r="C25" s="170" t="s">
        <v>117</v>
      </c>
      <c r="D25" s="171" t="s">
        <v>104</v>
      </c>
      <c r="E25" s="172">
        <v>24.5</v>
      </c>
      <c r="F25" s="172"/>
      <c r="G25" s="173">
        <f t="shared" si="0"/>
        <v>0</v>
      </c>
      <c r="O25" s="167">
        <v>2</v>
      </c>
      <c r="AA25" s="145">
        <v>1</v>
      </c>
      <c r="AB25" s="145">
        <v>1</v>
      </c>
      <c r="AC25" s="145">
        <v>1</v>
      </c>
      <c r="AZ25" s="145">
        <v>1</v>
      </c>
      <c r="BA25" s="145">
        <f t="shared" si="1"/>
        <v>0</v>
      </c>
      <c r="BB25" s="145">
        <f t="shared" si="2"/>
        <v>0</v>
      </c>
      <c r="BC25" s="145">
        <f t="shared" si="3"/>
        <v>0</v>
      </c>
      <c r="BD25" s="145">
        <f t="shared" si="4"/>
        <v>0</v>
      </c>
      <c r="BE25" s="145">
        <f t="shared" si="5"/>
        <v>0</v>
      </c>
      <c r="CA25" s="167">
        <v>1</v>
      </c>
      <c r="CB25" s="167">
        <v>1</v>
      </c>
      <c r="CZ25" s="145">
        <v>0</v>
      </c>
    </row>
    <row r="26" spans="1:104" x14ac:dyDescent="0.2">
      <c r="A26" s="168">
        <v>13</v>
      </c>
      <c r="B26" s="169" t="s">
        <v>118</v>
      </c>
      <c r="C26" s="170" t="s">
        <v>119</v>
      </c>
      <c r="D26" s="171" t="s">
        <v>104</v>
      </c>
      <c r="E26" s="172">
        <v>6</v>
      </c>
      <c r="F26" s="172"/>
      <c r="G26" s="173">
        <f t="shared" si="0"/>
        <v>0</v>
      </c>
      <c r="O26" s="167">
        <v>2</v>
      </c>
      <c r="AA26" s="145">
        <v>1</v>
      </c>
      <c r="AB26" s="145">
        <v>1</v>
      </c>
      <c r="AC26" s="145">
        <v>1</v>
      </c>
      <c r="AZ26" s="145">
        <v>1</v>
      </c>
      <c r="BA26" s="145">
        <f t="shared" si="1"/>
        <v>0</v>
      </c>
      <c r="BB26" s="145">
        <f t="shared" si="2"/>
        <v>0</v>
      </c>
      <c r="BC26" s="145">
        <f t="shared" si="3"/>
        <v>0</v>
      </c>
      <c r="BD26" s="145">
        <f t="shared" si="4"/>
        <v>0</v>
      </c>
      <c r="BE26" s="145">
        <f t="shared" si="5"/>
        <v>0</v>
      </c>
      <c r="CA26" s="167">
        <v>1</v>
      </c>
      <c r="CB26" s="167">
        <v>1</v>
      </c>
      <c r="CZ26" s="145">
        <v>0</v>
      </c>
    </row>
    <row r="27" spans="1:104" x14ac:dyDescent="0.2">
      <c r="A27" s="168">
        <v>14</v>
      </c>
      <c r="B27" s="169" t="s">
        <v>120</v>
      </c>
      <c r="C27" s="170" t="s">
        <v>121</v>
      </c>
      <c r="D27" s="171" t="s">
        <v>122</v>
      </c>
      <c r="E27" s="172">
        <v>25.402399999993602</v>
      </c>
      <c r="F27" s="172"/>
      <c r="G27" s="173">
        <f t="shared" si="0"/>
        <v>0</v>
      </c>
      <c r="O27" s="167">
        <v>2</v>
      </c>
      <c r="AA27" s="145">
        <v>8</v>
      </c>
      <c r="AB27" s="145">
        <v>0</v>
      </c>
      <c r="AC27" s="145">
        <v>3</v>
      </c>
      <c r="AZ27" s="145">
        <v>1</v>
      </c>
      <c r="BA27" s="145">
        <f t="shared" si="1"/>
        <v>0</v>
      </c>
      <c r="BB27" s="145">
        <f t="shared" si="2"/>
        <v>0</v>
      </c>
      <c r="BC27" s="145">
        <f t="shared" si="3"/>
        <v>0</v>
      </c>
      <c r="BD27" s="145">
        <f t="shared" si="4"/>
        <v>0</v>
      </c>
      <c r="BE27" s="145">
        <f t="shared" si="5"/>
        <v>0</v>
      </c>
      <c r="CA27" s="167">
        <v>8</v>
      </c>
      <c r="CB27" s="167">
        <v>0</v>
      </c>
      <c r="CZ27" s="145">
        <v>0</v>
      </c>
    </row>
    <row r="28" spans="1:104" x14ac:dyDescent="0.2">
      <c r="A28" s="168">
        <v>15</v>
      </c>
      <c r="B28" s="169" t="s">
        <v>123</v>
      </c>
      <c r="C28" s="170" t="s">
        <v>124</v>
      </c>
      <c r="D28" s="171" t="s">
        <v>122</v>
      </c>
      <c r="E28" s="172">
        <v>381.03599999990399</v>
      </c>
      <c r="F28" s="172"/>
      <c r="G28" s="173">
        <f t="shared" si="0"/>
        <v>0</v>
      </c>
      <c r="O28" s="167">
        <v>2</v>
      </c>
      <c r="AA28" s="145">
        <v>8</v>
      </c>
      <c r="AB28" s="145">
        <v>0</v>
      </c>
      <c r="AC28" s="145">
        <v>3</v>
      </c>
      <c r="AZ28" s="145">
        <v>1</v>
      </c>
      <c r="BA28" s="145">
        <f t="shared" si="1"/>
        <v>0</v>
      </c>
      <c r="BB28" s="145">
        <f t="shared" si="2"/>
        <v>0</v>
      </c>
      <c r="BC28" s="145">
        <f t="shared" si="3"/>
        <v>0</v>
      </c>
      <c r="BD28" s="145">
        <f t="shared" si="4"/>
        <v>0</v>
      </c>
      <c r="BE28" s="145">
        <f t="shared" si="5"/>
        <v>0</v>
      </c>
      <c r="CA28" s="167">
        <v>8</v>
      </c>
      <c r="CB28" s="167">
        <v>0</v>
      </c>
      <c r="CZ28" s="145">
        <v>0</v>
      </c>
    </row>
    <row r="29" spans="1:104" x14ac:dyDescent="0.2">
      <c r="A29" s="168">
        <v>16</v>
      </c>
      <c r="B29" s="169" t="s">
        <v>125</v>
      </c>
      <c r="C29" s="170" t="s">
        <v>126</v>
      </c>
      <c r="D29" s="171" t="s">
        <v>122</v>
      </c>
      <c r="E29" s="172">
        <v>25.402399999993602</v>
      </c>
      <c r="F29" s="172"/>
      <c r="G29" s="173">
        <f t="shared" si="0"/>
        <v>0</v>
      </c>
      <c r="O29" s="167">
        <v>2</v>
      </c>
      <c r="AA29" s="145">
        <v>8</v>
      </c>
      <c r="AB29" s="145">
        <v>1</v>
      </c>
      <c r="AC29" s="145">
        <v>3</v>
      </c>
      <c r="AZ29" s="145">
        <v>1</v>
      </c>
      <c r="BA29" s="145">
        <f t="shared" si="1"/>
        <v>0</v>
      </c>
      <c r="BB29" s="145">
        <f t="shared" si="2"/>
        <v>0</v>
      </c>
      <c r="BC29" s="145">
        <f t="shared" si="3"/>
        <v>0</v>
      </c>
      <c r="BD29" s="145">
        <f t="shared" si="4"/>
        <v>0</v>
      </c>
      <c r="BE29" s="145">
        <f t="shared" si="5"/>
        <v>0</v>
      </c>
      <c r="CA29" s="167">
        <v>8</v>
      </c>
      <c r="CB29" s="167">
        <v>1</v>
      </c>
      <c r="CZ29" s="145">
        <v>0</v>
      </c>
    </row>
    <row r="30" spans="1:104" x14ac:dyDescent="0.2">
      <c r="A30" s="174"/>
      <c r="B30" s="175" t="s">
        <v>75</v>
      </c>
      <c r="C30" s="176" t="str">
        <f>CONCATENATE(B21," ",C21)</f>
        <v>96 Bourání konstrukcí</v>
      </c>
      <c r="D30" s="177"/>
      <c r="E30" s="178"/>
      <c r="F30" s="179"/>
      <c r="G30" s="180">
        <f>SUM(G21:G29)</f>
        <v>0</v>
      </c>
      <c r="O30" s="167">
        <v>4</v>
      </c>
      <c r="BA30" s="181">
        <f>SUM(BA21:BA29)</f>
        <v>0</v>
      </c>
      <c r="BB30" s="181">
        <f>SUM(BB21:BB29)</f>
        <v>0</v>
      </c>
      <c r="BC30" s="181">
        <f>SUM(BC21:BC29)</f>
        <v>0</v>
      </c>
      <c r="BD30" s="181">
        <f>SUM(BD21:BD29)</f>
        <v>0</v>
      </c>
      <c r="BE30" s="181">
        <f>SUM(BE21:BE29)</f>
        <v>0</v>
      </c>
    </row>
    <row r="31" spans="1:104" x14ac:dyDescent="0.2">
      <c r="A31" s="160" t="s">
        <v>74</v>
      </c>
      <c r="B31" s="161" t="s">
        <v>127</v>
      </c>
      <c r="C31" s="162" t="s">
        <v>128</v>
      </c>
      <c r="D31" s="163"/>
      <c r="E31" s="164"/>
      <c r="F31" s="164"/>
      <c r="G31" s="165"/>
      <c r="H31" s="166"/>
      <c r="I31" s="166"/>
      <c r="O31" s="167">
        <v>1</v>
      </c>
    </row>
    <row r="32" spans="1:104" x14ac:dyDescent="0.2">
      <c r="A32" s="168">
        <v>17</v>
      </c>
      <c r="B32" s="169" t="s">
        <v>129</v>
      </c>
      <c r="C32" s="170" t="s">
        <v>130</v>
      </c>
      <c r="D32" s="171" t="s">
        <v>122</v>
      </c>
      <c r="E32" s="172">
        <v>8.2478500000002004</v>
      </c>
      <c r="F32" s="172"/>
      <c r="G32" s="173">
        <f>E32*F32</f>
        <v>0</v>
      </c>
      <c r="O32" s="167">
        <v>2</v>
      </c>
      <c r="AA32" s="145">
        <v>7</v>
      </c>
      <c r="AB32" s="145">
        <v>1</v>
      </c>
      <c r="AC32" s="145">
        <v>2</v>
      </c>
      <c r="AZ32" s="145">
        <v>1</v>
      </c>
      <c r="BA32" s="145">
        <f>IF(AZ32=1,G32,0)</f>
        <v>0</v>
      </c>
      <c r="BB32" s="145">
        <f>IF(AZ32=2,G32,0)</f>
        <v>0</v>
      </c>
      <c r="BC32" s="145">
        <f>IF(AZ32=3,G32,0)</f>
        <v>0</v>
      </c>
      <c r="BD32" s="145">
        <f>IF(AZ32=4,G32,0)</f>
        <v>0</v>
      </c>
      <c r="BE32" s="145">
        <f>IF(AZ32=5,G32,0)</f>
        <v>0</v>
      </c>
      <c r="CA32" s="167">
        <v>7</v>
      </c>
      <c r="CB32" s="167">
        <v>1</v>
      </c>
      <c r="CZ32" s="145">
        <v>0</v>
      </c>
    </row>
    <row r="33" spans="1:57" x14ac:dyDescent="0.2">
      <c r="A33" s="174"/>
      <c r="B33" s="175" t="s">
        <v>75</v>
      </c>
      <c r="C33" s="176" t="str">
        <f>CONCATENATE(B31," ",C31)</f>
        <v>99 Staveništní přesun hmot</v>
      </c>
      <c r="D33" s="177"/>
      <c r="E33" s="178"/>
      <c r="F33" s="179"/>
      <c r="G33" s="180">
        <f>SUM(G31:G32)</f>
        <v>0</v>
      </c>
      <c r="O33" s="167">
        <v>4</v>
      </c>
      <c r="BA33" s="181">
        <f>SUM(BA31:BA32)</f>
        <v>0</v>
      </c>
      <c r="BB33" s="181">
        <f>SUM(BB31:BB32)</f>
        <v>0</v>
      </c>
      <c r="BC33" s="181">
        <f>SUM(BC31:BC32)</f>
        <v>0</v>
      </c>
      <c r="BD33" s="181">
        <f>SUM(BD31:BD32)</f>
        <v>0</v>
      </c>
      <c r="BE33" s="181">
        <f>SUM(BE31:BE32)</f>
        <v>0</v>
      </c>
    </row>
    <row r="34" spans="1:57" x14ac:dyDescent="0.2">
      <c r="E34" s="145"/>
    </row>
    <row r="35" spans="1:57" x14ac:dyDescent="0.2">
      <c r="E35" s="145"/>
    </row>
    <row r="36" spans="1:57" x14ac:dyDescent="0.2">
      <c r="E36" s="145"/>
    </row>
    <row r="37" spans="1:57" x14ac:dyDescent="0.2">
      <c r="E37" s="145"/>
    </row>
    <row r="38" spans="1:57" x14ac:dyDescent="0.2">
      <c r="E38" s="145"/>
    </row>
    <row r="39" spans="1:57" x14ac:dyDescent="0.2">
      <c r="E39" s="145"/>
    </row>
    <row r="40" spans="1:57" x14ac:dyDescent="0.2">
      <c r="E40" s="145"/>
    </row>
    <row r="41" spans="1:57" x14ac:dyDescent="0.2">
      <c r="E41" s="145"/>
    </row>
    <row r="42" spans="1:57" x14ac:dyDescent="0.2">
      <c r="E42" s="145"/>
    </row>
    <row r="43" spans="1:57" x14ac:dyDescent="0.2">
      <c r="E43" s="145"/>
    </row>
    <row r="44" spans="1:57" x14ac:dyDescent="0.2">
      <c r="E44" s="145"/>
    </row>
    <row r="45" spans="1:57" x14ac:dyDescent="0.2">
      <c r="E45" s="145"/>
    </row>
    <row r="46" spans="1:57" x14ac:dyDescent="0.2">
      <c r="E46" s="145"/>
    </row>
    <row r="47" spans="1:57" x14ac:dyDescent="0.2">
      <c r="E47" s="145"/>
    </row>
    <row r="48" spans="1:57" x14ac:dyDescent="0.2">
      <c r="E48" s="145"/>
    </row>
    <row r="49" spans="1:7" x14ac:dyDescent="0.2">
      <c r="E49" s="145"/>
    </row>
    <row r="50" spans="1:7" x14ac:dyDescent="0.2">
      <c r="E50" s="145"/>
    </row>
    <row r="51" spans="1:7" x14ac:dyDescent="0.2">
      <c r="E51" s="145"/>
    </row>
    <row r="52" spans="1:7" x14ac:dyDescent="0.2">
      <c r="E52" s="145"/>
    </row>
    <row r="53" spans="1:7" x14ac:dyDescent="0.2">
      <c r="E53" s="145"/>
    </row>
    <row r="54" spans="1:7" x14ac:dyDescent="0.2">
      <c r="E54" s="145"/>
    </row>
    <row r="55" spans="1:7" x14ac:dyDescent="0.2">
      <c r="E55" s="145"/>
    </row>
    <row r="56" spans="1:7" x14ac:dyDescent="0.2">
      <c r="E56" s="145"/>
    </row>
    <row r="57" spans="1:7" x14ac:dyDescent="0.2">
      <c r="A57" s="182"/>
      <c r="B57" s="182"/>
      <c r="C57" s="182"/>
      <c r="D57" s="182"/>
      <c r="E57" s="182"/>
      <c r="F57" s="182"/>
      <c r="G57" s="182"/>
    </row>
    <row r="58" spans="1:7" x14ac:dyDescent="0.2">
      <c r="A58" s="182"/>
      <c r="B58" s="182"/>
      <c r="C58" s="182"/>
      <c r="D58" s="182"/>
      <c r="E58" s="182"/>
      <c r="F58" s="182"/>
      <c r="G58" s="182"/>
    </row>
    <row r="59" spans="1:7" x14ac:dyDescent="0.2">
      <c r="A59" s="182"/>
      <c r="B59" s="182"/>
      <c r="C59" s="182"/>
      <c r="D59" s="182"/>
      <c r="E59" s="182"/>
      <c r="F59" s="182"/>
      <c r="G59" s="182"/>
    </row>
    <row r="60" spans="1:7" x14ac:dyDescent="0.2">
      <c r="A60" s="182"/>
      <c r="B60" s="182"/>
      <c r="C60" s="182"/>
      <c r="D60" s="182"/>
      <c r="E60" s="182"/>
      <c r="F60" s="182"/>
      <c r="G60" s="182"/>
    </row>
    <row r="61" spans="1:7" x14ac:dyDescent="0.2">
      <c r="E61" s="145"/>
    </row>
    <row r="62" spans="1:7" x14ac:dyDescent="0.2">
      <c r="E62" s="145"/>
    </row>
    <row r="63" spans="1:7" x14ac:dyDescent="0.2">
      <c r="E63" s="145"/>
    </row>
    <row r="64" spans="1:7" x14ac:dyDescent="0.2">
      <c r="E64" s="145"/>
    </row>
    <row r="65" spans="5:5" x14ac:dyDescent="0.2">
      <c r="E65" s="145"/>
    </row>
    <row r="66" spans="5:5" x14ac:dyDescent="0.2">
      <c r="E66" s="145"/>
    </row>
    <row r="67" spans="5:5" x14ac:dyDescent="0.2">
      <c r="E67" s="145"/>
    </row>
    <row r="68" spans="5:5" x14ac:dyDescent="0.2">
      <c r="E68" s="145"/>
    </row>
    <row r="69" spans="5:5" x14ac:dyDescent="0.2">
      <c r="E69" s="145"/>
    </row>
    <row r="70" spans="5:5" x14ac:dyDescent="0.2">
      <c r="E70" s="145"/>
    </row>
    <row r="71" spans="5:5" x14ac:dyDescent="0.2">
      <c r="E71" s="145"/>
    </row>
    <row r="72" spans="5:5" x14ac:dyDescent="0.2">
      <c r="E72" s="145"/>
    </row>
    <row r="73" spans="5:5" x14ac:dyDescent="0.2">
      <c r="E73" s="145"/>
    </row>
    <row r="74" spans="5:5" x14ac:dyDescent="0.2">
      <c r="E74" s="145"/>
    </row>
    <row r="75" spans="5:5" x14ac:dyDescent="0.2">
      <c r="E75" s="145"/>
    </row>
    <row r="76" spans="5:5" x14ac:dyDescent="0.2">
      <c r="E76" s="145"/>
    </row>
    <row r="77" spans="5:5" x14ac:dyDescent="0.2">
      <c r="E77" s="145"/>
    </row>
    <row r="78" spans="5:5" x14ac:dyDescent="0.2">
      <c r="E78" s="145"/>
    </row>
    <row r="79" spans="5:5" x14ac:dyDescent="0.2">
      <c r="E79" s="145"/>
    </row>
    <row r="80" spans="5:5" x14ac:dyDescent="0.2">
      <c r="E80" s="145"/>
    </row>
    <row r="81" spans="1:7" x14ac:dyDescent="0.2">
      <c r="E81" s="145"/>
    </row>
    <row r="82" spans="1:7" x14ac:dyDescent="0.2">
      <c r="E82" s="145"/>
    </row>
    <row r="83" spans="1:7" x14ac:dyDescent="0.2">
      <c r="E83" s="145"/>
    </row>
    <row r="84" spans="1:7" x14ac:dyDescent="0.2">
      <c r="E84" s="145"/>
    </row>
    <row r="85" spans="1:7" x14ac:dyDescent="0.2">
      <c r="E85" s="145"/>
    </row>
    <row r="86" spans="1:7" x14ac:dyDescent="0.2">
      <c r="E86" s="145"/>
    </row>
    <row r="87" spans="1:7" x14ac:dyDescent="0.2">
      <c r="E87" s="145"/>
    </row>
    <row r="88" spans="1:7" x14ac:dyDescent="0.2">
      <c r="E88" s="145"/>
    </row>
    <row r="89" spans="1:7" x14ac:dyDescent="0.2">
      <c r="E89" s="145"/>
    </row>
    <row r="90" spans="1:7" x14ac:dyDescent="0.2">
      <c r="E90" s="145"/>
    </row>
    <row r="91" spans="1:7" x14ac:dyDescent="0.2">
      <c r="E91" s="145"/>
    </row>
    <row r="92" spans="1:7" x14ac:dyDescent="0.2">
      <c r="A92" s="183"/>
      <c r="B92" s="183"/>
    </row>
    <row r="93" spans="1:7" x14ac:dyDescent="0.2">
      <c r="A93" s="182"/>
      <c r="B93" s="182"/>
      <c r="C93" s="185"/>
      <c r="D93" s="185"/>
      <c r="E93" s="186"/>
      <c r="F93" s="185"/>
      <c r="G93" s="187"/>
    </row>
    <row r="94" spans="1:7" x14ac:dyDescent="0.2">
      <c r="A94" s="188"/>
      <c r="B94" s="188"/>
      <c r="C94" s="182"/>
      <c r="D94" s="182"/>
      <c r="E94" s="189"/>
      <c r="F94" s="182"/>
      <c r="G94" s="182"/>
    </row>
    <row r="95" spans="1:7" x14ac:dyDescent="0.2">
      <c r="A95" s="182"/>
      <c r="B95" s="182"/>
      <c r="C95" s="182"/>
      <c r="D95" s="182"/>
      <c r="E95" s="189"/>
      <c r="F95" s="182"/>
      <c r="G95" s="182"/>
    </row>
    <row r="96" spans="1:7" x14ac:dyDescent="0.2">
      <c r="A96" s="182"/>
      <c r="B96" s="182"/>
      <c r="C96" s="182"/>
      <c r="D96" s="182"/>
      <c r="E96" s="189"/>
      <c r="F96" s="182"/>
      <c r="G96" s="182"/>
    </row>
    <row r="97" spans="1:7" x14ac:dyDescent="0.2">
      <c r="A97" s="182"/>
      <c r="B97" s="182"/>
      <c r="C97" s="182"/>
      <c r="D97" s="182"/>
      <c r="E97" s="189"/>
      <c r="F97" s="182"/>
      <c r="G97" s="182"/>
    </row>
    <row r="98" spans="1:7" x14ac:dyDescent="0.2">
      <c r="A98" s="182"/>
      <c r="B98" s="182"/>
      <c r="C98" s="182"/>
      <c r="D98" s="182"/>
      <c r="E98" s="189"/>
      <c r="F98" s="182"/>
      <c r="G98" s="182"/>
    </row>
    <row r="99" spans="1:7" x14ac:dyDescent="0.2">
      <c r="A99" s="182"/>
      <c r="B99" s="182"/>
      <c r="C99" s="182"/>
      <c r="D99" s="182"/>
      <c r="E99" s="189"/>
      <c r="F99" s="182"/>
      <c r="G99" s="182"/>
    </row>
    <row r="100" spans="1:7" x14ac:dyDescent="0.2">
      <c r="A100" s="182"/>
      <c r="B100" s="182"/>
      <c r="C100" s="182"/>
      <c r="D100" s="182"/>
      <c r="E100" s="189"/>
      <c r="F100" s="182"/>
      <c r="G100" s="182"/>
    </row>
    <row r="101" spans="1:7" x14ac:dyDescent="0.2">
      <c r="A101" s="182"/>
      <c r="B101" s="182"/>
      <c r="C101" s="182"/>
      <c r="D101" s="182"/>
      <c r="E101" s="189"/>
      <c r="F101" s="182"/>
      <c r="G101" s="182"/>
    </row>
    <row r="102" spans="1:7" x14ac:dyDescent="0.2">
      <c r="A102" s="182"/>
      <c r="B102" s="182"/>
      <c r="C102" s="182"/>
      <c r="D102" s="182"/>
      <c r="E102" s="189"/>
      <c r="F102" s="182"/>
      <c r="G102" s="182"/>
    </row>
    <row r="103" spans="1:7" x14ac:dyDescent="0.2">
      <c r="A103" s="182"/>
      <c r="B103" s="182"/>
      <c r="C103" s="182"/>
      <c r="D103" s="182"/>
      <c r="E103" s="189"/>
      <c r="F103" s="182"/>
      <c r="G103" s="182"/>
    </row>
    <row r="104" spans="1:7" x14ac:dyDescent="0.2">
      <c r="A104" s="182"/>
      <c r="B104" s="182"/>
      <c r="C104" s="182"/>
      <c r="D104" s="182"/>
      <c r="E104" s="189"/>
      <c r="F104" s="182"/>
      <c r="G104" s="182"/>
    </row>
    <row r="105" spans="1:7" x14ac:dyDescent="0.2">
      <c r="A105" s="182"/>
      <c r="B105" s="182"/>
      <c r="C105" s="182"/>
      <c r="D105" s="182"/>
      <c r="E105" s="189"/>
      <c r="F105" s="182"/>
      <c r="G105" s="182"/>
    </row>
    <row r="106" spans="1:7" x14ac:dyDescent="0.2">
      <c r="A106" s="182"/>
      <c r="B106" s="182"/>
      <c r="C106" s="182"/>
      <c r="D106" s="182"/>
      <c r="E106" s="189"/>
      <c r="F106" s="182"/>
      <c r="G106" s="182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Mirek</dc:creator>
  <cp:lastModifiedBy>Pavel</cp:lastModifiedBy>
  <dcterms:created xsi:type="dcterms:W3CDTF">2016-03-08T12:55:04Z</dcterms:created>
  <dcterms:modified xsi:type="dcterms:W3CDTF">2017-11-13T06:48:54Z</dcterms:modified>
</cp:coreProperties>
</file>