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4680" yWindow="1035" windowWidth="19440" windowHeight="1560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Pol'!$A$1:$U$121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2" i="1"/>
  <c r="H58"/>
  <c r="G62"/>
  <c r="AC111" i="12"/>
  <c r="F39" i="1" s="1"/>
  <c r="G9" i="12"/>
  <c r="I9"/>
  <c r="K9"/>
  <c r="O9"/>
  <c r="Q9"/>
  <c r="U9"/>
  <c r="G11"/>
  <c r="M11" s="1"/>
  <c r="I11"/>
  <c r="K11"/>
  <c r="O11"/>
  <c r="Q11"/>
  <c r="U11"/>
  <c r="G13"/>
  <c r="I13"/>
  <c r="K13"/>
  <c r="M13"/>
  <c r="O13"/>
  <c r="Q13"/>
  <c r="U13"/>
  <c r="G15"/>
  <c r="I15"/>
  <c r="K15"/>
  <c r="M15"/>
  <c r="O15"/>
  <c r="Q15"/>
  <c r="U15"/>
  <c r="G19"/>
  <c r="M19" s="1"/>
  <c r="I19"/>
  <c r="K19"/>
  <c r="O19"/>
  <c r="Q19"/>
  <c r="U19"/>
  <c r="G21"/>
  <c r="I21"/>
  <c r="K21"/>
  <c r="M21"/>
  <c r="O21"/>
  <c r="Q21"/>
  <c r="U21"/>
  <c r="G22"/>
  <c r="I22"/>
  <c r="K22"/>
  <c r="M22"/>
  <c r="O22"/>
  <c r="Q22"/>
  <c r="U22"/>
  <c r="G24"/>
  <c r="I24"/>
  <c r="K24"/>
  <c r="M24"/>
  <c r="O24"/>
  <c r="Q24"/>
  <c r="U24"/>
  <c r="G26"/>
  <c r="M26" s="1"/>
  <c r="I26"/>
  <c r="K26"/>
  <c r="O26"/>
  <c r="Q26"/>
  <c r="U26"/>
  <c r="G28"/>
  <c r="M28" s="1"/>
  <c r="I28"/>
  <c r="K28"/>
  <c r="O28"/>
  <c r="Q28"/>
  <c r="U28"/>
  <c r="G30"/>
  <c r="M30" s="1"/>
  <c r="I30"/>
  <c r="K30"/>
  <c r="O30"/>
  <c r="Q30"/>
  <c r="U30"/>
  <c r="G31"/>
  <c r="I31"/>
  <c r="K31"/>
  <c r="M31"/>
  <c r="O31"/>
  <c r="Q31"/>
  <c r="U31"/>
  <c r="G32"/>
  <c r="M32" s="1"/>
  <c r="I32"/>
  <c r="K32"/>
  <c r="O32"/>
  <c r="Q32"/>
  <c r="U32"/>
  <c r="G35"/>
  <c r="I35"/>
  <c r="K35"/>
  <c r="M35"/>
  <c r="O35"/>
  <c r="Q35"/>
  <c r="U35"/>
  <c r="G37"/>
  <c r="G34" s="1"/>
  <c r="I37"/>
  <c r="K37"/>
  <c r="O37"/>
  <c r="Q37"/>
  <c r="U37"/>
  <c r="G39"/>
  <c r="M39" s="1"/>
  <c r="I39"/>
  <c r="I34" s="1"/>
  <c r="G50" i="1" s="1"/>
  <c r="K39" i="12"/>
  <c r="O39"/>
  <c r="Q39"/>
  <c r="U39"/>
  <c r="G41"/>
  <c r="M41" s="1"/>
  <c r="I41"/>
  <c r="K41"/>
  <c r="O41"/>
  <c r="Q41"/>
  <c r="U41"/>
  <c r="G43"/>
  <c r="I43"/>
  <c r="K43"/>
  <c r="M43"/>
  <c r="O43"/>
  <c r="Q43"/>
  <c r="U43"/>
  <c r="G45"/>
  <c r="I45"/>
  <c r="K45"/>
  <c r="M45"/>
  <c r="O45"/>
  <c r="Q45"/>
  <c r="U45"/>
  <c r="G48"/>
  <c r="M48" s="1"/>
  <c r="M47" s="1"/>
  <c r="I48"/>
  <c r="I47" s="1"/>
  <c r="G51" i="1" s="1"/>
  <c r="K48" i="12"/>
  <c r="O48"/>
  <c r="Q48"/>
  <c r="Q47" s="1"/>
  <c r="U48"/>
  <c r="G50"/>
  <c r="I50"/>
  <c r="K50"/>
  <c r="K47" s="1"/>
  <c r="H51" i="1" s="1"/>
  <c r="M50" i="12"/>
  <c r="O50"/>
  <c r="O47" s="1"/>
  <c r="Q50"/>
  <c r="U50"/>
  <c r="G52"/>
  <c r="M52" s="1"/>
  <c r="I52"/>
  <c r="K52"/>
  <c r="O52"/>
  <c r="Q52"/>
  <c r="U52"/>
  <c r="G54"/>
  <c r="M54" s="1"/>
  <c r="I54"/>
  <c r="K54"/>
  <c r="O54"/>
  <c r="Q54"/>
  <c r="Q51" s="1"/>
  <c r="U54"/>
  <c r="G56"/>
  <c r="I56"/>
  <c r="K56"/>
  <c r="M56"/>
  <c r="O56"/>
  <c r="Q56"/>
  <c r="U56"/>
  <c r="G57"/>
  <c r="I57"/>
  <c r="K57"/>
  <c r="M57"/>
  <c r="O57"/>
  <c r="Q57"/>
  <c r="U57"/>
  <c r="K58"/>
  <c r="H53" i="1" s="1"/>
  <c r="O58" i="12"/>
  <c r="G59"/>
  <c r="M59" s="1"/>
  <c r="M58" s="1"/>
  <c r="I59"/>
  <c r="I58" s="1"/>
  <c r="G53" i="1" s="1"/>
  <c r="K59" i="12"/>
  <c r="O59"/>
  <c r="Q59"/>
  <c r="Q58" s="1"/>
  <c r="U59"/>
  <c r="U58" s="1"/>
  <c r="G63"/>
  <c r="G62" s="1"/>
  <c r="I63"/>
  <c r="K63"/>
  <c r="K62" s="1"/>
  <c r="H54" i="1" s="1"/>
  <c r="O63" i="12"/>
  <c r="Q63"/>
  <c r="Q62" s="1"/>
  <c r="U63"/>
  <c r="U62" s="1"/>
  <c r="G65"/>
  <c r="M65" s="1"/>
  <c r="I65"/>
  <c r="I62" s="1"/>
  <c r="G54" i="1" s="1"/>
  <c r="K65" i="12"/>
  <c r="O65"/>
  <c r="Q65"/>
  <c r="U65"/>
  <c r="G68"/>
  <c r="G67" s="1"/>
  <c r="I68"/>
  <c r="I67" s="1"/>
  <c r="G55" i="1" s="1"/>
  <c r="K68" i="12"/>
  <c r="K67" s="1"/>
  <c r="H55" i="1" s="1"/>
  <c r="O68" i="12"/>
  <c r="Q68"/>
  <c r="Q67" s="1"/>
  <c r="U68"/>
  <c r="G69"/>
  <c r="I69"/>
  <c r="K69"/>
  <c r="M69"/>
  <c r="O69"/>
  <c r="Q69"/>
  <c r="U69"/>
  <c r="Q70"/>
  <c r="G71"/>
  <c r="M71" s="1"/>
  <c r="M70" s="1"/>
  <c r="I71"/>
  <c r="K71"/>
  <c r="O71"/>
  <c r="O70" s="1"/>
  <c r="Q71"/>
  <c r="U71"/>
  <c r="G73"/>
  <c r="M73" s="1"/>
  <c r="I73"/>
  <c r="K73"/>
  <c r="K70" s="1"/>
  <c r="H56" i="1" s="1"/>
  <c r="O73" i="12"/>
  <c r="Q73"/>
  <c r="U73"/>
  <c r="G76"/>
  <c r="I76"/>
  <c r="K76"/>
  <c r="M76"/>
  <c r="O76"/>
  <c r="Q76"/>
  <c r="U76"/>
  <c r="U75" s="1"/>
  <c r="G78"/>
  <c r="M78" s="1"/>
  <c r="M75" s="1"/>
  <c r="I78"/>
  <c r="K78"/>
  <c r="O78"/>
  <c r="Q78"/>
  <c r="U78"/>
  <c r="G80"/>
  <c r="I80"/>
  <c r="K80"/>
  <c r="M80"/>
  <c r="O80"/>
  <c r="Q80"/>
  <c r="U80"/>
  <c r="U82"/>
  <c r="G83"/>
  <c r="G82" s="1"/>
  <c r="I83"/>
  <c r="I82" s="1"/>
  <c r="G58" i="1" s="1"/>
  <c r="K83" i="12"/>
  <c r="K82" s="1"/>
  <c r="O83"/>
  <c r="O82" s="1"/>
  <c r="Q83"/>
  <c r="Q82" s="1"/>
  <c r="U83"/>
  <c r="Q85"/>
  <c r="U85"/>
  <c r="G86"/>
  <c r="M86" s="1"/>
  <c r="I86"/>
  <c r="I85" s="1"/>
  <c r="G59" i="1" s="1"/>
  <c r="K86" i="12"/>
  <c r="K85" s="1"/>
  <c r="H59" i="1" s="1"/>
  <c r="O86" i="12"/>
  <c r="Q86"/>
  <c r="U86"/>
  <c r="G88"/>
  <c r="G85" s="1"/>
  <c r="I88"/>
  <c r="K88"/>
  <c r="O88"/>
  <c r="Q88"/>
  <c r="U88"/>
  <c r="I90"/>
  <c r="G60" i="1" s="1"/>
  <c r="G91" i="12"/>
  <c r="M91" s="1"/>
  <c r="I91"/>
  <c r="K91"/>
  <c r="K90" s="1"/>
  <c r="H60" i="1" s="1"/>
  <c r="O91" i="12"/>
  <c r="O90" s="1"/>
  <c r="Q91"/>
  <c r="U91"/>
  <c r="G92"/>
  <c r="M92" s="1"/>
  <c r="I92"/>
  <c r="K92"/>
  <c r="O92"/>
  <c r="Q92"/>
  <c r="U92"/>
  <c r="U90" s="1"/>
  <c r="O95"/>
  <c r="U95"/>
  <c r="G96"/>
  <c r="G95" s="1"/>
  <c r="I96"/>
  <c r="I95" s="1"/>
  <c r="G61" i="1" s="1"/>
  <c r="K96" i="12"/>
  <c r="K95" s="1"/>
  <c r="H61" i="1" s="1"/>
  <c r="O96" i="12"/>
  <c r="Q96"/>
  <c r="Q95" s="1"/>
  <c r="U96"/>
  <c r="G98"/>
  <c r="I98"/>
  <c r="U98"/>
  <c r="G99"/>
  <c r="I99"/>
  <c r="K99"/>
  <c r="K98" s="1"/>
  <c r="M99"/>
  <c r="M98" s="1"/>
  <c r="O99"/>
  <c r="O98" s="1"/>
  <c r="Q99"/>
  <c r="Q98" s="1"/>
  <c r="U99"/>
  <c r="G103"/>
  <c r="M103" s="1"/>
  <c r="I103"/>
  <c r="K103"/>
  <c r="O103"/>
  <c r="Q103"/>
  <c r="U103"/>
  <c r="G104"/>
  <c r="M104" s="1"/>
  <c r="I104"/>
  <c r="K104"/>
  <c r="O104"/>
  <c r="Q104"/>
  <c r="U104"/>
  <c r="G105"/>
  <c r="I105"/>
  <c r="K105"/>
  <c r="M105"/>
  <c r="O105"/>
  <c r="Q105"/>
  <c r="U105"/>
  <c r="G106"/>
  <c r="M106" s="1"/>
  <c r="I106"/>
  <c r="K106"/>
  <c r="O106"/>
  <c r="Q106"/>
  <c r="U106"/>
  <c r="G107"/>
  <c r="I107"/>
  <c r="K107"/>
  <c r="O107"/>
  <c r="Q107"/>
  <c r="U107"/>
  <c r="G108"/>
  <c r="M108" s="1"/>
  <c r="I108"/>
  <c r="K108"/>
  <c r="O108"/>
  <c r="Q108"/>
  <c r="U108"/>
  <c r="G109"/>
  <c r="I109"/>
  <c r="K109"/>
  <c r="M109"/>
  <c r="O109"/>
  <c r="Q109"/>
  <c r="U109"/>
  <c r="I20" i="1"/>
  <c r="G20"/>
  <c r="E20"/>
  <c r="I19"/>
  <c r="I18"/>
  <c r="G18"/>
  <c r="E18"/>
  <c r="I17"/>
  <c r="I16"/>
  <c r="I64"/>
  <c r="AZ43"/>
  <c r="G27"/>
  <c r="J28"/>
  <c r="J26"/>
  <c r="G38"/>
  <c r="F38"/>
  <c r="H32"/>
  <c r="J23"/>
  <c r="J24"/>
  <c r="J25"/>
  <c r="J27"/>
  <c r="E24"/>
  <c r="E26"/>
  <c r="F40" l="1"/>
  <c r="G23" s="1"/>
  <c r="E17"/>
  <c r="G17"/>
  <c r="O102" i="12"/>
  <c r="G58"/>
  <c r="U8"/>
  <c r="I8"/>
  <c r="G49" i="1" s="1"/>
  <c r="K102" i="12"/>
  <c r="H63" i="1" s="1"/>
  <c r="G19" s="1"/>
  <c r="I102" i="12"/>
  <c r="G63" i="1" s="1"/>
  <c r="E19" s="1"/>
  <c r="O85" i="12"/>
  <c r="Q75"/>
  <c r="G75"/>
  <c r="O51"/>
  <c r="G51"/>
  <c r="U47"/>
  <c r="G47"/>
  <c r="U34"/>
  <c r="Q34"/>
  <c r="O34"/>
  <c r="K8"/>
  <c r="H49" i="1" s="1"/>
  <c r="U102" i="12"/>
  <c r="Q90"/>
  <c r="M90"/>
  <c r="O75"/>
  <c r="U70"/>
  <c r="I70"/>
  <c r="G56" i="1" s="1"/>
  <c r="G70" i="12"/>
  <c r="U67"/>
  <c r="O62"/>
  <c r="K51"/>
  <c r="H52" i="1" s="1"/>
  <c r="O8" i="12"/>
  <c r="AD111"/>
  <c r="G39" i="1" s="1"/>
  <c r="G40" s="1"/>
  <c r="G25" s="1"/>
  <c r="G26" s="1"/>
  <c r="G102" i="12"/>
  <c r="Q102"/>
  <c r="G90"/>
  <c r="M88"/>
  <c r="M85" s="1"/>
  <c r="K75"/>
  <c r="H57" i="1" s="1"/>
  <c r="I75" i="12"/>
  <c r="G57" i="1" s="1"/>
  <c r="O67" i="12"/>
  <c r="M68"/>
  <c r="M67" s="1"/>
  <c r="M63"/>
  <c r="M62" s="1"/>
  <c r="U51"/>
  <c r="I51"/>
  <c r="G52" i="1" s="1"/>
  <c r="M37" i="12"/>
  <c r="M34" s="1"/>
  <c r="K34"/>
  <c r="H50" i="1" s="1"/>
  <c r="Q8" i="12"/>
  <c r="G8"/>
  <c r="G24" i="1"/>
  <c r="M51" i="12"/>
  <c r="M107"/>
  <c r="M102" s="1"/>
  <c r="M96"/>
  <c r="M95" s="1"/>
  <c r="M83"/>
  <c r="M82" s="1"/>
  <c r="M9"/>
  <c r="M8" s="1"/>
  <c r="I21" i="1"/>
  <c r="G64" l="1"/>
  <c r="E16"/>
  <c r="E21" s="1"/>
  <c r="G16"/>
  <c r="G21" s="1"/>
  <c r="H64"/>
  <c r="G111" i="12"/>
  <c r="G29" i="1"/>
  <c r="H39"/>
  <c r="G28"/>
  <c r="I39" l="1"/>
  <c r="I40" s="1"/>
  <c r="J39" s="1"/>
  <c r="J40" s="1"/>
  <c r="H40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<sst xmlns="http://schemas.openxmlformats.org/spreadsheetml/2006/main" count="501" uniqueCount="255">
  <si>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</si>
  <si>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</si>
  <si>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</si>
  <si>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</si>
  <si>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</si>
  <si>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</si>
  <si>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</si>
  <si>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</si>
  <si>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</si>
  <si>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</si>
  <si>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</si>
  <si>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</si>
  <si>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</si>
  <si>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</si>
  <si>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</si>
  <si>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</si>
  <si>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</si>
  <si>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</si>
  <si>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</si>
  <si>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</si>
  <si>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</si>
  <si>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</si>
  <si>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</si>
  <si>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</si>
  <si>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</si>
  <si>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</si>
  <si>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</si>
  <si>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</si>
  <si>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</si>
  <si>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</si>
  <si>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</si>
  <si>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</si>
  <si>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</si>
  <si>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</si>
  <si>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</si>
  <si>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</si>
  <si>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</si>
  <si>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</si>
  <si>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</si>
  <si>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</si>
  <si>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</si>
  <si>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</si>
  <si>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MĚSTYSSTONAŘOV</t>
  </si>
  <si>
    <t>Rozpočet:</t>
  </si>
  <si>
    <t>Misto</t>
  </si>
  <si>
    <t>2019548-VÚBSTONAŘOV</t>
  </si>
  <si>
    <t>VÚB STONAŘOV</t>
  </si>
  <si>
    <t>Městys Stonařov, Stonařov 232</t>
  </si>
  <si>
    <t>STONAŘOV</t>
  </si>
  <si>
    <t>588 33</t>
  </si>
  <si>
    <t>Rozpočet</t>
  </si>
  <si>
    <t>Celkem za stavbu</t>
  </si>
  <si>
    <t>CZK</t>
  </si>
  <si>
    <t xml:space="preserve">Popis rozpočtu:  - </t>
  </si>
  <si>
    <t>„VUB Stonařov - snížení podlahy a úprava vjezdu garáží SDH Stonařov“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</si>
  <si>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</si>
  <si>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</si>
  <si>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</si>
  <si>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</si>
  <si>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</si>
  <si>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</si>
  <si>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</si>
  <si>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</si>
  <si>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5</t>
  </si>
  <si>
    <t>Komunikace</t>
  </si>
  <si>
    <t>61</t>
  </si>
  <si>
    <t>Upravy povrchů vnitřní</t>
  </si>
  <si>
    <t>63</t>
  </si>
  <si>
    <t>Podlahy a podlahové konstrukce</t>
  </si>
  <si>
    <t>8</t>
  </si>
  <si>
    <t>Trubní vedení</t>
  </si>
  <si>
    <t>91</t>
  </si>
  <si>
    <t>Doplňující práce na komunikaci</t>
  </si>
  <si>
    <t>97</t>
  </si>
  <si>
    <t>Poplatek za uložení sutě na skládku</t>
  </si>
  <si>
    <t>99</t>
  </si>
  <si>
    <t>Staveništní přesun hmot</t>
  </si>
  <si>
    <t>711</t>
  </si>
  <si>
    <t>Izolace proti vodě</t>
  </si>
  <si>
    <t>767</t>
  </si>
  <si>
    <t>Konstrukce zámečnické</t>
  </si>
  <si>
    <t>771</t>
  </si>
  <si>
    <t>Podlahy z dlaždic a obklady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</si>
  <si>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</si>
  <si>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</si>
  <si>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</si>
  <si>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</si>
  <si>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</si>
  <si>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</si>
  <si>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</si>
  <si>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</si>
  <si>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</si>
  <si>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</si>
  <si>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</si>
  <si>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</si>
  <si>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</si>
  <si>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</si>
  <si>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</si>
  <si>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</si>
  <si>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</si>
  <si>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</si>
  <si>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</si>
  <si>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</si>
  <si>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</si>
  <si>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</si>
  <si>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</si>
  <si>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</si>
  <si>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</si>
  <si>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</si>
  <si>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</si>
  <si>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</si>
  <si>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</si>
  <si>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</si>
  <si>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</si>
  <si>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113106231R00</t>
  </si>
  <si>
    <t>Rozebrání dlažeb ze zámkové dlažby v kamenivu</t>
  </si>
  <si>
    <t>m2</t>
  </si>
  <si>
    <t>POL1_0</t>
  </si>
  <si>
    <t>4,3*1,1</t>
  </si>
  <si>
    <t>VV</t>
  </si>
  <si>
    <t>113108316R00</t>
  </si>
  <si>
    <t>Odstranění podkladu pl.do 50 m2, živice tl. 16 cm</t>
  </si>
  <si>
    <t>4,3*3,8</t>
  </si>
  <si>
    <t>113107330R00</t>
  </si>
  <si>
    <t>Odstranění podkladu pl. 50 m2,kam.těžené tl.30 cm</t>
  </si>
  <si>
    <t>122401101R00</t>
  </si>
  <si>
    <t>Odkopávky nezapažené v hor. 5 do 100 m3</t>
  </si>
  <si>
    <t>m3</t>
  </si>
  <si>
    <t>(4,3*3,8)*0,15</t>
  </si>
  <si>
    <t>65,02*0,8</t>
  </si>
  <si>
    <t>1,8*1,8*1,6</t>
  </si>
  <si>
    <t>128401101R00</t>
  </si>
  <si>
    <t>Dolamování na dně odkopávek v hor.5</t>
  </si>
  <si>
    <t>65,02*0,4</t>
  </si>
  <si>
    <t>130900020RAC</t>
  </si>
  <si>
    <t>Bourání konstrukcí kamenných ve výkopu, odvoz do 10 km, uložení na skládku</t>
  </si>
  <si>
    <t>POL2_0</t>
  </si>
  <si>
    <t>130900030RAC</t>
  </si>
  <si>
    <t>Bourání konstrukcí z betonu prostého ve výkopu, odvoz do 10 km, uložení na skládku</t>
  </si>
  <si>
    <t>65,02*0,15</t>
  </si>
  <si>
    <t>132401211R00</t>
  </si>
  <si>
    <t>Hloubení rýh šířky do 200 cm v hor.5, STROJNĚ</t>
  </si>
  <si>
    <t>5*0,45*1,2*2*1,25</t>
  </si>
  <si>
    <t>133100020RA0</t>
  </si>
  <si>
    <t>Hloubení šachet, pažení a rozepření, v hornině 5-7</t>
  </si>
  <si>
    <t>(1,6*1,8*1,8)</t>
  </si>
  <si>
    <t>139601103R00</t>
  </si>
  <si>
    <t>Ruční výkop jam, rýh a šachet v hornině tř. 4</t>
  </si>
  <si>
    <t>5*0,3*0,5</t>
  </si>
  <si>
    <t>174100010RAC</t>
  </si>
  <si>
    <t>Zásyp jam, rýh a šachet sypaninou, dovoz sypaniny ze vzdálenosti 1 km</t>
  </si>
  <si>
    <t>175100010RAC</t>
  </si>
  <si>
    <t>Obsyp potrubí prohozenou zeminou, dovoz zeminy ze vzdálenosti 1 km</t>
  </si>
  <si>
    <t>199000003R00</t>
  </si>
  <si>
    <t>Poplatek za skládku horniny 5 - 7</t>
  </si>
  <si>
    <t>4,73*0,08+16,34*0,16+16,34*0,3+59,651+26,008+3+9,753+6,75+5,184+0,75</t>
  </si>
  <si>
    <t>215901101RT5</t>
  </si>
  <si>
    <t>Zhutnění podloží z hornin nesoudržných do 92% PS, vibrační deskou</t>
  </si>
  <si>
    <t>73,13+17,45</t>
  </si>
  <si>
    <t>212810010RAC</t>
  </si>
  <si>
    <t>Trativody z PVC drenážních flexibilních trubek, lože a obsyp štěrkopískem, trubky d 100 mm</t>
  </si>
  <si>
    <t>m</t>
  </si>
  <si>
    <t>5*2</t>
  </si>
  <si>
    <t>273320140RAC</t>
  </si>
  <si>
    <t>Základová deska ŽB z betonu C 20/25, vč.bednění, výztuž 150 kg/m3</t>
  </si>
  <si>
    <t>73,13*0,2</t>
  </si>
  <si>
    <t>274310030RAA</t>
  </si>
  <si>
    <t>Základový pas z betonu C 16/20, vč. bednění, štěrkopískový podklad 10 cm</t>
  </si>
  <si>
    <t>5*0,45*0,3*2</t>
  </si>
  <si>
    <t>279320030RAC</t>
  </si>
  <si>
    <t>Základová zeď ŽB z betonu C 16/20 tloušťky 30 cm, bednění, výztuž 150 kg/m3, štěrkopís. podkl. 10 cm</t>
  </si>
  <si>
    <t>5*0,9*2</t>
  </si>
  <si>
    <t>279350001RA0</t>
  </si>
  <si>
    <t>Bednění a odbednění základových konstrukcí</t>
  </si>
  <si>
    <t>346230010RAA</t>
  </si>
  <si>
    <t>Přizdívka izolační z cihel plných, tloušťka 6,5 cm, cihly 29 x 14 x 6,5 P20, na maltu MC 10, izolace</t>
  </si>
  <si>
    <t>(6,45*5,75+5,7*1)*0,5</t>
  </si>
  <si>
    <t>389200010RA0</t>
  </si>
  <si>
    <t>Pilíř zděný 0,9x0,45x1,5m pro měřící skříně, PŘELOŽKA STÁVAJÍCÍHO PILÍŘE</t>
  </si>
  <si>
    <t>kus</t>
  </si>
  <si>
    <t>564761111R00</t>
  </si>
  <si>
    <t>Podklad z kameniva drceného vel.32-63 mm,tl. 20 cm</t>
  </si>
  <si>
    <t>577000002RA0</t>
  </si>
  <si>
    <t>Komunikace s asfaltobeton. krytem D1-N-1-III-PIII</t>
  </si>
  <si>
    <t>3,6*0,2</t>
  </si>
  <si>
    <t>591050010RAB</t>
  </si>
  <si>
    <t>Komunikace z dlažby zámkové, podklad beton prostý, dlažba červená tloušťka 8 cm</t>
  </si>
  <si>
    <t>597101030RAA</t>
  </si>
  <si>
    <t>612421637R00</t>
  </si>
  <si>
    <t>Omítka vnitřní zdiva, MVC, štuková</t>
  </si>
  <si>
    <t/>
  </si>
  <si>
    <t>631310001RA0</t>
  </si>
  <si>
    <t>Mazanina podkladní z betonu C 8/10, tl. 5 cm</t>
  </si>
  <si>
    <t>73,13</t>
  </si>
  <si>
    <t>631310002RA0</t>
  </si>
  <si>
    <t>Mazanina podkladní z betonu C 8/10, tl. 10 cm</t>
  </si>
  <si>
    <t>831350012RAA</t>
  </si>
  <si>
    <t>Kanalizace z trub PVC hrdlových D 160 mm, hloubka 2,0 m</t>
  </si>
  <si>
    <t>899000001RA0</t>
  </si>
  <si>
    <t>Jímka odpadní LAPOL, přeložení stávající jímky</t>
  </si>
  <si>
    <t>ks</t>
  </si>
  <si>
    <t>917712111RT5</t>
  </si>
  <si>
    <t>Osazení ležat. obrub. bet. bez opěr, lože z kamen., včetně obrubníku ABO 100/10/25</t>
  </si>
  <si>
    <t>3,6</t>
  </si>
  <si>
    <t>919735114R00</t>
  </si>
  <si>
    <t>Řezání stávajícího živičného krytu tl. 15 - 20 cm</t>
  </si>
  <si>
    <t>5*2+4,2</t>
  </si>
  <si>
    <t>979081111R00</t>
  </si>
  <si>
    <t>Odvoz suti a vybour. hmot na skládku do 1 km</t>
  </si>
  <si>
    <t>t</t>
  </si>
  <si>
    <t>17,60033</t>
  </si>
  <si>
    <t>979081121R00</t>
  </si>
  <si>
    <t>Příplatek k odvozu za každý další 1 km</t>
  </si>
  <si>
    <t>17,60033*9</t>
  </si>
  <si>
    <t>979082111R00</t>
  </si>
  <si>
    <t>Vnitrostaveništní doprava suti do 10 m</t>
  </si>
  <si>
    <t>998011001R00</t>
  </si>
  <si>
    <t>Přesun hmot pro budovy zděné výšky do 6 m</t>
  </si>
  <si>
    <t>0,25299+63,75909+7,38211+58,66886+1,01963+54,56595+6,55137+0,48643</t>
  </si>
  <si>
    <t>711141559RY5</t>
  </si>
  <si>
    <t>73,13*1,15</t>
  </si>
  <si>
    <t>711142559RZ2</t>
  </si>
  <si>
    <t>(6,45*5,75+5,7*1)*0,5*1,15</t>
  </si>
  <si>
    <t>767658918R00</t>
  </si>
  <si>
    <t>Úprava vrat - změna světlé výšky na 3600mm</t>
  </si>
  <si>
    <t>998767203R00</t>
  </si>
  <si>
    <t>Přesun hmot pro zámečnické konstr., výšky do 24 m</t>
  </si>
  <si>
    <t>2,1</t>
  </si>
  <si>
    <t>771551030R00</t>
  </si>
  <si>
    <t>Montáž podlah z dlaždic teracových do MC, 30x30 cm</t>
  </si>
  <si>
    <t>784195112R00</t>
  </si>
  <si>
    <t>005121010R</t>
  </si>
  <si>
    <t>Vybudování zařízení staveniště</t>
  </si>
  <si>
    <t>kpl</t>
  </si>
  <si>
    <t>005211040R</t>
  </si>
  <si>
    <t xml:space="preserve">Užívání veřejných ploch a prostranství  </t>
  </si>
  <si>
    <t>005231010R</t>
  </si>
  <si>
    <t>Revize</t>
  </si>
  <si>
    <t>004111010R</t>
  </si>
  <si>
    <t>Průzkumné práce , přeložky vnitřních rozvodů</t>
  </si>
  <si>
    <t>005 24-1010.R</t>
  </si>
  <si>
    <t xml:space="preserve">Dokumentace skutečného provedení </t>
  </si>
  <si>
    <t>POL99_0</t>
  </si>
  <si>
    <t>005111021R</t>
  </si>
  <si>
    <t>Vytyčení inženýrských sítí</t>
  </si>
  <si>
    <t>005241020R</t>
  </si>
  <si>
    <t xml:space="preserve">Geodetické zaměření skutečného provedení  </t>
  </si>
  <si>
    <t>SUM</t>
  </si>
  <si>
    <t>POPUZIV</t>
  </si>
  <si>
    <t>END</t>
  </si>
  <si>
    <t>Výkaz výměr</t>
  </si>
  <si>
    <t>Malba tekutá bílá, 2 x</t>
  </si>
  <si>
    <t>Izolace proti vlhk. vodorovná pásy přitavením, včetně dodávky materiálu</t>
  </si>
  <si>
    <t>Izolace proti vlhkosti svislá pásy přitavením, 2 vrstvy - včetně dodávky materiálu</t>
  </si>
  <si>
    <t>Žlab odvodňovací polymerbeton, zatížení C250 kN, včetně dodávky roštu a žlabu</t>
  </si>
</sst>
</file>

<file path=xl/styles.xml><?xml version="1.0" encoding="utf-8"?>
<styleSheet xmlns="http://schemas.openxmlformats.org/spreadsheetml/2006/main">
  <numFmts count="1">
    <numFmt numFmtId="164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NumberFormat="1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TAVITEL%202015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7" t="s">
        <v>38</v>
      </c>
    </row>
    <row r="2" spans="1:7" ht="57.75" customHeight="1">
      <c r="A2" s="203" t="s">
        <v>39</v>
      </c>
      <c r="B2" s="203"/>
      <c r="C2" s="203"/>
      <c r="D2" s="203"/>
      <c r="E2" s="203"/>
      <c r="F2" s="203"/>
      <c r="G2" s="20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AZ67"/>
  <sheetViews>
    <sheetView showGridLines="0" topLeftCell="B1" zoomScaleNormal="100" zoomScaleSheetLayoutView="75" workbookViewId="0">
      <selection activeCell="B2" sqref="B2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>
      <c r="A1" s="73" t="s">
        <v>36</v>
      </c>
      <c r="B1" s="236" t="s">
        <v>250</v>
      </c>
      <c r="C1" s="237"/>
      <c r="D1" s="237"/>
      <c r="E1" s="237"/>
      <c r="F1" s="237"/>
      <c r="G1" s="237"/>
      <c r="H1" s="237"/>
      <c r="I1" s="237"/>
      <c r="J1" s="238"/>
    </row>
    <row r="2" spans="1:15" ht="23.25" customHeight="1">
      <c r="A2" s="4"/>
      <c r="B2" s="81" t="s">
        <v>40</v>
      </c>
      <c r="C2" s="82"/>
      <c r="D2" s="221" t="s">
        <v>45</v>
      </c>
      <c r="E2" s="222"/>
      <c r="F2" s="222"/>
      <c r="G2" s="222"/>
      <c r="H2" s="222"/>
      <c r="I2" s="222"/>
      <c r="J2" s="223"/>
      <c r="O2" s="2"/>
    </row>
    <row r="3" spans="1:15" ht="23.25" customHeight="1">
      <c r="A3" s="4"/>
      <c r="B3" s="83" t="s">
        <v>44</v>
      </c>
      <c r="C3" s="84"/>
      <c r="D3" s="249" t="s">
        <v>42</v>
      </c>
      <c r="E3" s="250"/>
      <c r="F3" s="250"/>
      <c r="G3" s="250"/>
      <c r="H3" s="250"/>
      <c r="I3" s="250"/>
      <c r="J3" s="251"/>
    </row>
    <row r="4" spans="1:15" ht="23.25" hidden="1" customHeight="1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>
      <c r="A5" s="4"/>
      <c r="B5" s="47" t="s">
        <v>21</v>
      </c>
      <c r="C5" s="5"/>
      <c r="D5" s="91" t="s">
        <v>46</v>
      </c>
      <c r="E5" s="26"/>
      <c r="F5" s="26"/>
      <c r="G5" s="26"/>
      <c r="H5" s="28" t="s">
        <v>33</v>
      </c>
      <c r="I5" s="91"/>
      <c r="J5" s="11"/>
    </row>
    <row r="6" spans="1:15" ht="15.75" customHeight="1">
      <c r="A6" s="4"/>
      <c r="B6" s="41"/>
      <c r="C6" s="26"/>
      <c r="D6" s="91" t="s">
        <v>47</v>
      </c>
      <c r="E6" s="26"/>
      <c r="F6" s="26"/>
      <c r="G6" s="26"/>
      <c r="H6" s="28" t="s">
        <v>34</v>
      </c>
      <c r="I6" s="91"/>
      <c r="J6" s="11"/>
    </row>
    <row r="7" spans="1:15" ht="15.75" customHeight="1">
      <c r="A7" s="4"/>
      <c r="B7" s="42"/>
      <c r="C7" s="92" t="s">
        <v>49</v>
      </c>
      <c r="D7" s="80" t="s">
        <v>48</v>
      </c>
      <c r="E7" s="34"/>
      <c r="F7" s="34"/>
      <c r="G7" s="34"/>
      <c r="H7" s="36"/>
      <c r="I7" s="34"/>
      <c r="J7" s="51"/>
    </row>
    <row r="8" spans="1:15" ht="24" hidden="1" customHeight="1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>
      <c r="A11" s="4"/>
      <c r="B11" s="47" t="s">
        <v>18</v>
      </c>
      <c r="C11" s="5"/>
      <c r="D11" s="228"/>
      <c r="E11" s="228"/>
      <c r="F11" s="228"/>
      <c r="G11" s="228"/>
      <c r="H11" s="28" t="s">
        <v>33</v>
      </c>
      <c r="I11" s="94"/>
      <c r="J11" s="11"/>
    </row>
    <row r="12" spans="1:15" ht="15.75" customHeight="1">
      <c r="A12" s="4"/>
      <c r="B12" s="41"/>
      <c r="C12" s="26"/>
      <c r="D12" s="247"/>
      <c r="E12" s="247"/>
      <c r="F12" s="247"/>
      <c r="G12" s="247"/>
      <c r="H12" s="28" t="s">
        <v>34</v>
      </c>
      <c r="I12" s="94"/>
      <c r="J12" s="11"/>
    </row>
    <row r="13" spans="1:15" ht="15.75" customHeight="1">
      <c r="A13" s="4"/>
      <c r="B13" s="42"/>
      <c r="C13" s="93"/>
      <c r="D13" s="248"/>
      <c r="E13" s="248"/>
      <c r="F13" s="248"/>
      <c r="G13" s="248"/>
      <c r="H13" s="29"/>
      <c r="I13" s="34"/>
      <c r="J13" s="51"/>
    </row>
    <row r="14" spans="1:15" ht="24" hidden="1" customHeight="1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>
      <c r="A15" s="4"/>
      <c r="B15" s="52" t="s">
        <v>31</v>
      </c>
      <c r="C15" s="72"/>
      <c r="D15" s="53"/>
      <c r="E15" s="227" t="s">
        <v>29</v>
      </c>
      <c r="F15" s="227"/>
      <c r="G15" s="245" t="s">
        <v>30</v>
      </c>
      <c r="H15" s="245"/>
      <c r="I15" s="245" t="s">
        <v>28</v>
      </c>
      <c r="J15" s="246"/>
    </row>
    <row r="16" spans="1:15" ht="23.25" customHeight="1">
      <c r="A16" s="142" t="s">
        <v>23</v>
      </c>
      <c r="B16" s="143" t="s">
        <v>23</v>
      </c>
      <c r="C16" s="58"/>
      <c r="D16" s="59"/>
      <c r="E16" s="224">
        <f>SUMIF(F49:F63,A16,G49:G63)+SUMIF(F49:F63,"PSU",G49:G63)</f>
        <v>0</v>
      </c>
      <c r="F16" s="225"/>
      <c r="G16" s="224">
        <f>SUMIF(F49:F63,A16,H49:H63)+SUMIF(F49:F63,"PSU",H49:H63)</f>
        <v>0</v>
      </c>
      <c r="H16" s="225"/>
      <c r="I16" s="224">
        <f>SUMIF(F49:F63,A16,I49:I63)+SUMIF(F49:F63,"PSU",I49:I63)</f>
        <v>0</v>
      </c>
      <c r="J16" s="226"/>
    </row>
    <row r="17" spans="1:10" ht="23.25" customHeight="1">
      <c r="A17" s="142" t="s">
        <v>24</v>
      </c>
      <c r="B17" s="143" t="s">
        <v>24</v>
      </c>
      <c r="C17" s="58"/>
      <c r="D17" s="59"/>
      <c r="E17" s="224">
        <f>SUMIF(F49:F63,A17,G49:G63)</f>
        <v>0</v>
      </c>
      <c r="F17" s="225"/>
      <c r="G17" s="224">
        <f>SUMIF(F49:F63,A17,H49:H63)</f>
        <v>0</v>
      </c>
      <c r="H17" s="225"/>
      <c r="I17" s="224">
        <f>SUMIF(F49:F63,A17,I49:I63)</f>
        <v>0</v>
      </c>
      <c r="J17" s="226"/>
    </row>
    <row r="18" spans="1:10" ht="23.25" customHeight="1">
      <c r="A18" s="142" t="s">
        <v>25</v>
      </c>
      <c r="B18" s="143" t="s">
        <v>25</v>
      </c>
      <c r="C18" s="58"/>
      <c r="D18" s="59"/>
      <c r="E18" s="224">
        <f>SUMIF(F49:F63,A18,G49:G63)</f>
        <v>0</v>
      </c>
      <c r="F18" s="225"/>
      <c r="G18" s="224">
        <f>SUMIF(F49:F63,A18,H49:H63)</f>
        <v>0</v>
      </c>
      <c r="H18" s="225"/>
      <c r="I18" s="224">
        <f>SUMIF(F49:F63,A18,I49:I63)</f>
        <v>0</v>
      </c>
      <c r="J18" s="226"/>
    </row>
    <row r="19" spans="1:10" ht="23.25" customHeight="1">
      <c r="A19" s="142" t="s">
        <v>85</v>
      </c>
      <c r="B19" s="143" t="s">
        <v>26</v>
      </c>
      <c r="C19" s="58"/>
      <c r="D19" s="59"/>
      <c r="E19" s="224">
        <f>SUMIF(F49:F63,A19,G49:G63)</f>
        <v>0</v>
      </c>
      <c r="F19" s="225"/>
      <c r="G19" s="224">
        <f>SUMIF(F49:F63,A19,H49:H63)</f>
        <v>0</v>
      </c>
      <c r="H19" s="225"/>
      <c r="I19" s="224">
        <f>SUMIF(F49:F63,A19,I49:I63)</f>
        <v>0</v>
      </c>
      <c r="J19" s="226"/>
    </row>
    <row r="20" spans="1:10" ht="23.25" customHeight="1">
      <c r="A20" s="142" t="s">
        <v>86</v>
      </c>
      <c r="B20" s="143" t="s">
        <v>27</v>
      </c>
      <c r="C20" s="58"/>
      <c r="D20" s="59"/>
      <c r="E20" s="224">
        <f>SUMIF(F49:F63,A20,G49:G63)</f>
        <v>0</v>
      </c>
      <c r="F20" s="225"/>
      <c r="G20" s="224">
        <f>SUMIF(F49:F63,A20,H49:H63)</f>
        <v>0</v>
      </c>
      <c r="H20" s="225"/>
      <c r="I20" s="224">
        <f>SUMIF(F49:F63,A20,I49:I63)</f>
        <v>0</v>
      </c>
      <c r="J20" s="226"/>
    </row>
    <row r="21" spans="1:10" ht="23.25" customHeight="1">
      <c r="A21" s="4"/>
      <c r="B21" s="74" t="s">
        <v>28</v>
      </c>
      <c r="C21" s="75"/>
      <c r="D21" s="76"/>
      <c r="E21" s="234">
        <f>SUM(E16:F20)</f>
        <v>0</v>
      </c>
      <c r="F21" s="243"/>
      <c r="G21" s="234">
        <f>SUM(G16:H20)</f>
        <v>0</v>
      </c>
      <c r="H21" s="243"/>
      <c r="I21" s="234">
        <f>SUM(I16:J20)</f>
        <v>0</v>
      </c>
      <c r="J21" s="235"/>
    </row>
    <row r="22" spans="1:10" ht="33" customHeight="1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>
      <c r="A23" s="4"/>
      <c r="B23" s="57" t="s">
        <v>11</v>
      </c>
      <c r="C23" s="58"/>
      <c r="D23" s="59"/>
      <c r="E23" s="60">
        <v>15</v>
      </c>
      <c r="F23" s="61" t="s">
        <v>0</v>
      </c>
      <c r="G23" s="232">
        <f>ZakladDPHSniVypocet</f>
        <v>0</v>
      </c>
      <c r="H23" s="233"/>
      <c r="I23" s="233"/>
      <c r="J23" s="62" t="str">
        <f t="shared" ref="J23:J28" si="0">Mena</f>
        <v>CZK</v>
      </c>
    </row>
    <row r="24" spans="1:10" ht="23.25" customHeight="1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30">
        <f>ZakladDPHSni*SazbaDPH1/100</f>
        <v>0</v>
      </c>
      <c r="H24" s="231"/>
      <c r="I24" s="231"/>
      <c r="J24" s="62" t="str">
        <f t="shared" si="0"/>
        <v>CZK</v>
      </c>
    </row>
    <row r="25" spans="1:10" ht="23.25" customHeight="1">
      <c r="A25" s="4"/>
      <c r="B25" s="57" t="s">
        <v>13</v>
      </c>
      <c r="C25" s="58"/>
      <c r="D25" s="59"/>
      <c r="E25" s="60">
        <v>21</v>
      </c>
      <c r="F25" s="61" t="s">
        <v>0</v>
      </c>
      <c r="G25" s="232">
        <f>ZakladDPHZaklVypocet</f>
        <v>0</v>
      </c>
      <c r="H25" s="233"/>
      <c r="I25" s="233"/>
      <c r="J25" s="62" t="str">
        <f t="shared" si="0"/>
        <v>CZK</v>
      </c>
    </row>
    <row r="26" spans="1:10" ht="23.25" customHeight="1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9">
        <f>ZakladDPHZakl*SazbaDPH2/100</f>
        <v>0</v>
      </c>
      <c r="H26" s="240"/>
      <c r="I26" s="240"/>
      <c r="J26" s="56" t="str">
        <f t="shared" si="0"/>
        <v>CZK</v>
      </c>
    </row>
    <row r="27" spans="1:10" ht="23.25" customHeight="1" thickBot="1">
      <c r="A27" s="4"/>
      <c r="B27" s="48" t="s">
        <v>4</v>
      </c>
      <c r="C27" s="20"/>
      <c r="D27" s="23"/>
      <c r="E27" s="20"/>
      <c r="F27" s="21"/>
      <c r="G27" s="241">
        <f>0</f>
        <v>0</v>
      </c>
      <c r="H27" s="241"/>
      <c r="I27" s="241"/>
      <c r="J27" s="63" t="str">
        <f t="shared" si="0"/>
        <v>CZK</v>
      </c>
    </row>
    <row r="28" spans="1:10" ht="27.75" hidden="1" customHeight="1" thickBot="1">
      <c r="A28" s="4"/>
      <c r="B28" s="113" t="s">
        <v>22</v>
      </c>
      <c r="C28" s="114"/>
      <c r="D28" s="114"/>
      <c r="E28" s="115"/>
      <c r="F28" s="116"/>
      <c r="G28" s="244">
        <f>ZakladDPHSniVypocet+ZakladDPHZaklVypocet</f>
        <v>0</v>
      </c>
      <c r="H28" s="244"/>
      <c r="I28" s="244"/>
      <c r="J28" s="117" t="str">
        <f t="shared" si="0"/>
        <v>CZK</v>
      </c>
    </row>
    <row r="29" spans="1:10" ht="27.75" customHeight="1" thickBot="1">
      <c r="A29" s="4"/>
      <c r="B29" s="113" t="s">
        <v>35</v>
      </c>
      <c r="C29" s="118"/>
      <c r="D29" s="118"/>
      <c r="E29" s="118"/>
      <c r="F29" s="118"/>
      <c r="G29" s="242">
        <f>ZakladDPHSni+DPHSni+ZakladDPHZakl+DPHZakl+Zaokrouhleni</f>
        <v>0</v>
      </c>
      <c r="H29" s="242"/>
      <c r="I29" s="242"/>
      <c r="J29" s="119" t="s">
        <v>52</v>
      </c>
    </row>
    <row r="30" spans="1:10" ht="12.75" customHeight="1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43668</v>
      </c>
      <c r="I32" s="39"/>
      <c r="J32" s="12"/>
    </row>
    <row r="33" spans="1:52" ht="47.25" customHeight="1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52" s="37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52" ht="12.75" customHeight="1">
      <c r="A35" s="4"/>
      <c r="B35" s="4"/>
      <c r="C35" s="5"/>
      <c r="D35" s="229" t="s">
        <v>2</v>
      </c>
      <c r="E35" s="229"/>
      <c r="F35" s="5"/>
      <c r="G35" s="45"/>
      <c r="H35" s="13" t="s">
        <v>3</v>
      </c>
      <c r="I35" s="45"/>
      <c r="J35" s="12"/>
    </row>
    <row r="36" spans="1:52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52" ht="25.5" hidden="1" customHeight="1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52" ht="25.5" hidden="1" customHeight="1">
      <c r="A39" s="97">
        <v>1</v>
      </c>
      <c r="B39" s="103" t="s">
        <v>50</v>
      </c>
      <c r="C39" s="211" t="s">
        <v>45</v>
      </c>
      <c r="D39" s="212"/>
      <c r="E39" s="212"/>
      <c r="F39" s="108">
        <f>'Rozpočet Pol'!AC111</f>
        <v>0</v>
      </c>
      <c r="G39" s="109">
        <f>'Rozpočet Pol'!AD111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52" ht="25.5" hidden="1" customHeight="1">
      <c r="A40" s="97"/>
      <c r="B40" s="213" t="s">
        <v>51</v>
      </c>
      <c r="C40" s="214"/>
      <c r="D40" s="214"/>
      <c r="E40" s="215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2" spans="1:52">
      <c r="B42" t="s">
        <v>53</v>
      </c>
    </row>
    <row r="43" spans="1:52">
      <c r="B43" s="216" t="s">
        <v>54</v>
      </c>
      <c r="C43" s="216"/>
      <c r="D43" s="216"/>
      <c r="E43" s="216"/>
      <c r="F43" s="216"/>
      <c r="G43" s="216"/>
      <c r="H43" s="216"/>
      <c r="I43" s="216"/>
      <c r="J43" s="216"/>
      <c r="AZ43" s="120" t="str">
        <f>B43</f>
        <v>„VUB Stonařov - snížení podlahy a úprava vjezdu garáží SDH Stonařov“</v>
      </c>
    </row>
    <row r="46" spans="1:52" ht="15.75">
      <c r="B46" s="121" t="s">
        <v>55</v>
      </c>
    </row>
    <row r="48" spans="1:52" ht="25.5" customHeight="1">
      <c r="A48" s="122"/>
      <c r="B48" s="126" t="s">
        <v>16</v>
      </c>
      <c r="C48" s="126" t="s">
        <v>5</v>
      </c>
      <c r="D48" s="127"/>
      <c r="E48" s="127"/>
      <c r="F48" s="130" t="s">
        <v>56</v>
      </c>
      <c r="G48" s="130" t="s">
        <v>29</v>
      </c>
      <c r="H48" s="130" t="s">
        <v>30</v>
      </c>
      <c r="I48" s="217" t="s">
        <v>28</v>
      </c>
      <c r="J48" s="217"/>
    </row>
    <row r="49" spans="1:10" ht="25.5" customHeight="1">
      <c r="A49" s="123"/>
      <c r="B49" s="131" t="s">
        <v>57</v>
      </c>
      <c r="C49" s="219" t="s">
        <v>58</v>
      </c>
      <c r="D49" s="220"/>
      <c r="E49" s="220"/>
      <c r="F49" s="133" t="s">
        <v>23</v>
      </c>
      <c r="G49" s="134">
        <f>'Rozpočet Pol'!I8</f>
        <v>0</v>
      </c>
      <c r="H49" s="134">
        <f>'Rozpočet Pol'!K8</f>
        <v>0</v>
      </c>
      <c r="I49" s="218"/>
      <c r="J49" s="218"/>
    </row>
    <row r="50" spans="1:10" ht="25.5" customHeight="1">
      <c r="A50" s="123"/>
      <c r="B50" s="125" t="s">
        <v>59</v>
      </c>
      <c r="C50" s="205" t="s">
        <v>60</v>
      </c>
      <c r="D50" s="206"/>
      <c r="E50" s="206"/>
      <c r="F50" s="135" t="s">
        <v>23</v>
      </c>
      <c r="G50" s="136">
        <f>'Rozpočet Pol'!I34</f>
        <v>0</v>
      </c>
      <c r="H50" s="136">
        <f>'Rozpočet Pol'!K34</f>
        <v>0</v>
      </c>
      <c r="I50" s="204"/>
      <c r="J50" s="204"/>
    </row>
    <row r="51" spans="1:10" ht="25.5" customHeight="1">
      <c r="A51" s="123"/>
      <c r="B51" s="125" t="s">
        <v>61</v>
      </c>
      <c r="C51" s="205" t="s">
        <v>62</v>
      </c>
      <c r="D51" s="206"/>
      <c r="E51" s="206"/>
      <c r="F51" s="135" t="s">
        <v>23</v>
      </c>
      <c r="G51" s="136">
        <f>'Rozpočet Pol'!I47</f>
        <v>0</v>
      </c>
      <c r="H51" s="136">
        <f>'Rozpočet Pol'!K47</f>
        <v>0</v>
      </c>
      <c r="I51" s="204"/>
      <c r="J51" s="204"/>
    </row>
    <row r="52" spans="1:10" ht="25.5" customHeight="1">
      <c r="A52" s="123"/>
      <c r="B52" s="125" t="s">
        <v>63</v>
      </c>
      <c r="C52" s="205" t="s">
        <v>64</v>
      </c>
      <c r="D52" s="206"/>
      <c r="E52" s="206"/>
      <c r="F52" s="135" t="s">
        <v>23</v>
      </c>
      <c r="G52" s="136">
        <f>'Rozpočet Pol'!I51</f>
        <v>0</v>
      </c>
      <c r="H52" s="136">
        <f>'Rozpočet Pol'!K51</f>
        <v>0</v>
      </c>
      <c r="I52" s="204"/>
      <c r="J52" s="204"/>
    </row>
    <row r="53" spans="1:10" ht="25.5" customHeight="1">
      <c r="A53" s="123"/>
      <c r="B53" s="125" t="s">
        <v>65</v>
      </c>
      <c r="C53" s="205" t="s">
        <v>66</v>
      </c>
      <c r="D53" s="206"/>
      <c r="E53" s="206"/>
      <c r="F53" s="135" t="s">
        <v>23</v>
      </c>
      <c r="G53" s="136">
        <f>'Rozpočet Pol'!I58</f>
        <v>0</v>
      </c>
      <c r="H53" s="136">
        <f>'Rozpočet Pol'!K58</f>
        <v>0</v>
      </c>
      <c r="I53" s="204"/>
      <c r="J53" s="204"/>
    </row>
    <row r="54" spans="1:10" ht="25.5" customHeight="1">
      <c r="A54" s="123"/>
      <c r="B54" s="125" t="s">
        <v>67</v>
      </c>
      <c r="C54" s="205" t="s">
        <v>68</v>
      </c>
      <c r="D54" s="206"/>
      <c r="E54" s="206"/>
      <c r="F54" s="135" t="s">
        <v>23</v>
      </c>
      <c r="G54" s="136">
        <f>'Rozpočet Pol'!I62</f>
        <v>0</v>
      </c>
      <c r="H54" s="136">
        <f>'Rozpočet Pol'!K62</f>
        <v>0</v>
      </c>
      <c r="I54" s="204"/>
      <c r="J54" s="204"/>
    </row>
    <row r="55" spans="1:10" ht="25.5" customHeight="1">
      <c r="A55" s="123"/>
      <c r="B55" s="125" t="s">
        <v>69</v>
      </c>
      <c r="C55" s="205" t="s">
        <v>70</v>
      </c>
      <c r="D55" s="206"/>
      <c r="E55" s="206"/>
      <c r="F55" s="135" t="s">
        <v>23</v>
      </c>
      <c r="G55" s="136">
        <f>'Rozpočet Pol'!I67</f>
        <v>0</v>
      </c>
      <c r="H55" s="136">
        <f>'Rozpočet Pol'!K67</f>
        <v>0</v>
      </c>
      <c r="I55" s="204"/>
      <c r="J55" s="204"/>
    </row>
    <row r="56" spans="1:10" ht="25.5" customHeight="1">
      <c r="A56" s="123"/>
      <c r="B56" s="125" t="s">
        <v>71</v>
      </c>
      <c r="C56" s="205" t="s">
        <v>72</v>
      </c>
      <c r="D56" s="206"/>
      <c r="E56" s="206"/>
      <c r="F56" s="135" t="s">
        <v>23</v>
      </c>
      <c r="G56" s="136">
        <f>'Rozpočet Pol'!I70</f>
        <v>0</v>
      </c>
      <c r="H56" s="136">
        <f>'Rozpočet Pol'!K70</f>
        <v>0</v>
      </c>
      <c r="I56" s="204"/>
      <c r="J56" s="204"/>
    </row>
    <row r="57" spans="1:10" ht="25.5" customHeight="1">
      <c r="A57" s="123"/>
      <c r="B57" s="125" t="s">
        <v>73</v>
      </c>
      <c r="C57" s="205" t="s">
        <v>74</v>
      </c>
      <c r="D57" s="206"/>
      <c r="E57" s="206"/>
      <c r="F57" s="135" t="s">
        <v>23</v>
      </c>
      <c r="G57" s="136">
        <f>'Rozpočet Pol'!I75</f>
        <v>0</v>
      </c>
      <c r="H57" s="136">
        <f>'Rozpočet Pol'!K75</f>
        <v>0</v>
      </c>
      <c r="I57" s="204"/>
      <c r="J57" s="204"/>
    </row>
    <row r="58" spans="1:10" ht="25.5" customHeight="1">
      <c r="A58" s="123"/>
      <c r="B58" s="125" t="s">
        <v>75</v>
      </c>
      <c r="C58" s="205" t="s">
        <v>76</v>
      </c>
      <c r="D58" s="206"/>
      <c r="E58" s="206"/>
      <c r="F58" s="135" t="s">
        <v>23</v>
      </c>
      <c r="G58" s="136">
        <f>'Rozpočet Pol'!I82</f>
        <v>0</v>
      </c>
      <c r="H58" s="136">
        <f>'Rozpočet Pol'!K82</f>
        <v>0</v>
      </c>
      <c r="I58" s="204"/>
      <c r="J58" s="204"/>
    </row>
    <row r="59" spans="1:10" ht="25.5" customHeight="1">
      <c r="A59" s="123"/>
      <c r="B59" s="125" t="s">
        <v>77</v>
      </c>
      <c r="C59" s="205" t="s">
        <v>78</v>
      </c>
      <c r="D59" s="206"/>
      <c r="E59" s="206"/>
      <c r="F59" s="135" t="s">
        <v>24</v>
      </c>
      <c r="G59" s="136">
        <f>'Rozpočet Pol'!I85</f>
        <v>0</v>
      </c>
      <c r="H59" s="136">
        <f>'Rozpočet Pol'!K85</f>
        <v>0</v>
      </c>
      <c r="I59" s="204"/>
      <c r="J59" s="204"/>
    </row>
    <row r="60" spans="1:10" ht="25.5" customHeight="1">
      <c r="A60" s="123"/>
      <c r="B60" s="125" t="s">
        <v>79</v>
      </c>
      <c r="C60" s="205" t="s">
        <v>80</v>
      </c>
      <c r="D60" s="206"/>
      <c r="E60" s="206"/>
      <c r="F60" s="135" t="s">
        <v>24</v>
      </c>
      <c r="G60" s="136">
        <f>'Rozpočet Pol'!I90</f>
        <v>0</v>
      </c>
      <c r="H60" s="136">
        <f>'Rozpočet Pol'!K90</f>
        <v>0</v>
      </c>
      <c r="I60" s="204"/>
      <c r="J60" s="204"/>
    </row>
    <row r="61" spans="1:10" ht="25.5" customHeight="1">
      <c r="A61" s="123"/>
      <c r="B61" s="125" t="s">
        <v>81</v>
      </c>
      <c r="C61" s="205" t="s">
        <v>82</v>
      </c>
      <c r="D61" s="206"/>
      <c r="E61" s="206"/>
      <c r="F61" s="135" t="s">
        <v>24</v>
      </c>
      <c r="G61" s="136">
        <f>'Rozpočet Pol'!I95</f>
        <v>0</v>
      </c>
      <c r="H61" s="136">
        <f>'Rozpočet Pol'!K95</f>
        <v>0</v>
      </c>
      <c r="I61" s="204"/>
      <c r="J61" s="204"/>
    </row>
    <row r="62" spans="1:10" ht="25.5" customHeight="1">
      <c r="A62" s="123"/>
      <c r="B62" s="125" t="s">
        <v>83</v>
      </c>
      <c r="C62" s="205" t="s">
        <v>84</v>
      </c>
      <c r="D62" s="206"/>
      <c r="E62" s="206"/>
      <c r="F62" s="135" t="s">
        <v>24</v>
      </c>
      <c r="G62" s="136">
        <f>'Rozpočet Pol'!I98</f>
        <v>0</v>
      </c>
      <c r="H62" s="136">
        <f>'Rozpočet Pol'!K98</f>
        <v>0</v>
      </c>
      <c r="I62" s="204"/>
      <c r="J62" s="204"/>
    </row>
    <row r="63" spans="1:10" ht="25.5" customHeight="1">
      <c r="A63" s="123"/>
      <c r="B63" s="132" t="s">
        <v>85</v>
      </c>
      <c r="C63" s="208" t="s">
        <v>26</v>
      </c>
      <c r="D63" s="209"/>
      <c r="E63" s="209"/>
      <c r="F63" s="137" t="s">
        <v>85</v>
      </c>
      <c r="G63" s="138">
        <f>'Rozpočet Pol'!I102</f>
        <v>0</v>
      </c>
      <c r="H63" s="138">
        <f>'Rozpočet Pol'!K102</f>
        <v>0</v>
      </c>
      <c r="I63" s="207"/>
      <c r="J63" s="207"/>
    </row>
    <row r="64" spans="1:10" ht="25.5" customHeight="1">
      <c r="A64" s="124"/>
      <c r="B64" s="128" t="s">
        <v>1</v>
      </c>
      <c r="C64" s="128"/>
      <c r="D64" s="129"/>
      <c r="E64" s="129"/>
      <c r="F64" s="139"/>
      <c r="G64" s="140">
        <f>SUM(G49:G63)</f>
        <v>0</v>
      </c>
      <c r="H64" s="140">
        <f>SUM(H49:H63)</f>
        <v>0</v>
      </c>
      <c r="I64" s="210">
        <f>SUM(I49:I63)</f>
        <v>0</v>
      </c>
      <c r="J64" s="210"/>
    </row>
    <row r="65" spans="6:10">
      <c r="F65" s="141"/>
      <c r="G65" s="96"/>
      <c r="H65" s="141"/>
      <c r="I65" s="96"/>
      <c r="J65" s="96"/>
    </row>
    <row r="66" spans="6:10">
      <c r="F66" s="141"/>
      <c r="G66" s="96"/>
      <c r="H66" s="141"/>
      <c r="I66" s="96"/>
      <c r="J66" s="96"/>
    </row>
    <row r="67" spans="6:10">
      <c r="F67" s="141"/>
      <c r="G67" s="96"/>
      <c r="H67" s="141"/>
      <c r="I67" s="96"/>
      <c r="J67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0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C39:E39"/>
    <mergeCell ref="B40:E40"/>
    <mergeCell ref="B43:J43"/>
    <mergeCell ref="I48:J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4:J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252" t="s">
        <v>6</v>
      </c>
      <c r="B1" s="252"/>
      <c r="C1" s="253"/>
      <c r="D1" s="252"/>
      <c r="E1" s="252"/>
      <c r="F1" s="252"/>
      <c r="G1" s="252"/>
    </row>
    <row r="2" spans="1:7" ht="24.95" customHeight="1">
      <c r="A2" s="79" t="s">
        <v>41</v>
      </c>
      <c r="B2" s="78"/>
      <c r="C2" s="254"/>
      <c r="D2" s="254"/>
      <c r="E2" s="254"/>
      <c r="F2" s="254"/>
      <c r="G2" s="255"/>
    </row>
    <row r="3" spans="1:7" ht="24.95" hidden="1" customHeight="1">
      <c r="A3" s="79" t="s">
        <v>7</v>
      </c>
      <c r="B3" s="78"/>
      <c r="C3" s="254"/>
      <c r="D3" s="254"/>
      <c r="E3" s="254"/>
      <c r="F3" s="254"/>
      <c r="G3" s="255"/>
    </row>
    <row r="4" spans="1:7" ht="24.95" hidden="1" customHeight="1">
      <c r="A4" s="79" t="s">
        <v>8</v>
      </c>
      <c r="B4" s="78"/>
      <c r="C4" s="254"/>
      <c r="D4" s="254"/>
      <c r="E4" s="254"/>
      <c r="F4" s="254"/>
      <c r="G4" s="255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121"/>
  <sheetViews>
    <sheetView tabSelected="1" topLeftCell="A69" workbookViewId="0">
      <selection activeCell="C57" sqref="C57"/>
    </sheetView>
  </sheetViews>
  <sheetFormatPr defaultRowHeight="12.75" outlineLevelRow="1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8" max="21" width="0" hidden="1" customWidth="1"/>
    <col min="29" max="39" width="0" hidden="1" customWidth="1"/>
  </cols>
  <sheetData>
    <row r="1" spans="1:60" ht="15.75" customHeight="1">
      <c r="A1" s="256" t="s">
        <v>250</v>
      </c>
      <c r="B1" s="256"/>
      <c r="C1" s="256"/>
      <c r="D1" s="256"/>
      <c r="E1" s="256"/>
      <c r="F1" s="256"/>
      <c r="G1" s="256"/>
      <c r="AE1" t="s">
        <v>88</v>
      </c>
    </row>
    <row r="2" spans="1:60" ht="24.95" customHeight="1">
      <c r="A2" s="146" t="s">
        <v>87</v>
      </c>
      <c r="B2" s="144"/>
      <c r="C2" s="257" t="s">
        <v>45</v>
      </c>
      <c r="D2" s="258"/>
      <c r="E2" s="258"/>
      <c r="F2" s="258"/>
      <c r="G2" s="259"/>
      <c r="AE2" t="s">
        <v>89</v>
      </c>
    </row>
    <row r="3" spans="1:60" ht="24.95" customHeight="1">
      <c r="A3" s="147" t="s">
        <v>7</v>
      </c>
      <c r="B3" s="145"/>
      <c r="C3" s="260" t="s">
        <v>42</v>
      </c>
      <c r="D3" s="261"/>
      <c r="E3" s="261"/>
      <c r="F3" s="261"/>
      <c r="G3" s="262"/>
      <c r="AE3" t="s">
        <v>90</v>
      </c>
    </row>
    <row r="4" spans="1:60" ht="24.95" hidden="1" customHeight="1">
      <c r="A4" s="147" t="s">
        <v>8</v>
      </c>
      <c r="B4" s="145"/>
      <c r="C4" s="260"/>
      <c r="D4" s="261"/>
      <c r="E4" s="261"/>
      <c r="F4" s="261"/>
      <c r="G4" s="262"/>
      <c r="AE4" t="s">
        <v>91</v>
      </c>
    </row>
    <row r="5" spans="1:60" hidden="1">
      <c r="A5" s="148" t="s">
        <v>92</v>
      </c>
      <c r="B5" s="149"/>
      <c r="C5" s="150"/>
      <c r="D5" s="151"/>
      <c r="E5" s="151"/>
      <c r="F5" s="151"/>
      <c r="G5" s="152"/>
      <c r="AE5" t="s">
        <v>93</v>
      </c>
    </row>
    <row r="7" spans="1:60" ht="38.25">
      <c r="A7" s="157" t="s">
        <v>94</v>
      </c>
      <c r="B7" s="158" t="s">
        <v>95</v>
      </c>
      <c r="C7" s="158" t="s">
        <v>96</v>
      </c>
      <c r="D7" s="157" t="s">
        <v>97</v>
      </c>
      <c r="E7" s="157" t="s">
        <v>98</v>
      </c>
      <c r="F7" s="153" t="s">
        <v>99</v>
      </c>
      <c r="G7" s="176" t="s">
        <v>28</v>
      </c>
      <c r="H7" s="177" t="s">
        <v>29</v>
      </c>
      <c r="I7" s="177" t="s">
        <v>100</v>
      </c>
      <c r="J7" s="177" t="s">
        <v>30</v>
      </c>
      <c r="K7" s="177" t="s">
        <v>101</v>
      </c>
      <c r="L7" s="177" t="s">
        <v>102</v>
      </c>
      <c r="M7" s="177" t="s">
        <v>103</v>
      </c>
      <c r="N7" s="177" t="s">
        <v>104</v>
      </c>
      <c r="O7" s="177" t="s">
        <v>105</v>
      </c>
      <c r="P7" s="177" t="s">
        <v>106</v>
      </c>
      <c r="Q7" s="177" t="s">
        <v>107</v>
      </c>
      <c r="R7" s="177" t="s">
        <v>108</v>
      </c>
      <c r="S7" s="177" t="s">
        <v>109</v>
      </c>
      <c r="T7" s="177" t="s">
        <v>110</v>
      </c>
      <c r="U7" s="160" t="s">
        <v>111</v>
      </c>
    </row>
    <row r="8" spans="1:60">
      <c r="A8" s="178" t="s">
        <v>112</v>
      </c>
      <c r="B8" s="179" t="s">
        <v>57</v>
      </c>
      <c r="C8" s="180" t="s">
        <v>58</v>
      </c>
      <c r="D8" s="181"/>
      <c r="E8" s="182"/>
      <c r="F8" s="183"/>
      <c r="G8" s="183">
        <f>SUMIF(AE9:AE33,"&lt;&gt;NOR",G9:G33)</f>
        <v>0</v>
      </c>
      <c r="H8" s="183"/>
      <c r="I8" s="183">
        <f>SUM(I9:I33)</f>
        <v>0</v>
      </c>
      <c r="J8" s="183"/>
      <c r="K8" s="183">
        <f>SUM(K9:K33)</f>
        <v>0</v>
      </c>
      <c r="L8" s="183"/>
      <c r="M8" s="183">
        <f>SUM(M9:M33)</f>
        <v>0</v>
      </c>
      <c r="N8" s="159"/>
      <c r="O8" s="159">
        <f>SUM(O9:O33)</f>
        <v>0.25298999999999999</v>
      </c>
      <c r="P8" s="159"/>
      <c r="Q8" s="159">
        <f>SUM(Q9:Q33)</f>
        <v>17.60033</v>
      </c>
      <c r="R8" s="159"/>
      <c r="S8" s="159"/>
      <c r="T8" s="178"/>
      <c r="U8" s="159">
        <f>SUM(U9:U33)</f>
        <v>420.92</v>
      </c>
      <c r="AE8" t="s">
        <v>113</v>
      </c>
    </row>
    <row r="9" spans="1:60" outlineLevel="1">
      <c r="A9" s="155">
        <v>1</v>
      </c>
      <c r="B9" s="161" t="s">
        <v>114</v>
      </c>
      <c r="C9" s="196" t="s">
        <v>115</v>
      </c>
      <c r="D9" s="163" t="s">
        <v>116</v>
      </c>
      <c r="E9" s="170">
        <v>4.7300000000000004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64">
        <v>0</v>
      </c>
      <c r="O9" s="164">
        <f>ROUND(E9*N9,5)</f>
        <v>0</v>
      </c>
      <c r="P9" s="164">
        <v>0.22500000000000001</v>
      </c>
      <c r="Q9" s="164">
        <f>ROUND(E9*P9,5)</f>
        <v>1.0642499999999999</v>
      </c>
      <c r="R9" s="164"/>
      <c r="S9" s="164"/>
      <c r="T9" s="165">
        <v>0.14199999999999999</v>
      </c>
      <c r="U9" s="164">
        <f>ROUND(E9*T9,2)</f>
        <v>0.67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117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>
      <c r="A10" s="155"/>
      <c r="B10" s="161"/>
      <c r="C10" s="197" t="s">
        <v>118</v>
      </c>
      <c r="D10" s="166"/>
      <c r="E10" s="171">
        <v>4.7300000000000004</v>
      </c>
      <c r="F10" s="174"/>
      <c r="G10" s="174"/>
      <c r="H10" s="174"/>
      <c r="I10" s="174"/>
      <c r="J10" s="174"/>
      <c r="K10" s="174"/>
      <c r="L10" s="174"/>
      <c r="M10" s="174"/>
      <c r="N10" s="164"/>
      <c r="O10" s="164"/>
      <c r="P10" s="164"/>
      <c r="Q10" s="164"/>
      <c r="R10" s="164"/>
      <c r="S10" s="164"/>
      <c r="T10" s="165"/>
      <c r="U10" s="164"/>
      <c r="V10" s="154"/>
      <c r="W10" s="154"/>
      <c r="X10" s="154"/>
      <c r="Y10" s="154"/>
      <c r="Z10" s="154"/>
      <c r="AA10" s="154"/>
      <c r="AB10" s="154"/>
      <c r="AC10" s="154"/>
      <c r="AD10" s="154"/>
      <c r="AE10" s="154" t="s">
        <v>119</v>
      </c>
      <c r="AF10" s="154">
        <v>0</v>
      </c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1">
      <c r="A11" s="155">
        <v>2</v>
      </c>
      <c r="B11" s="161" t="s">
        <v>120</v>
      </c>
      <c r="C11" s="196" t="s">
        <v>121</v>
      </c>
      <c r="D11" s="163" t="s">
        <v>116</v>
      </c>
      <c r="E11" s="170">
        <v>16.34</v>
      </c>
      <c r="F11" s="173"/>
      <c r="G11" s="174">
        <f>ROUND(E11*F11,2)</f>
        <v>0</v>
      </c>
      <c r="H11" s="173"/>
      <c r="I11" s="174">
        <f>ROUND(E11*H11,2)</f>
        <v>0</v>
      </c>
      <c r="J11" s="173"/>
      <c r="K11" s="174">
        <f>ROUND(E11*J11,2)</f>
        <v>0</v>
      </c>
      <c r="L11" s="174">
        <v>21</v>
      </c>
      <c r="M11" s="174">
        <f>G11*(1+L11/100)</f>
        <v>0</v>
      </c>
      <c r="N11" s="164">
        <v>0</v>
      </c>
      <c r="O11" s="164">
        <f>ROUND(E11*N11,5)</f>
        <v>0</v>
      </c>
      <c r="P11" s="164">
        <v>0.35199999999999998</v>
      </c>
      <c r="Q11" s="164">
        <f>ROUND(E11*P11,5)</f>
        <v>5.7516800000000003</v>
      </c>
      <c r="R11" s="164"/>
      <c r="S11" s="164"/>
      <c r="T11" s="165">
        <v>0.67500000000000004</v>
      </c>
      <c r="U11" s="164">
        <f>ROUND(E11*T11,2)</f>
        <v>11.03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117</v>
      </c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>
      <c r="A12" s="155"/>
      <c r="B12" s="161"/>
      <c r="C12" s="197" t="s">
        <v>122</v>
      </c>
      <c r="D12" s="166"/>
      <c r="E12" s="171">
        <v>16.34</v>
      </c>
      <c r="F12" s="174"/>
      <c r="G12" s="174"/>
      <c r="H12" s="174"/>
      <c r="I12" s="174"/>
      <c r="J12" s="174"/>
      <c r="K12" s="174"/>
      <c r="L12" s="174"/>
      <c r="M12" s="174"/>
      <c r="N12" s="164"/>
      <c r="O12" s="164"/>
      <c r="P12" s="164"/>
      <c r="Q12" s="164"/>
      <c r="R12" s="164"/>
      <c r="S12" s="164"/>
      <c r="T12" s="165"/>
      <c r="U12" s="164"/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119</v>
      </c>
      <c r="AF12" s="154">
        <v>0</v>
      </c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>
      <c r="A13" s="155">
        <v>3</v>
      </c>
      <c r="B13" s="161" t="s">
        <v>123</v>
      </c>
      <c r="C13" s="196" t="s">
        <v>124</v>
      </c>
      <c r="D13" s="163" t="s">
        <v>116</v>
      </c>
      <c r="E13" s="170">
        <v>16.34</v>
      </c>
      <c r="F13" s="173"/>
      <c r="G13" s="174">
        <f>ROUND(E13*F13,2)</f>
        <v>0</v>
      </c>
      <c r="H13" s="173"/>
      <c r="I13" s="174">
        <f>ROUND(E13*H13,2)</f>
        <v>0</v>
      </c>
      <c r="J13" s="173"/>
      <c r="K13" s="174">
        <f>ROUND(E13*J13,2)</f>
        <v>0</v>
      </c>
      <c r="L13" s="174">
        <v>21</v>
      </c>
      <c r="M13" s="174">
        <f>G13*(1+L13/100)</f>
        <v>0</v>
      </c>
      <c r="N13" s="164">
        <v>0</v>
      </c>
      <c r="O13" s="164">
        <f>ROUND(E13*N13,5)</f>
        <v>0</v>
      </c>
      <c r="P13" s="164">
        <v>0.66</v>
      </c>
      <c r="Q13" s="164">
        <f>ROUND(E13*P13,5)</f>
        <v>10.7844</v>
      </c>
      <c r="R13" s="164"/>
      <c r="S13" s="164"/>
      <c r="T13" s="165">
        <v>0.627</v>
      </c>
      <c r="U13" s="164">
        <f>ROUND(E13*T13,2)</f>
        <v>10.25</v>
      </c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117</v>
      </c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1">
      <c r="A14" s="155"/>
      <c r="B14" s="161"/>
      <c r="C14" s="197" t="s">
        <v>122</v>
      </c>
      <c r="D14" s="166"/>
      <c r="E14" s="171">
        <v>16.34</v>
      </c>
      <c r="F14" s="174"/>
      <c r="G14" s="174"/>
      <c r="H14" s="174"/>
      <c r="I14" s="174"/>
      <c r="J14" s="174"/>
      <c r="K14" s="174"/>
      <c r="L14" s="174"/>
      <c r="M14" s="174"/>
      <c r="N14" s="164"/>
      <c r="O14" s="164"/>
      <c r="P14" s="164"/>
      <c r="Q14" s="164"/>
      <c r="R14" s="164"/>
      <c r="S14" s="164"/>
      <c r="T14" s="165"/>
      <c r="U14" s="164"/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119</v>
      </c>
      <c r="AF14" s="154">
        <v>0</v>
      </c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>
      <c r="A15" s="155">
        <v>4</v>
      </c>
      <c r="B15" s="161" t="s">
        <v>125</v>
      </c>
      <c r="C15" s="196" t="s">
        <v>126</v>
      </c>
      <c r="D15" s="163" t="s">
        <v>127</v>
      </c>
      <c r="E15" s="170">
        <v>59.651000000000003</v>
      </c>
      <c r="F15" s="173"/>
      <c r="G15" s="174">
        <f>ROUND(E15*F15,2)</f>
        <v>0</v>
      </c>
      <c r="H15" s="173"/>
      <c r="I15" s="174">
        <f>ROUND(E15*H15,2)</f>
        <v>0</v>
      </c>
      <c r="J15" s="173"/>
      <c r="K15" s="174">
        <f>ROUND(E15*J15,2)</f>
        <v>0</v>
      </c>
      <c r="L15" s="174">
        <v>21</v>
      </c>
      <c r="M15" s="174">
        <f>G15*(1+L15/100)</f>
        <v>0</v>
      </c>
      <c r="N15" s="164">
        <v>3.5400000000000002E-3</v>
      </c>
      <c r="O15" s="164">
        <f>ROUND(E15*N15,5)</f>
        <v>0.21115999999999999</v>
      </c>
      <c r="P15" s="164">
        <v>0</v>
      </c>
      <c r="Q15" s="164">
        <f>ROUND(E15*P15,5)</f>
        <v>0</v>
      </c>
      <c r="R15" s="164"/>
      <c r="S15" s="164"/>
      <c r="T15" s="165">
        <v>1.0489999999999999</v>
      </c>
      <c r="U15" s="164">
        <f>ROUND(E15*T15,2)</f>
        <v>62.57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117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>
      <c r="A16" s="155"/>
      <c r="B16" s="161"/>
      <c r="C16" s="197" t="s">
        <v>128</v>
      </c>
      <c r="D16" s="166"/>
      <c r="E16" s="171">
        <v>2.4510000000000001</v>
      </c>
      <c r="F16" s="174"/>
      <c r="G16" s="174"/>
      <c r="H16" s="174"/>
      <c r="I16" s="174"/>
      <c r="J16" s="174"/>
      <c r="K16" s="174"/>
      <c r="L16" s="174"/>
      <c r="M16" s="174"/>
      <c r="N16" s="164"/>
      <c r="O16" s="164"/>
      <c r="P16" s="164"/>
      <c r="Q16" s="164"/>
      <c r="R16" s="164"/>
      <c r="S16" s="164"/>
      <c r="T16" s="165"/>
      <c r="U16" s="164"/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119</v>
      </c>
      <c r="AF16" s="154">
        <v>0</v>
      </c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>
      <c r="A17" s="155"/>
      <c r="B17" s="161"/>
      <c r="C17" s="197" t="s">
        <v>129</v>
      </c>
      <c r="D17" s="166"/>
      <c r="E17" s="171">
        <v>52.015999999999998</v>
      </c>
      <c r="F17" s="174"/>
      <c r="G17" s="174"/>
      <c r="H17" s="174"/>
      <c r="I17" s="174"/>
      <c r="J17" s="174"/>
      <c r="K17" s="174"/>
      <c r="L17" s="174"/>
      <c r="M17" s="174"/>
      <c r="N17" s="164"/>
      <c r="O17" s="164"/>
      <c r="P17" s="164"/>
      <c r="Q17" s="164"/>
      <c r="R17" s="164"/>
      <c r="S17" s="164"/>
      <c r="T17" s="165"/>
      <c r="U17" s="164"/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119</v>
      </c>
      <c r="AF17" s="154">
        <v>0</v>
      </c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>
      <c r="A18" s="155"/>
      <c r="B18" s="161"/>
      <c r="C18" s="197" t="s">
        <v>130</v>
      </c>
      <c r="D18" s="166"/>
      <c r="E18" s="171">
        <v>5.1840000000000002</v>
      </c>
      <c r="F18" s="174"/>
      <c r="G18" s="174"/>
      <c r="H18" s="174"/>
      <c r="I18" s="174"/>
      <c r="J18" s="174"/>
      <c r="K18" s="174"/>
      <c r="L18" s="174"/>
      <c r="M18" s="174"/>
      <c r="N18" s="164"/>
      <c r="O18" s="164"/>
      <c r="P18" s="164"/>
      <c r="Q18" s="164"/>
      <c r="R18" s="164"/>
      <c r="S18" s="164"/>
      <c r="T18" s="165"/>
      <c r="U18" s="164"/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119</v>
      </c>
      <c r="AF18" s="154">
        <v>0</v>
      </c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>
      <c r="A19" s="155">
        <v>5</v>
      </c>
      <c r="B19" s="161" t="s">
        <v>131</v>
      </c>
      <c r="C19" s="196" t="s">
        <v>132</v>
      </c>
      <c r="D19" s="163" t="s">
        <v>127</v>
      </c>
      <c r="E19" s="170">
        <v>26.007999999999999</v>
      </c>
      <c r="F19" s="173"/>
      <c r="G19" s="174">
        <f>ROUND(E19*F19,2)</f>
        <v>0</v>
      </c>
      <c r="H19" s="173"/>
      <c r="I19" s="174">
        <f>ROUND(E19*H19,2)</f>
        <v>0</v>
      </c>
      <c r="J19" s="173"/>
      <c r="K19" s="174">
        <f>ROUND(E19*J19,2)</f>
        <v>0</v>
      </c>
      <c r="L19" s="174">
        <v>21</v>
      </c>
      <c r="M19" s="174">
        <f>G19*(1+L19/100)</f>
        <v>0</v>
      </c>
      <c r="N19" s="164">
        <v>0</v>
      </c>
      <c r="O19" s="164">
        <f>ROUND(E19*N19,5)</f>
        <v>0</v>
      </c>
      <c r="P19" s="164">
        <v>0</v>
      </c>
      <c r="Q19" s="164">
        <f>ROUND(E19*P19,5)</f>
        <v>0</v>
      </c>
      <c r="R19" s="164"/>
      <c r="S19" s="164"/>
      <c r="T19" s="165">
        <v>4.2480000000000002</v>
      </c>
      <c r="U19" s="164">
        <f>ROUND(E19*T19,2)</f>
        <v>110.48</v>
      </c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117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>
      <c r="A20" s="155"/>
      <c r="B20" s="161"/>
      <c r="C20" s="197" t="s">
        <v>133</v>
      </c>
      <c r="D20" s="166"/>
      <c r="E20" s="171">
        <v>26.007999999999999</v>
      </c>
      <c r="F20" s="174"/>
      <c r="G20" s="174"/>
      <c r="H20" s="174"/>
      <c r="I20" s="174"/>
      <c r="J20" s="174"/>
      <c r="K20" s="174"/>
      <c r="L20" s="174"/>
      <c r="M20" s="174"/>
      <c r="N20" s="164"/>
      <c r="O20" s="164"/>
      <c r="P20" s="164"/>
      <c r="Q20" s="164"/>
      <c r="R20" s="164"/>
      <c r="S20" s="164"/>
      <c r="T20" s="165"/>
      <c r="U20" s="164"/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119</v>
      </c>
      <c r="AF20" s="154">
        <v>0</v>
      </c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ht="22.5" outlineLevel="1">
      <c r="A21" s="155">
        <v>6</v>
      </c>
      <c r="B21" s="161" t="s">
        <v>134</v>
      </c>
      <c r="C21" s="196" t="s">
        <v>135</v>
      </c>
      <c r="D21" s="163" t="s">
        <v>127</v>
      </c>
      <c r="E21" s="170">
        <v>3</v>
      </c>
      <c r="F21" s="173"/>
      <c r="G21" s="174">
        <f>ROUND(E21*F21,2)</f>
        <v>0</v>
      </c>
      <c r="H21" s="173"/>
      <c r="I21" s="174">
        <f>ROUND(E21*H21,2)</f>
        <v>0</v>
      </c>
      <c r="J21" s="173"/>
      <c r="K21" s="174">
        <f>ROUND(E21*J21,2)</f>
        <v>0</v>
      </c>
      <c r="L21" s="174">
        <v>21</v>
      </c>
      <c r="M21" s="174">
        <f>G21*(1+L21/100)</f>
        <v>0</v>
      </c>
      <c r="N21" s="164">
        <v>0</v>
      </c>
      <c r="O21" s="164">
        <f>ROUND(E21*N21,5)</f>
        <v>0</v>
      </c>
      <c r="P21" s="164">
        <v>0</v>
      </c>
      <c r="Q21" s="164">
        <f>ROUND(E21*P21,5)</f>
        <v>0</v>
      </c>
      <c r="R21" s="164"/>
      <c r="S21" s="164"/>
      <c r="T21" s="165">
        <v>5.10412</v>
      </c>
      <c r="U21" s="164">
        <f>ROUND(E21*T21,2)</f>
        <v>15.31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136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ht="22.5" outlineLevel="1">
      <c r="A22" s="155">
        <v>7</v>
      </c>
      <c r="B22" s="161" t="s">
        <v>137</v>
      </c>
      <c r="C22" s="196" t="s">
        <v>138</v>
      </c>
      <c r="D22" s="163" t="s">
        <v>127</v>
      </c>
      <c r="E22" s="170">
        <v>9.7530000000000001</v>
      </c>
      <c r="F22" s="173"/>
      <c r="G22" s="174">
        <f>ROUND(E22*F22,2)</f>
        <v>0</v>
      </c>
      <c r="H22" s="173"/>
      <c r="I22" s="174">
        <f>ROUND(E22*H22,2)</f>
        <v>0</v>
      </c>
      <c r="J22" s="173"/>
      <c r="K22" s="174">
        <f>ROUND(E22*J22,2)</f>
        <v>0</v>
      </c>
      <c r="L22" s="174">
        <v>21</v>
      </c>
      <c r="M22" s="174">
        <f>G22*(1+L22/100)</f>
        <v>0</v>
      </c>
      <c r="N22" s="164">
        <v>0</v>
      </c>
      <c r="O22" s="164">
        <f>ROUND(E22*N22,5)</f>
        <v>0</v>
      </c>
      <c r="P22" s="164">
        <v>0</v>
      </c>
      <c r="Q22" s="164">
        <f>ROUND(E22*P22,5)</f>
        <v>0</v>
      </c>
      <c r="R22" s="164"/>
      <c r="S22" s="164"/>
      <c r="T22" s="165">
        <v>18.456119999999999</v>
      </c>
      <c r="U22" s="164">
        <f>ROUND(E22*T22,2)</f>
        <v>180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136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1">
      <c r="A23" s="155"/>
      <c r="B23" s="161"/>
      <c r="C23" s="197" t="s">
        <v>139</v>
      </c>
      <c r="D23" s="166"/>
      <c r="E23" s="171">
        <v>9.7530000000000001</v>
      </c>
      <c r="F23" s="174"/>
      <c r="G23" s="174"/>
      <c r="H23" s="174"/>
      <c r="I23" s="174"/>
      <c r="J23" s="174"/>
      <c r="K23" s="174"/>
      <c r="L23" s="174"/>
      <c r="M23" s="174"/>
      <c r="N23" s="164"/>
      <c r="O23" s="164"/>
      <c r="P23" s="164"/>
      <c r="Q23" s="164"/>
      <c r="R23" s="164"/>
      <c r="S23" s="164"/>
      <c r="T23" s="165"/>
      <c r="U23" s="164"/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119</v>
      </c>
      <c r="AF23" s="154">
        <v>0</v>
      </c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>
      <c r="A24" s="155">
        <v>8</v>
      </c>
      <c r="B24" s="161" t="s">
        <v>140</v>
      </c>
      <c r="C24" s="196" t="s">
        <v>141</v>
      </c>
      <c r="D24" s="163" t="s">
        <v>127</v>
      </c>
      <c r="E24" s="170">
        <v>6.75</v>
      </c>
      <c r="F24" s="173"/>
      <c r="G24" s="174">
        <f>ROUND(E24*F24,2)</f>
        <v>0</v>
      </c>
      <c r="H24" s="173"/>
      <c r="I24" s="174">
        <f>ROUND(E24*H24,2)</f>
        <v>0</v>
      </c>
      <c r="J24" s="173"/>
      <c r="K24" s="174">
        <f>ROUND(E24*J24,2)</f>
        <v>0</v>
      </c>
      <c r="L24" s="174">
        <v>21</v>
      </c>
      <c r="M24" s="174">
        <f>G24*(1+L24/100)</f>
        <v>0</v>
      </c>
      <c r="N24" s="164">
        <v>0</v>
      </c>
      <c r="O24" s="164">
        <f>ROUND(E24*N24,5)</f>
        <v>0</v>
      </c>
      <c r="P24" s="164">
        <v>0</v>
      </c>
      <c r="Q24" s="164">
        <f>ROUND(E24*P24,5)</f>
        <v>0</v>
      </c>
      <c r="R24" s="164"/>
      <c r="S24" s="164"/>
      <c r="T24" s="165">
        <v>0.53</v>
      </c>
      <c r="U24" s="164">
        <f>ROUND(E24*T24,2)</f>
        <v>3.58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117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>
      <c r="A25" s="155"/>
      <c r="B25" s="161"/>
      <c r="C25" s="197" t="s">
        <v>142</v>
      </c>
      <c r="D25" s="166"/>
      <c r="E25" s="171">
        <v>6.75</v>
      </c>
      <c r="F25" s="174"/>
      <c r="G25" s="174"/>
      <c r="H25" s="174"/>
      <c r="I25" s="174"/>
      <c r="J25" s="174"/>
      <c r="K25" s="174"/>
      <c r="L25" s="174"/>
      <c r="M25" s="174"/>
      <c r="N25" s="164"/>
      <c r="O25" s="164"/>
      <c r="P25" s="164"/>
      <c r="Q25" s="164"/>
      <c r="R25" s="164"/>
      <c r="S25" s="164"/>
      <c r="T25" s="165"/>
      <c r="U25" s="164"/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119</v>
      </c>
      <c r="AF25" s="154">
        <v>0</v>
      </c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>
      <c r="A26" s="155">
        <v>9</v>
      </c>
      <c r="B26" s="161" t="s">
        <v>143</v>
      </c>
      <c r="C26" s="196" t="s">
        <v>144</v>
      </c>
      <c r="D26" s="163" t="s">
        <v>127</v>
      </c>
      <c r="E26" s="170">
        <v>5.1840000000000002</v>
      </c>
      <c r="F26" s="173"/>
      <c r="G26" s="174">
        <f>ROUND(E26*F26,2)</f>
        <v>0</v>
      </c>
      <c r="H26" s="173"/>
      <c r="I26" s="174">
        <f>ROUND(E26*H26,2)</f>
        <v>0</v>
      </c>
      <c r="J26" s="173"/>
      <c r="K26" s="174">
        <f>ROUND(E26*J26,2)</f>
        <v>0</v>
      </c>
      <c r="L26" s="174">
        <v>21</v>
      </c>
      <c r="M26" s="174">
        <f>G26*(1+L26/100)</f>
        <v>0</v>
      </c>
      <c r="N26" s="164">
        <v>8.0700000000000008E-3</v>
      </c>
      <c r="O26" s="164">
        <f>ROUND(E26*N26,5)</f>
        <v>4.1829999999999999E-2</v>
      </c>
      <c r="P26" s="164">
        <v>0</v>
      </c>
      <c r="Q26" s="164">
        <f>ROUND(E26*P26,5)</f>
        <v>0</v>
      </c>
      <c r="R26" s="164"/>
      <c r="S26" s="164"/>
      <c r="T26" s="165">
        <v>3.8323999999999998</v>
      </c>
      <c r="U26" s="164">
        <f>ROUND(E26*T26,2)</f>
        <v>19.87</v>
      </c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136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>
      <c r="A27" s="155"/>
      <c r="B27" s="161"/>
      <c r="C27" s="197" t="s">
        <v>145</v>
      </c>
      <c r="D27" s="166"/>
      <c r="E27" s="171">
        <v>5.1840000000000002</v>
      </c>
      <c r="F27" s="174"/>
      <c r="G27" s="174"/>
      <c r="H27" s="174"/>
      <c r="I27" s="174"/>
      <c r="J27" s="174"/>
      <c r="K27" s="174"/>
      <c r="L27" s="174"/>
      <c r="M27" s="174"/>
      <c r="N27" s="164"/>
      <c r="O27" s="164"/>
      <c r="P27" s="164"/>
      <c r="Q27" s="164"/>
      <c r="R27" s="164"/>
      <c r="S27" s="164"/>
      <c r="T27" s="165"/>
      <c r="U27" s="164"/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119</v>
      </c>
      <c r="AF27" s="154">
        <v>0</v>
      </c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>
      <c r="A28" s="155">
        <v>10</v>
      </c>
      <c r="B28" s="161" t="s">
        <v>146</v>
      </c>
      <c r="C28" s="196" t="s">
        <v>147</v>
      </c>
      <c r="D28" s="163" t="s">
        <v>127</v>
      </c>
      <c r="E28" s="170">
        <v>0.75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21</v>
      </c>
      <c r="M28" s="174">
        <f>G28*(1+L28/100)</f>
        <v>0</v>
      </c>
      <c r="N28" s="164">
        <v>0</v>
      </c>
      <c r="O28" s="164">
        <f>ROUND(E28*N28,5)</f>
        <v>0</v>
      </c>
      <c r="P28" s="164">
        <v>0</v>
      </c>
      <c r="Q28" s="164">
        <f>ROUND(E28*P28,5)</f>
        <v>0</v>
      </c>
      <c r="R28" s="164"/>
      <c r="S28" s="164"/>
      <c r="T28" s="165">
        <v>4.6550000000000002</v>
      </c>
      <c r="U28" s="164">
        <f>ROUND(E28*T28,2)</f>
        <v>3.49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117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1">
      <c r="A29" s="155"/>
      <c r="B29" s="161"/>
      <c r="C29" s="197" t="s">
        <v>148</v>
      </c>
      <c r="D29" s="166"/>
      <c r="E29" s="171">
        <v>0.75</v>
      </c>
      <c r="F29" s="174"/>
      <c r="G29" s="174"/>
      <c r="H29" s="174"/>
      <c r="I29" s="174"/>
      <c r="J29" s="174"/>
      <c r="K29" s="174"/>
      <c r="L29" s="174"/>
      <c r="M29" s="174"/>
      <c r="N29" s="164"/>
      <c r="O29" s="164"/>
      <c r="P29" s="164"/>
      <c r="Q29" s="164"/>
      <c r="R29" s="164"/>
      <c r="S29" s="164"/>
      <c r="T29" s="165"/>
      <c r="U29" s="164"/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119</v>
      </c>
      <c r="AF29" s="154">
        <v>0</v>
      </c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ht="22.5" outlineLevel="1">
      <c r="A30" s="155">
        <v>11</v>
      </c>
      <c r="B30" s="161" t="s">
        <v>149</v>
      </c>
      <c r="C30" s="196" t="s">
        <v>150</v>
      </c>
      <c r="D30" s="163" t="s">
        <v>127</v>
      </c>
      <c r="E30" s="170">
        <v>2</v>
      </c>
      <c r="F30" s="173"/>
      <c r="G30" s="174">
        <f>ROUND(E30*F30,2)</f>
        <v>0</v>
      </c>
      <c r="H30" s="173"/>
      <c r="I30" s="174">
        <f>ROUND(E30*H30,2)</f>
        <v>0</v>
      </c>
      <c r="J30" s="173"/>
      <c r="K30" s="174">
        <f>ROUND(E30*J30,2)</f>
        <v>0</v>
      </c>
      <c r="L30" s="174">
        <v>21</v>
      </c>
      <c r="M30" s="174">
        <f>G30*(1+L30/100)</f>
        <v>0</v>
      </c>
      <c r="N30" s="164">
        <v>0</v>
      </c>
      <c r="O30" s="164">
        <f>ROUND(E30*N30,5)</f>
        <v>0</v>
      </c>
      <c r="P30" s="164">
        <v>0</v>
      </c>
      <c r="Q30" s="164">
        <f>ROUND(E30*P30,5)</f>
        <v>0</v>
      </c>
      <c r="R30" s="164"/>
      <c r="S30" s="164"/>
      <c r="T30" s="165">
        <v>0.86499999999999999</v>
      </c>
      <c r="U30" s="164">
        <f>ROUND(E30*T30,2)</f>
        <v>1.73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136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ht="22.5" outlineLevel="1">
      <c r="A31" s="155">
        <v>12</v>
      </c>
      <c r="B31" s="161" t="s">
        <v>151</v>
      </c>
      <c r="C31" s="196" t="s">
        <v>152</v>
      </c>
      <c r="D31" s="163" t="s">
        <v>127</v>
      </c>
      <c r="E31" s="170">
        <v>0.75</v>
      </c>
      <c r="F31" s="173"/>
      <c r="G31" s="174">
        <f>ROUND(E31*F31,2)</f>
        <v>0</v>
      </c>
      <c r="H31" s="173"/>
      <c r="I31" s="174">
        <f>ROUND(E31*H31,2)</f>
        <v>0</v>
      </c>
      <c r="J31" s="173"/>
      <c r="K31" s="174">
        <f>ROUND(E31*J31,2)</f>
        <v>0</v>
      </c>
      <c r="L31" s="174">
        <v>21</v>
      </c>
      <c r="M31" s="174">
        <f>G31*(1+L31/100)</f>
        <v>0</v>
      </c>
      <c r="N31" s="164">
        <v>0</v>
      </c>
      <c r="O31" s="164">
        <f>ROUND(E31*N31,5)</f>
        <v>0</v>
      </c>
      <c r="P31" s="164">
        <v>0</v>
      </c>
      <c r="Q31" s="164">
        <f>ROUND(E31*P31,5)</f>
        <v>0</v>
      </c>
      <c r="R31" s="164"/>
      <c r="S31" s="164"/>
      <c r="T31" s="165">
        <v>2.5910000000000002</v>
      </c>
      <c r="U31" s="164">
        <f>ROUND(E31*T31,2)</f>
        <v>1.94</v>
      </c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136</v>
      </c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1">
      <c r="A32" s="155">
        <v>13</v>
      </c>
      <c r="B32" s="161" t="s">
        <v>153</v>
      </c>
      <c r="C32" s="196" t="s">
        <v>154</v>
      </c>
      <c r="D32" s="163" t="s">
        <v>127</v>
      </c>
      <c r="E32" s="170">
        <v>118.99079999999999</v>
      </c>
      <c r="F32" s="173"/>
      <c r="G32" s="174">
        <f>ROUND(E32*F32,2)</f>
        <v>0</v>
      </c>
      <c r="H32" s="173"/>
      <c r="I32" s="174">
        <f>ROUND(E32*H32,2)</f>
        <v>0</v>
      </c>
      <c r="J32" s="173"/>
      <c r="K32" s="174">
        <f>ROUND(E32*J32,2)</f>
        <v>0</v>
      </c>
      <c r="L32" s="174">
        <v>21</v>
      </c>
      <c r="M32" s="174">
        <f>G32*(1+L32/100)</f>
        <v>0</v>
      </c>
      <c r="N32" s="164">
        <v>0</v>
      </c>
      <c r="O32" s="164">
        <f>ROUND(E32*N32,5)</f>
        <v>0</v>
      </c>
      <c r="P32" s="164">
        <v>0</v>
      </c>
      <c r="Q32" s="164">
        <f>ROUND(E32*P32,5)</f>
        <v>0</v>
      </c>
      <c r="R32" s="164"/>
      <c r="S32" s="164"/>
      <c r="T32" s="165">
        <v>0</v>
      </c>
      <c r="U32" s="164">
        <f>ROUND(E32*T32,2)</f>
        <v>0</v>
      </c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117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ht="22.5" outlineLevel="1">
      <c r="A33" s="155"/>
      <c r="B33" s="161"/>
      <c r="C33" s="197" t="s">
        <v>155</v>
      </c>
      <c r="D33" s="166"/>
      <c r="E33" s="171">
        <v>118.99079999999999</v>
      </c>
      <c r="F33" s="174"/>
      <c r="G33" s="174"/>
      <c r="H33" s="174"/>
      <c r="I33" s="174"/>
      <c r="J33" s="174"/>
      <c r="K33" s="174"/>
      <c r="L33" s="174"/>
      <c r="M33" s="174"/>
      <c r="N33" s="164"/>
      <c r="O33" s="164"/>
      <c r="P33" s="164"/>
      <c r="Q33" s="164"/>
      <c r="R33" s="164"/>
      <c r="S33" s="164"/>
      <c r="T33" s="165"/>
      <c r="U33" s="164"/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119</v>
      </c>
      <c r="AF33" s="154">
        <v>0</v>
      </c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>
      <c r="A34" s="156" t="s">
        <v>112</v>
      </c>
      <c r="B34" s="162" t="s">
        <v>59</v>
      </c>
      <c r="C34" s="198" t="s">
        <v>60</v>
      </c>
      <c r="D34" s="167"/>
      <c r="E34" s="172"/>
      <c r="F34" s="175"/>
      <c r="G34" s="175">
        <f>SUMIF(AE35:AE46,"&lt;&gt;NOR",G35:G46)</f>
        <v>0</v>
      </c>
      <c r="H34" s="175"/>
      <c r="I34" s="175">
        <f>SUM(I35:I46)</f>
        <v>0</v>
      </c>
      <c r="J34" s="175"/>
      <c r="K34" s="175">
        <f>SUM(K35:K46)</f>
        <v>0</v>
      </c>
      <c r="L34" s="175"/>
      <c r="M34" s="175">
        <f>SUM(M35:M46)</f>
        <v>0</v>
      </c>
      <c r="N34" s="168"/>
      <c r="O34" s="168">
        <f>SUM(O35:O46)</f>
        <v>63.75909</v>
      </c>
      <c r="P34" s="168"/>
      <c r="Q34" s="168">
        <f>SUM(Q35:Q46)</f>
        <v>0</v>
      </c>
      <c r="R34" s="168"/>
      <c r="S34" s="168"/>
      <c r="T34" s="169"/>
      <c r="U34" s="168">
        <f>SUM(U35:U46)</f>
        <v>170.19</v>
      </c>
      <c r="AE34" t="s">
        <v>113</v>
      </c>
    </row>
    <row r="35" spans="1:60" ht="22.5" outlineLevel="1">
      <c r="A35" s="155">
        <v>14</v>
      </c>
      <c r="B35" s="161" t="s">
        <v>156</v>
      </c>
      <c r="C35" s="196" t="s">
        <v>157</v>
      </c>
      <c r="D35" s="163" t="s">
        <v>116</v>
      </c>
      <c r="E35" s="170">
        <v>90.58</v>
      </c>
      <c r="F35" s="173"/>
      <c r="G35" s="174">
        <f>ROUND(E35*F35,2)</f>
        <v>0</v>
      </c>
      <c r="H35" s="173"/>
      <c r="I35" s="174">
        <f>ROUND(E35*H35,2)</f>
        <v>0</v>
      </c>
      <c r="J35" s="173"/>
      <c r="K35" s="174">
        <f>ROUND(E35*J35,2)</f>
        <v>0</v>
      </c>
      <c r="L35" s="174">
        <v>21</v>
      </c>
      <c r="M35" s="174">
        <f>G35*(1+L35/100)</f>
        <v>0</v>
      </c>
      <c r="N35" s="164">
        <v>0</v>
      </c>
      <c r="O35" s="164">
        <f>ROUND(E35*N35,5)</f>
        <v>0</v>
      </c>
      <c r="P35" s="164">
        <v>0</v>
      </c>
      <c r="Q35" s="164">
        <f>ROUND(E35*P35,5)</f>
        <v>0</v>
      </c>
      <c r="R35" s="164"/>
      <c r="S35" s="164"/>
      <c r="T35" s="165">
        <v>0.15</v>
      </c>
      <c r="U35" s="164">
        <f>ROUND(E35*T35,2)</f>
        <v>13.59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117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>
      <c r="A36" s="155"/>
      <c r="B36" s="161"/>
      <c r="C36" s="197" t="s">
        <v>158</v>
      </c>
      <c r="D36" s="166"/>
      <c r="E36" s="171">
        <v>90.58</v>
      </c>
      <c r="F36" s="174"/>
      <c r="G36" s="174"/>
      <c r="H36" s="174"/>
      <c r="I36" s="174"/>
      <c r="J36" s="174"/>
      <c r="K36" s="174"/>
      <c r="L36" s="174"/>
      <c r="M36" s="174"/>
      <c r="N36" s="164"/>
      <c r="O36" s="164"/>
      <c r="P36" s="164"/>
      <c r="Q36" s="164"/>
      <c r="R36" s="164"/>
      <c r="S36" s="164"/>
      <c r="T36" s="165"/>
      <c r="U36" s="164"/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119</v>
      </c>
      <c r="AF36" s="154">
        <v>0</v>
      </c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ht="22.5" outlineLevel="1">
      <c r="A37" s="155">
        <v>15</v>
      </c>
      <c r="B37" s="161" t="s">
        <v>159</v>
      </c>
      <c r="C37" s="196" t="s">
        <v>160</v>
      </c>
      <c r="D37" s="163" t="s">
        <v>161</v>
      </c>
      <c r="E37" s="170">
        <v>10</v>
      </c>
      <c r="F37" s="173"/>
      <c r="G37" s="174">
        <f>ROUND(E37*F37,2)</f>
        <v>0</v>
      </c>
      <c r="H37" s="173"/>
      <c r="I37" s="174">
        <f>ROUND(E37*H37,2)</f>
        <v>0</v>
      </c>
      <c r="J37" s="173"/>
      <c r="K37" s="174">
        <f>ROUND(E37*J37,2)</f>
        <v>0</v>
      </c>
      <c r="L37" s="174">
        <v>21</v>
      </c>
      <c r="M37" s="174">
        <f>G37*(1+L37/100)</f>
        <v>0</v>
      </c>
      <c r="N37" s="164">
        <v>0.43051</v>
      </c>
      <c r="O37" s="164">
        <f>ROUND(E37*N37,5)</f>
        <v>4.3051000000000004</v>
      </c>
      <c r="P37" s="164">
        <v>0</v>
      </c>
      <c r="Q37" s="164">
        <f>ROUND(E37*P37,5)</f>
        <v>0</v>
      </c>
      <c r="R37" s="164"/>
      <c r="S37" s="164"/>
      <c r="T37" s="165">
        <v>0.77873999999999999</v>
      </c>
      <c r="U37" s="164">
        <f>ROUND(E37*T37,2)</f>
        <v>7.79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136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outlineLevel="1">
      <c r="A38" s="155"/>
      <c r="B38" s="161"/>
      <c r="C38" s="197" t="s">
        <v>162</v>
      </c>
      <c r="D38" s="166"/>
      <c r="E38" s="171">
        <v>10</v>
      </c>
      <c r="F38" s="174"/>
      <c r="G38" s="174"/>
      <c r="H38" s="174"/>
      <c r="I38" s="174"/>
      <c r="J38" s="174"/>
      <c r="K38" s="174"/>
      <c r="L38" s="174"/>
      <c r="M38" s="174"/>
      <c r="N38" s="164"/>
      <c r="O38" s="164"/>
      <c r="P38" s="164"/>
      <c r="Q38" s="164"/>
      <c r="R38" s="164"/>
      <c r="S38" s="164"/>
      <c r="T38" s="165"/>
      <c r="U38" s="164"/>
      <c r="V38" s="154"/>
      <c r="W38" s="154"/>
      <c r="X38" s="154"/>
      <c r="Y38" s="154"/>
      <c r="Z38" s="154"/>
      <c r="AA38" s="154"/>
      <c r="AB38" s="154"/>
      <c r="AC38" s="154"/>
      <c r="AD38" s="154"/>
      <c r="AE38" s="154" t="s">
        <v>119</v>
      </c>
      <c r="AF38" s="154">
        <v>0</v>
      </c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ht="22.5" outlineLevel="1">
      <c r="A39" s="155">
        <v>16</v>
      </c>
      <c r="B39" s="161" t="s">
        <v>163</v>
      </c>
      <c r="C39" s="196" t="s">
        <v>164</v>
      </c>
      <c r="D39" s="163" t="s">
        <v>127</v>
      </c>
      <c r="E39" s="170">
        <v>14.625999999999999</v>
      </c>
      <c r="F39" s="173"/>
      <c r="G39" s="174">
        <f>ROUND(E39*F39,2)</f>
        <v>0</v>
      </c>
      <c r="H39" s="173"/>
      <c r="I39" s="174">
        <f>ROUND(E39*H39,2)</f>
        <v>0</v>
      </c>
      <c r="J39" s="173"/>
      <c r="K39" s="174">
        <f>ROUND(E39*J39,2)</f>
        <v>0</v>
      </c>
      <c r="L39" s="174">
        <v>21</v>
      </c>
      <c r="M39" s="174">
        <f>G39*(1+L39/100)</f>
        <v>0</v>
      </c>
      <c r="N39" s="164">
        <v>3.1997300000000002</v>
      </c>
      <c r="O39" s="164">
        <f>ROUND(E39*N39,5)</f>
        <v>46.799250000000001</v>
      </c>
      <c r="P39" s="164">
        <v>0</v>
      </c>
      <c r="Q39" s="164">
        <f>ROUND(E39*P39,5)</f>
        <v>0</v>
      </c>
      <c r="R39" s="164"/>
      <c r="S39" s="164"/>
      <c r="T39" s="165">
        <v>6.3143700000000003</v>
      </c>
      <c r="U39" s="164">
        <f>ROUND(E39*T39,2)</f>
        <v>92.35</v>
      </c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136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1">
      <c r="A40" s="155"/>
      <c r="B40" s="161"/>
      <c r="C40" s="197" t="s">
        <v>165</v>
      </c>
      <c r="D40" s="166"/>
      <c r="E40" s="171">
        <v>14.625999999999999</v>
      </c>
      <c r="F40" s="174"/>
      <c r="G40" s="174"/>
      <c r="H40" s="174"/>
      <c r="I40" s="174"/>
      <c r="J40" s="174"/>
      <c r="K40" s="174"/>
      <c r="L40" s="174"/>
      <c r="M40" s="174"/>
      <c r="N40" s="164"/>
      <c r="O40" s="164"/>
      <c r="P40" s="164"/>
      <c r="Q40" s="164"/>
      <c r="R40" s="164"/>
      <c r="S40" s="164"/>
      <c r="T40" s="165"/>
      <c r="U40" s="164"/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119</v>
      </c>
      <c r="AF40" s="154">
        <v>0</v>
      </c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ht="22.5" outlineLevel="1">
      <c r="A41" s="155">
        <v>17</v>
      </c>
      <c r="B41" s="161" t="s">
        <v>166</v>
      </c>
      <c r="C41" s="196" t="s">
        <v>167</v>
      </c>
      <c r="D41" s="163" t="s">
        <v>127</v>
      </c>
      <c r="E41" s="170">
        <v>1.35</v>
      </c>
      <c r="F41" s="173"/>
      <c r="G41" s="174">
        <f>ROUND(E41*F41,2)</f>
        <v>0</v>
      </c>
      <c r="H41" s="173"/>
      <c r="I41" s="174">
        <f>ROUND(E41*H41,2)</f>
        <v>0</v>
      </c>
      <c r="J41" s="173"/>
      <c r="K41" s="174">
        <f>ROUND(E41*J41,2)</f>
        <v>0</v>
      </c>
      <c r="L41" s="174">
        <v>21</v>
      </c>
      <c r="M41" s="174">
        <f>G41*(1+L41/100)</f>
        <v>0</v>
      </c>
      <c r="N41" s="164">
        <v>2.8442799999999999</v>
      </c>
      <c r="O41" s="164">
        <f>ROUND(E41*N41,5)</f>
        <v>3.8397800000000002</v>
      </c>
      <c r="P41" s="164">
        <v>0</v>
      </c>
      <c r="Q41" s="164">
        <f>ROUND(E41*P41,5)</f>
        <v>0</v>
      </c>
      <c r="R41" s="164"/>
      <c r="S41" s="164"/>
      <c r="T41" s="165">
        <v>5.8307000000000002</v>
      </c>
      <c r="U41" s="164">
        <f>ROUND(E41*T41,2)</f>
        <v>7.87</v>
      </c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136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outlineLevel="1">
      <c r="A42" s="155"/>
      <c r="B42" s="161"/>
      <c r="C42" s="197" t="s">
        <v>168</v>
      </c>
      <c r="D42" s="166"/>
      <c r="E42" s="171">
        <v>1.35</v>
      </c>
      <c r="F42" s="174"/>
      <c r="G42" s="174"/>
      <c r="H42" s="174"/>
      <c r="I42" s="174"/>
      <c r="J42" s="174"/>
      <c r="K42" s="174"/>
      <c r="L42" s="174"/>
      <c r="M42" s="174"/>
      <c r="N42" s="164"/>
      <c r="O42" s="164"/>
      <c r="P42" s="164"/>
      <c r="Q42" s="164"/>
      <c r="R42" s="164"/>
      <c r="S42" s="164"/>
      <c r="T42" s="165"/>
      <c r="U42" s="164"/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119</v>
      </c>
      <c r="AF42" s="154">
        <v>0</v>
      </c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ht="22.5" outlineLevel="1">
      <c r="A43" s="155">
        <v>18</v>
      </c>
      <c r="B43" s="161" t="s">
        <v>169</v>
      </c>
      <c r="C43" s="196" t="s">
        <v>170</v>
      </c>
      <c r="D43" s="163" t="s">
        <v>116</v>
      </c>
      <c r="E43" s="170">
        <v>9</v>
      </c>
      <c r="F43" s="173"/>
      <c r="G43" s="174">
        <f>ROUND(E43*F43,2)</f>
        <v>0</v>
      </c>
      <c r="H43" s="173"/>
      <c r="I43" s="174">
        <f>ROUND(E43*H43,2)</f>
        <v>0</v>
      </c>
      <c r="J43" s="173"/>
      <c r="K43" s="174">
        <f>ROUND(E43*J43,2)</f>
        <v>0</v>
      </c>
      <c r="L43" s="174">
        <v>21</v>
      </c>
      <c r="M43" s="174">
        <f>G43*(1+L43/100)</f>
        <v>0</v>
      </c>
      <c r="N43" s="164">
        <v>0.94028</v>
      </c>
      <c r="O43" s="164">
        <f>ROUND(E43*N43,5)</f>
        <v>8.4625199999999996</v>
      </c>
      <c r="P43" s="164">
        <v>0</v>
      </c>
      <c r="Q43" s="164">
        <f>ROUND(E43*P43,5)</f>
        <v>0</v>
      </c>
      <c r="R43" s="164"/>
      <c r="S43" s="164"/>
      <c r="T43" s="165">
        <v>4.0170399999999997</v>
      </c>
      <c r="U43" s="164">
        <f>ROUND(E43*T43,2)</f>
        <v>36.15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136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1">
      <c r="A44" s="155"/>
      <c r="B44" s="161"/>
      <c r="C44" s="197" t="s">
        <v>171</v>
      </c>
      <c r="D44" s="166"/>
      <c r="E44" s="171">
        <v>9</v>
      </c>
      <c r="F44" s="174"/>
      <c r="G44" s="174"/>
      <c r="H44" s="174"/>
      <c r="I44" s="174"/>
      <c r="J44" s="174"/>
      <c r="K44" s="174"/>
      <c r="L44" s="174"/>
      <c r="M44" s="174"/>
      <c r="N44" s="164"/>
      <c r="O44" s="164"/>
      <c r="P44" s="164"/>
      <c r="Q44" s="164"/>
      <c r="R44" s="164"/>
      <c r="S44" s="164"/>
      <c r="T44" s="165"/>
      <c r="U44" s="164"/>
      <c r="V44" s="154"/>
      <c r="W44" s="154"/>
      <c r="X44" s="154"/>
      <c r="Y44" s="154"/>
      <c r="Z44" s="154"/>
      <c r="AA44" s="154"/>
      <c r="AB44" s="154"/>
      <c r="AC44" s="154"/>
      <c r="AD44" s="154"/>
      <c r="AE44" s="154" t="s">
        <v>119</v>
      </c>
      <c r="AF44" s="154">
        <v>0</v>
      </c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1">
      <c r="A45" s="155">
        <v>19</v>
      </c>
      <c r="B45" s="161" t="s">
        <v>172</v>
      </c>
      <c r="C45" s="196" t="s">
        <v>173</v>
      </c>
      <c r="D45" s="163" t="s">
        <v>116</v>
      </c>
      <c r="E45" s="170">
        <v>9</v>
      </c>
      <c r="F45" s="173"/>
      <c r="G45" s="174">
        <f>ROUND(E45*F45,2)</f>
        <v>0</v>
      </c>
      <c r="H45" s="173"/>
      <c r="I45" s="174">
        <f>ROUND(E45*H45,2)</f>
        <v>0</v>
      </c>
      <c r="J45" s="173"/>
      <c r="K45" s="174">
        <f>ROUND(E45*J45,2)</f>
        <v>0</v>
      </c>
      <c r="L45" s="174">
        <v>21</v>
      </c>
      <c r="M45" s="174">
        <f>G45*(1+L45/100)</f>
        <v>0</v>
      </c>
      <c r="N45" s="164">
        <v>3.916E-2</v>
      </c>
      <c r="O45" s="164">
        <f>ROUND(E45*N45,5)</f>
        <v>0.35243999999999998</v>
      </c>
      <c r="P45" s="164">
        <v>0</v>
      </c>
      <c r="Q45" s="164">
        <f>ROUND(E45*P45,5)</f>
        <v>0</v>
      </c>
      <c r="R45" s="164"/>
      <c r="S45" s="164"/>
      <c r="T45" s="165">
        <v>1.3820300000000001</v>
      </c>
      <c r="U45" s="164">
        <f>ROUND(E45*T45,2)</f>
        <v>12.44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136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1">
      <c r="A46" s="155"/>
      <c r="B46" s="161"/>
      <c r="C46" s="197" t="s">
        <v>171</v>
      </c>
      <c r="D46" s="166"/>
      <c r="E46" s="171">
        <v>9</v>
      </c>
      <c r="F46" s="174"/>
      <c r="G46" s="174"/>
      <c r="H46" s="174"/>
      <c r="I46" s="174"/>
      <c r="J46" s="174"/>
      <c r="K46" s="174"/>
      <c r="L46" s="174"/>
      <c r="M46" s="174"/>
      <c r="N46" s="164"/>
      <c r="O46" s="164"/>
      <c r="P46" s="164"/>
      <c r="Q46" s="164"/>
      <c r="R46" s="164"/>
      <c r="S46" s="164"/>
      <c r="T46" s="165"/>
      <c r="U46" s="164"/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119</v>
      </c>
      <c r="AF46" s="154">
        <v>0</v>
      </c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>
      <c r="A47" s="156" t="s">
        <v>112</v>
      </c>
      <c r="B47" s="162" t="s">
        <v>61</v>
      </c>
      <c r="C47" s="198" t="s">
        <v>62</v>
      </c>
      <c r="D47" s="167"/>
      <c r="E47" s="172"/>
      <c r="F47" s="175"/>
      <c r="G47" s="175">
        <f>SUMIF(AE48:AE50,"&lt;&gt;NOR",G48:G50)</f>
        <v>0</v>
      </c>
      <c r="H47" s="175"/>
      <c r="I47" s="175">
        <f>SUM(I48:I50)</f>
        <v>0</v>
      </c>
      <c r="J47" s="175"/>
      <c r="K47" s="175">
        <f>SUM(K48:K50)</f>
        <v>0</v>
      </c>
      <c r="L47" s="175"/>
      <c r="M47" s="175">
        <f>SUM(M48:M50)</f>
        <v>0</v>
      </c>
      <c r="N47" s="168"/>
      <c r="O47" s="168">
        <f>SUM(O48:O50)</f>
        <v>7.3821099999999999</v>
      </c>
      <c r="P47" s="168"/>
      <c r="Q47" s="168">
        <f>SUM(Q48:Q50)</f>
        <v>0</v>
      </c>
      <c r="R47" s="168"/>
      <c r="S47" s="168"/>
      <c r="T47" s="169"/>
      <c r="U47" s="168">
        <f>SUM(U48:U50)</f>
        <v>42.43</v>
      </c>
      <c r="AE47" t="s">
        <v>113</v>
      </c>
    </row>
    <row r="48" spans="1:60" ht="22.5" outlineLevel="1">
      <c r="A48" s="155">
        <v>20</v>
      </c>
      <c r="B48" s="161" t="s">
        <v>174</v>
      </c>
      <c r="C48" s="196" t="s">
        <v>175</v>
      </c>
      <c r="D48" s="163" t="s">
        <v>116</v>
      </c>
      <c r="E48" s="170">
        <v>21.393799999999999</v>
      </c>
      <c r="F48" s="173"/>
      <c r="G48" s="174">
        <f>ROUND(E48*F48,2)</f>
        <v>0</v>
      </c>
      <c r="H48" s="173"/>
      <c r="I48" s="174">
        <f>ROUND(E48*H48,2)</f>
        <v>0</v>
      </c>
      <c r="J48" s="173"/>
      <c r="K48" s="174">
        <f>ROUND(E48*J48,2)</f>
        <v>0</v>
      </c>
      <c r="L48" s="174">
        <v>21</v>
      </c>
      <c r="M48" s="174">
        <f>G48*(1+L48/100)</f>
        <v>0</v>
      </c>
      <c r="N48" s="164">
        <v>0.23441000000000001</v>
      </c>
      <c r="O48" s="164">
        <f>ROUND(E48*N48,5)</f>
        <v>5.01492</v>
      </c>
      <c r="P48" s="164">
        <v>0</v>
      </c>
      <c r="Q48" s="164">
        <f>ROUND(E48*P48,5)</f>
        <v>0</v>
      </c>
      <c r="R48" s="164"/>
      <c r="S48" s="164"/>
      <c r="T48" s="165">
        <v>1.4849600000000001</v>
      </c>
      <c r="U48" s="164">
        <f>ROUND(E48*T48,2)</f>
        <v>31.77</v>
      </c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136</v>
      </c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outlineLevel="1">
      <c r="A49" s="155"/>
      <c r="B49" s="161"/>
      <c r="C49" s="197" t="s">
        <v>176</v>
      </c>
      <c r="D49" s="166"/>
      <c r="E49" s="171">
        <v>21.393799999999999</v>
      </c>
      <c r="F49" s="174"/>
      <c r="G49" s="174"/>
      <c r="H49" s="174"/>
      <c r="I49" s="174"/>
      <c r="J49" s="174"/>
      <c r="K49" s="174"/>
      <c r="L49" s="174"/>
      <c r="M49" s="174"/>
      <c r="N49" s="164"/>
      <c r="O49" s="164"/>
      <c r="P49" s="164"/>
      <c r="Q49" s="164"/>
      <c r="R49" s="164"/>
      <c r="S49" s="164"/>
      <c r="T49" s="165"/>
      <c r="U49" s="164"/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119</v>
      </c>
      <c r="AF49" s="154">
        <v>0</v>
      </c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ht="22.5" outlineLevel="1">
      <c r="A50" s="155">
        <v>21</v>
      </c>
      <c r="B50" s="161" t="s">
        <v>177</v>
      </c>
      <c r="C50" s="196" t="s">
        <v>178</v>
      </c>
      <c r="D50" s="163" t="s">
        <v>179</v>
      </c>
      <c r="E50" s="170">
        <v>1</v>
      </c>
      <c r="F50" s="173"/>
      <c r="G50" s="174">
        <f>ROUND(E50*F50,2)</f>
        <v>0</v>
      </c>
      <c r="H50" s="173"/>
      <c r="I50" s="174">
        <f>ROUND(E50*H50,2)</f>
        <v>0</v>
      </c>
      <c r="J50" s="173"/>
      <c r="K50" s="174">
        <f>ROUND(E50*J50,2)</f>
        <v>0</v>
      </c>
      <c r="L50" s="174">
        <v>21</v>
      </c>
      <c r="M50" s="174">
        <f>G50*(1+L50/100)</f>
        <v>0</v>
      </c>
      <c r="N50" s="164">
        <v>2.3671899999999999</v>
      </c>
      <c r="O50" s="164">
        <f>ROUND(E50*N50,5)</f>
        <v>2.3671899999999999</v>
      </c>
      <c r="P50" s="164">
        <v>0</v>
      </c>
      <c r="Q50" s="164">
        <f>ROUND(E50*P50,5)</f>
        <v>0</v>
      </c>
      <c r="R50" s="164"/>
      <c r="S50" s="164"/>
      <c r="T50" s="165">
        <v>10.664389999999999</v>
      </c>
      <c r="U50" s="164">
        <f>ROUND(E50*T50,2)</f>
        <v>10.66</v>
      </c>
      <c r="V50" s="154"/>
      <c r="W50" s="154"/>
      <c r="X50" s="154"/>
      <c r="Y50" s="154"/>
      <c r="Z50" s="154"/>
      <c r="AA50" s="154"/>
      <c r="AB50" s="154"/>
      <c r="AC50" s="154"/>
      <c r="AD50" s="154"/>
      <c r="AE50" s="154" t="s">
        <v>136</v>
      </c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>
      <c r="A51" s="156" t="s">
        <v>112</v>
      </c>
      <c r="B51" s="162" t="s">
        <v>63</v>
      </c>
      <c r="C51" s="198" t="s">
        <v>64</v>
      </c>
      <c r="D51" s="167"/>
      <c r="E51" s="172"/>
      <c r="F51" s="175"/>
      <c r="G51" s="175">
        <f>SUMIF(AE52:AE57,"&lt;&gt;NOR",G52:G57)</f>
        <v>0</v>
      </c>
      <c r="H51" s="175"/>
      <c r="I51" s="175">
        <f>SUM(I52:I57)</f>
        <v>0</v>
      </c>
      <c r="J51" s="175"/>
      <c r="K51" s="175">
        <f>SUM(K52:K57)</f>
        <v>0</v>
      </c>
      <c r="L51" s="175"/>
      <c r="M51" s="175">
        <f>SUM(M52:M57)</f>
        <v>0</v>
      </c>
      <c r="N51" s="168"/>
      <c r="O51" s="168">
        <f>SUM(O52:O57)</f>
        <v>58.668860000000002</v>
      </c>
      <c r="P51" s="168"/>
      <c r="Q51" s="168">
        <f>SUM(Q52:Q57)</f>
        <v>0</v>
      </c>
      <c r="R51" s="168"/>
      <c r="S51" s="168"/>
      <c r="T51" s="169"/>
      <c r="U51" s="168">
        <f>SUM(U52:U57)</f>
        <v>28.63</v>
      </c>
      <c r="AE51" t="s">
        <v>113</v>
      </c>
    </row>
    <row r="52" spans="1:60" outlineLevel="1">
      <c r="A52" s="155">
        <v>22</v>
      </c>
      <c r="B52" s="161" t="s">
        <v>180</v>
      </c>
      <c r="C52" s="196" t="s">
        <v>181</v>
      </c>
      <c r="D52" s="163" t="s">
        <v>116</v>
      </c>
      <c r="E52" s="170">
        <v>90.58</v>
      </c>
      <c r="F52" s="173"/>
      <c r="G52" s="174">
        <f>ROUND(E52*F52,2)</f>
        <v>0</v>
      </c>
      <c r="H52" s="173"/>
      <c r="I52" s="174">
        <f>ROUND(E52*H52,2)</f>
        <v>0</v>
      </c>
      <c r="J52" s="173"/>
      <c r="K52" s="174">
        <f>ROUND(E52*J52,2)</f>
        <v>0</v>
      </c>
      <c r="L52" s="174">
        <v>21</v>
      </c>
      <c r="M52" s="174">
        <f>G52*(1+L52/100)</f>
        <v>0</v>
      </c>
      <c r="N52" s="164">
        <v>0.38624999999999998</v>
      </c>
      <c r="O52" s="164">
        <f>ROUND(E52*N52,5)</f>
        <v>34.986530000000002</v>
      </c>
      <c r="P52" s="164">
        <v>0</v>
      </c>
      <c r="Q52" s="164">
        <f>ROUND(E52*P52,5)</f>
        <v>0</v>
      </c>
      <c r="R52" s="164"/>
      <c r="S52" s="164"/>
      <c r="T52" s="165">
        <v>2.8000000000000001E-2</v>
      </c>
      <c r="U52" s="164">
        <f>ROUND(E52*T52,2)</f>
        <v>2.54</v>
      </c>
      <c r="V52" s="154"/>
      <c r="W52" s="154"/>
      <c r="X52" s="154"/>
      <c r="Y52" s="154"/>
      <c r="Z52" s="154"/>
      <c r="AA52" s="154"/>
      <c r="AB52" s="154"/>
      <c r="AC52" s="154"/>
      <c r="AD52" s="154"/>
      <c r="AE52" s="154" t="s">
        <v>117</v>
      </c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outlineLevel="1">
      <c r="A53" s="155"/>
      <c r="B53" s="161"/>
      <c r="C53" s="197" t="s">
        <v>158</v>
      </c>
      <c r="D53" s="166"/>
      <c r="E53" s="171">
        <v>90.58</v>
      </c>
      <c r="F53" s="174"/>
      <c r="G53" s="174"/>
      <c r="H53" s="174"/>
      <c r="I53" s="174"/>
      <c r="J53" s="174"/>
      <c r="K53" s="174"/>
      <c r="L53" s="174"/>
      <c r="M53" s="174"/>
      <c r="N53" s="164"/>
      <c r="O53" s="164"/>
      <c r="P53" s="164"/>
      <c r="Q53" s="164"/>
      <c r="R53" s="164"/>
      <c r="S53" s="164"/>
      <c r="T53" s="165"/>
      <c r="U53" s="164"/>
      <c r="V53" s="154"/>
      <c r="W53" s="154"/>
      <c r="X53" s="154"/>
      <c r="Y53" s="154"/>
      <c r="Z53" s="154"/>
      <c r="AA53" s="154"/>
      <c r="AB53" s="154"/>
      <c r="AC53" s="154"/>
      <c r="AD53" s="154"/>
      <c r="AE53" s="154" t="s">
        <v>119</v>
      </c>
      <c r="AF53" s="154">
        <v>0</v>
      </c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>
      <c r="A54" s="155">
        <v>23</v>
      </c>
      <c r="B54" s="161" t="s">
        <v>182</v>
      </c>
      <c r="C54" s="196" t="s">
        <v>183</v>
      </c>
      <c r="D54" s="163" t="s">
        <v>116</v>
      </c>
      <c r="E54" s="170">
        <v>0.72</v>
      </c>
      <c r="F54" s="173"/>
      <c r="G54" s="174">
        <f>ROUND(E54*F54,2)</f>
        <v>0</v>
      </c>
      <c r="H54" s="173"/>
      <c r="I54" s="174">
        <f>ROUND(E54*H54,2)</f>
        <v>0</v>
      </c>
      <c r="J54" s="173"/>
      <c r="K54" s="174">
        <f>ROUND(E54*J54,2)</f>
        <v>0</v>
      </c>
      <c r="L54" s="174">
        <v>21</v>
      </c>
      <c r="M54" s="174">
        <f>G54*(1+L54/100)</f>
        <v>0</v>
      </c>
      <c r="N54" s="164">
        <v>1.36829</v>
      </c>
      <c r="O54" s="164">
        <f>ROUND(E54*N54,5)</f>
        <v>0.98516999999999999</v>
      </c>
      <c r="P54" s="164">
        <v>0</v>
      </c>
      <c r="Q54" s="164">
        <f>ROUND(E54*P54,5)</f>
        <v>0</v>
      </c>
      <c r="R54" s="164"/>
      <c r="S54" s="164"/>
      <c r="T54" s="165">
        <v>0.45469999999999999</v>
      </c>
      <c r="U54" s="164">
        <f>ROUND(E54*T54,2)</f>
        <v>0.33</v>
      </c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136</v>
      </c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outlineLevel="1">
      <c r="A55" s="155"/>
      <c r="B55" s="161"/>
      <c r="C55" s="197" t="s">
        <v>184</v>
      </c>
      <c r="D55" s="166"/>
      <c r="E55" s="171">
        <v>0.72</v>
      </c>
      <c r="F55" s="174"/>
      <c r="G55" s="174"/>
      <c r="H55" s="174"/>
      <c r="I55" s="174"/>
      <c r="J55" s="174"/>
      <c r="K55" s="174"/>
      <c r="L55" s="174"/>
      <c r="M55" s="174"/>
      <c r="N55" s="164"/>
      <c r="O55" s="164"/>
      <c r="P55" s="164"/>
      <c r="Q55" s="164"/>
      <c r="R55" s="164"/>
      <c r="S55" s="164"/>
      <c r="T55" s="165"/>
      <c r="U55" s="164"/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119</v>
      </c>
      <c r="AF55" s="154">
        <v>0</v>
      </c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ht="22.5" outlineLevel="1">
      <c r="A56" s="155">
        <v>24</v>
      </c>
      <c r="B56" s="161" t="s">
        <v>185</v>
      </c>
      <c r="C56" s="196" t="s">
        <v>186</v>
      </c>
      <c r="D56" s="163" t="s">
        <v>116</v>
      </c>
      <c r="E56" s="170">
        <v>17.45</v>
      </c>
      <c r="F56" s="173"/>
      <c r="G56" s="174">
        <f>ROUND(E56*F56,2)</f>
        <v>0</v>
      </c>
      <c r="H56" s="173"/>
      <c r="I56" s="174">
        <f>ROUND(E56*H56,2)</f>
        <v>0</v>
      </c>
      <c r="J56" s="173"/>
      <c r="K56" s="174">
        <f>ROUND(E56*J56,2)</f>
        <v>0</v>
      </c>
      <c r="L56" s="174">
        <v>21</v>
      </c>
      <c r="M56" s="174">
        <f>G56*(1+L56/100)</f>
        <v>0</v>
      </c>
      <c r="N56" s="164">
        <v>1.24332</v>
      </c>
      <c r="O56" s="164">
        <f>ROUND(E56*N56,5)</f>
        <v>21.695930000000001</v>
      </c>
      <c r="P56" s="164">
        <v>0</v>
      </c>
      <c r="Q56" s="164">
        <f>ROUND(E56*P56,5)</f>
        <v>0</v>
      </c>
      <c r="R56" s="164"/>
      <c r="S56" s="164"/>
      <c r="T56" s="165">
        <v>1.3216300000000001</v>
      </c>
      <c r="U56" s="164">
        <f>ROUND(E56*T56,2)</f>
        <v>23.06</v>
      </c>
      <c r="V56" s="154"/>
      <c r="W56" s="154"/>
      <c r="X56" s="154"/>
      <c r="Y56" s="154"/>
      <c r="Z56" s="154"/>
      <c r="AA56" s="154"/>
      <c r="AB56" s="154"/>
      <c r="AC56" s="154"/>
      <c r="AD56" s="154"/>
      <c r="AE56" s="154" t="s">
        <v>136</v>
      </c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</row>
    <row r="57" spans="1:60" ht="22.5" outlineLevel="1">
      <c r="A57" s="155">
        <v>25</v>
      </c>
      <c r="B57" s="161" t="s">
        <v>187</v>
      </c>
      <c r="C57" s="196" t="s">
        <v>254</v>
      </c>
      <c r="D57" s="163" t="s">
        <v>161</v>
      </c>
      <c r="E57" s="170">
        <v>3.6</v>
      </c>
      <c r="F57" s="173"/>
      <c r="G57" s="174">
        <f>ROUND(E57*F57,2)</f>
        <v>0</v>
      </c>
      <c r="H57" s="173"/>
      <c r="I57" s="174">
        <f>ROUND(E57*H57,2)</f>
        <v>0</v>
      </c>
      <c r="J57" s="173"/>
      <c r="K57" s="174">
        <f>ROUND(E57*J57,2)</f>
        <v>0</v>
      </c>
      <c r="L57" s="174">
        <v>21</v>
      </c>
      <c r="M57" s="174">
        <f>G57*(1+L57/100)</f>
        <v>0</v>
      </c>
      <c r="N57" s="164">
        <v>0.27811999999999998</v>
      </c>
      <c r="O57" s="164">
        <f>ROUND(E57*N57,5)</f>
        <v>1.0012300000000001</v>
      </c>
      <c r="P57" s="164">
        <v>0</v>
      </c>
      <c r="Q57" s="164">
        <f>ROUND(E57*P57,5)</f>
        <v>0</v>
      </c>
      <c r="R57" s="164"/>
      <c r="S57" s="164"/>
      <c r="T57" s="165">
        <v>0.75005999999999995</v>
      </c>
      <c r="U57" s="164">
        <f>ROUND(E57*T57,2)</f>
        <v>2.7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136</v>
      </c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>
      <c r="A58" s="156" t="s">
        <v>112</v>
      </c>
      <c r="B58" s="162" t="s">
        <v>65</v>
      </c>
      <c r="C58" s="198" t="s">
        <v>66</v>
      </c>
      <c r="D58" s="167"/>
      <c r="E58" s="172"/>
      <c r="F58" s="175"/>
      <c r="G58" s="175">
        <f>SUMIF(AE59:AE61,"&lt;&gt;NOR",G59:G61)</f>
        <v>0</v>
      </c>
      <c r="H58" s="175"/>
      <c r="I58" s="175">
        <f>SUM(I59:I61)</f>
        <v>0</v>
      </c>
      <c r="J58" s="175"/>
      <c r="K58" s="175">
        <f>SUM(K59:K61)</f>
        <v>0</v>
      </c>
      <c r="L58" s="175"/>
      <c r="M58" s="175">
        <f>SUM(M59:M61)</f>
        <v>0</v>
      </c>
      <c r="N58" s="168"/>
      <c r="O58" s="168">
        <f>SUM(O59:O61)</f>
        <v>1.01963</v>
      </c>
      <c r="P58" s="168"/>
      <c r="Q58" s="168">
        <f>SUM(Q59:Q61)</f>
        <v>0</v>
      </c>
      <c r="R58" s="168"/>
      <c r="S58" s="168"/>
      <c r="T58" s="169"/>
      <c r="U58" s="168">
        <f>SUM(U59:U61)</f>
        <v>14.03</v>
      </c>
      <c r="AE58" t="s">
        <v>113</v>
      </c>
    </row>
    <row r="59" spans="1:60" outlineLevel="1">
      <c r="A59" s="155">
        <v>26</v>
      </c>
      <c r="B59" s="161" t="s">
        <v>188</v>
      </c>
      <c r="C59" s="196" t="s">
        <v>189</v>
      </c>
      <c r="D59" s="163" t="s">
        <v>116</v>
      </c>
      <c r="E59" s="170">
        <v>21.393799999999999</v>
      </c>
      <c r="F59" s="173"/>
      <c r="G59" s="174">
        <f>ROUND(E59*F59,2)</f>
        <v>0</v>
      </c>
      <c r="H59" s="173"/>
      <c r="I59" s="174">
        <f>ROUND(E59*H59,2)</f>
        <v>0</v>
      </c>
      <c r="J59" s="173"/>
      <c r="K59" s="174">
        <f>ROUND(E59*J59,2)</f>
        <v>0</v>
      </c>
      <c r="L59" s="174">
        <v>21</v>
      </c>
      <c r="M59" s="174">
        <f>G59*(1+L59/100)</f>
        <v>0</v>
      </c>
      <c r="N59" s="164">
        <v>4.7660000000000001E-2</v>
      </c>
      <c r="O59" s="164">
        <f>ROUND(E59*N59,5)</f>
        <v>1.01963</v>
      </c>
      <c r="P59" s="164">
        <v>0</v>
      </c>
      <c r="Q59" s="164">
        <f>ROUND(E59*P59,5)</f>
        <v>0</v>
      </c>
      <c r="R59" s="164"/>
      <c r="S59" s="164"/>
      <c r="T59" s="165">
        <v>0.65600000000000003</v>
      </c>
      <c r="U59" s="164">
        <f>ROUND(E59*T59,2)</f>
        <v>14.03</v>
      </c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117</v>
      </c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1">
      <c r="A60" s="155"/>
      <c r="B60" s="161"/>
      <c r="C60" s="197" t="s">
        <v>176</v>
      </c>
      <c r="D60" s="166"/>
      <c r="E60" s="171">
        <v>21.393799999999999</v>
      </c>
      <c r="F60" s="174"/>
      <c r="G60" s="174"/>
      <c r="H60" s="174"/>
      <c r="I60" s="174"/>
      <c r="J60" s="174"/>
      <c r="K60" s="174"/>
      <c r="L60" s="174"/>
      <c r="M60" s="174"/>
      <c r="N60" s="164"/>
      <c r="O60" s="164"/>
      <c r="P60" s="164"/>
      <c r="Q60" s="164"/>
      <c r="R60" s="164"/>
      <c r="S60" s="164"/>
      <c r="T60" s="165"/>
      <c r="U60" s="164"/>
      <c r="V60" s="154"/>
      <c r="W60" s="154"/>
      <c r="X60" s="154"/>
      <c r="Y60" s="154"/>
      <c r="Z60" s="154"/>
      <c r="AA60" s="154"/>
      <c r="AB60" s="154"/>
      <c r="AC60" s="154"/>
      <c r="AD60" s="154"/>
      <c r="AE60" s="154" t="s">
        <v>119</v>
      </c>
      <c r="AF60" s="154">
        <v>0</v>
      </c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outlineLevel="1">
      <c r="A61" s="155"/>
      <c r="B61" s="161"/>
      <c r="C61" s="197" t="s">
        <v>190</v>
      </c>
      <c r="D61" s="166"/>
      <c r="E61" s="171"/>
      <c r="F61" s="174"/>
      <c r="G61" s="174"/>
      <c r="H61" s="174"/>
      <c r="I61" s="174"/>
      <c r="J61" s="174"/>
      <c r="K61" s="174"/>
      <c r="L61" s="174"/>
      <c r="M61" s="174"/>
      <c r="N61" s="164"/>
      <c r="O61" s="164"/>
      <c r="P61" s="164"/>
      <c r="Q61" s="164"/>
      <c r="R61" s="164"/>
      <c r="S61" s="164"/>
      <c r="T61" s="165"/>
      <c r="U61" s="164"/>
      <c r="V61" s="154"/>
      <c r="W61" s="154"/>
      <c r="X61" s="154"/>
      <c r="Y61" s="154"/>
      <c r="Z61" s="154"/>
      <c r="AA61" s="154"/>
      <c r="AB61" s="154"/>
      <c r="AC61" s="154"/>
      <c r="AD61" s="154"/>
      <c r="AE61" s="154" t="s">
        <v>119</v>
      </c>
      <c r="AF61" s="154">
        <v>0</v>
      </c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>
      <c r="A62" s="156" t="s">
        <v>112</v>
      </c>
      <c r="B62" s="162" t="s">
        <v>67</v>
      </c>
      <c r="C62" s="198" t="s">
        <v>68</v>
      </c>
      <c r="D62" s="167"/>
      <c r="E62" s="172"/>
      <c r="F62" s="175"/>
      <c r="G62" s="175">
        <f>SUMIF(AE63:AE66,"&lt;&gt;NOR",G63:G66)</f>
        <v>0</v>
      </c>
      <c r="H62" s="175"/>
      <c r="I62" s="175">
        <f>SUM(I63:I66)</f>
        <v>0</v>
      </c>
      <c r="J62" s="175"/>
      <c r="K62" s="175">
        <f>SUM(K63:K66)</f>
        <v>0</v>
      </c>
      <c r="L62" s="175"/>
      <c r="M62" s="175">
        <f>SUM(M63:M66)</f>
        <v>0</v>
      </c>
      <c r="N62" s="168"/>
      <c r="O62" s="168">
        <f>SUM(O63:O66)</f>
        <v>54.565950000000001</v>
      </c>
      <c r="P62" s="168"/>
      <c r="Q62" s="168">
        <f>SUM(Q63:Q66)</f>
        <v>0</v>
      </c>
      <c r="R62" s="168"/>
      <c r="S62" s="168"/>
      <c r="T62" s="169"/>
      <c r="U62" s="168">
        <f>SUM(U63:U66)</f>
        <v>103.96000000000001</v>
      </c>
      <c r="AE62" t="s">
        <v>113</v>
      </c>
    </row>
    <row r="63" spans="1:60" outlineLevel="1">
      <c r="A63" s="155">
        <v>27</v>
      </c>
      <c r="B63" s="161" t="s">
        <v>191</v>
      </c>
      <c r="C63" s="196" t="s">
        <v>192</v>
      </c>
      <c r="D63" s="163" t="s">
        <v>116</v>
      </c>
      <c r="E63" s="170">
        <v>73.13</v>
      </c>
      <c r="F63" s="173"/>
      <c r="G63" s="174">
        <f>ROUND(E63*F63,2)</f>
        <v>0</v>
      </c>
      <c r="H63" s="173"/>
      <c r="I63" s="174">
        <f>ROUND(E63*H63,2)</f>
        <v>0</v>
      </c>
      <c r="J63" s="173"/>
      <c r="K63" s="174">
        <f>ROUND(E63*J63,2)</f>
        <v>0</v>
      </c>
      <c r="L63" s="174">
        <v>21</v>
      </c>
      <c r="M63" s="174">
        <f>G63*(1+L63/100)</f>
        <v>0</v>
      </c>
      <c r="N63" s="164">
        <v>0.30995</v>
      </c>
      <c r="O63" s="164">
        <f>ROUND(E63*N63,5)</f>
        <v>22.666640000000001</v>
      </c>
      <c r="P63" s="164">
        <v>0</v>
      </c>
      <c r="Q63" s="164">
        <f>ROUND(E63*P63,5)</f>
        <v>0</v>
      </c>
      <c r="R63" s="164"/>
      <c r="S63" s="164"/>
      <c r="T63" s="165">
        <v>0.60831999999999997</v>
      </c>
      <c r="U63" s="164">
        <f>ROUND(E63*T63,2)</f>
        <v>44.49</v>
      </c>
      <c r="V63" s="154"/>
      <c r="W63" s="154"/>
      <c r="X63" s="154"/>
      <c r="Y63" s="154"/>
      <c r="Z63" s="154"/>
      <c r="AA63" s="154"/>
      <c r="AB63" s="154"/>
      <c r="AC63" s="154"/>
      <c r="AD63" s="154"/>
      <c r="AE63" s="154" t="s">
        <v>136</v>
      </c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outlineLevel="1">
      <c r="A64" s="155"/>
      <c r="B64" s="161"/>
      <c r="C64" s="197" t="s">
        <v>193</v>
      </c>
      <c r="D64" s="166"/>
      <c r="E64" s="171">
        <v>73.13</v>
      </c>
      <c r="F64" s="174"/>
      <c r="G64" s="174"/>
      <c r="H64" s="174"/>
      <c r="I64" s="174"/>
      <c r="J64" s="174"/>
      <c r="K64" s="174"/>
      <c r="L64" s="174"/>
      <c r="M64" s="174"/>
      <c r="N64" s="164"/>
      <c r="O64" s="164"/>
      <c r="P64" s="164"/>
      <c r="Q64" s="164"/>
      <c r="R64" s="164"/>
      <c r="S64" s="164"/>
      <c r="T64" s="165"/>
      <c r="U64" s="164"/>
      <c r="V64" s="154"/>
      <c r="W64" s="154"/>
      <c r="X64" s="154"/>
      <c r="Y64" s="154"/>
      <c r="Z64" s="154"/>
      <c r="AA64" s="154"/>
      <c r="AB64" s="154"/>
      <c r="AC64" s="154"/>
      <c r="AD64" s="154"/>
      <c r="AE64" s="154" t="s">
        <v>119</v>
      </c>
      <c r="AF64" s="154">
        <v>0</v>
      </c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1">
      <c r="A65" s="155">
        <v>28</v>
      </c>
      <c r="B65" s="161" t="s">
        <v>194</v>
      </c>
      <c r="C65" s="196" t="s">
        <v>195</v>
      </c>
      <c r="D65" s="163" t="s">
        <v>116</v>
      </c>
      <c r="E65" s="170">
        <v>73.13</v>
      </c>
      <c r="F65" s="173"/>
      <c r="G65" s="174">
        <f>ROUND(E65*F65,2)</f>
        <v>0</v>
      </c>
      <c r="H65" s="173"/>
      <c r="I65" s="174">
        <f>ROUND(E65*H65,2)</f>
        <v>0</v>
      </c>
      <c r="J65" s="173"/>
      <c r="K65" s="174">
        <f>ROUND(E65*J65,2)</f>
        <v>0</v>
      </c>
      <c r="L65" s="174">
        <v>21</v>
      </c>
      <c r="M65" s="174">
        <f>G65*(1+L65/100)</f>
        <v>0</v>
      </c>
      <c r="N65" s="164">
        <v>0.43619999999999998</v>
      </c>
      <c r="O65" s="164">
        <f>ROUND(E65*N65,5)</f>
        <v>31.89931</v>
      </c>
      <c r="P65" s="164">
        <v>0</v>
      </c>
      <c r="Q65" s="164">
        <f>ROUND(E65*P65,5)</f>
        <v>0</v>
      </c>
      <c r="R65" s="164"/>
      <c r="S65" s="164"/>
      <c r="T65" s="165">
        <v>0.81323999999999996</v>
      </c>
      <c r="U65" s="164">
        <f>ROUND(E65*T65,2)</f>
        <v>59.47</v>
      </c>
      <c r="V65" s="154"/>
      <c r="W65" s="154"/>
      <c r="X65" s="154"/>
      <c r="Y65" s="154"/>
      <c r="Z65" s="154"/>
      <c r="AA65" s="154"/>
      <c r="AB65" s="154"/>
      <c r="AC65" s="154"/>
      <c r="AD65" s="154"/>
      <c r="AE65" s="154" t="s">
        <v>136</v>
      </c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1">
      <c r="A66" s="155"/>
      <c r="B66" s="161"/>
      <c r="C66" s="197" t="s">
        <v>193</v>
      </c>
      <c r="D66" s="166"/>
      <c r="E66" s="171">
        <v>73.13</v>
      </c>
      <c r="F66" s="174"/>
      <c r="G66" s="174"/>
      <c r="H66" s="174"/>
      <c r="I66" s="174"/>
      <c r="J66" s="174"/>
      <c r="K66" s="174"/>
      <c r="L66" s="174"/>
      <c r="M66" s="174"/>
      <c r="N66" s="164"/>
      <c r="O66" s="164"/>
      <c r="P66" s="164"/>
      <c r="Q66" s="164"/>
      <c r="R66" s="164"/>
      <c r="S66" s="164"/>
      <c r="T66" s="165"/>
      <c r="U66" s="164"/>
      <c r="V66" s="154"/>
      <c r="W66" s="154"/>
      <c r="X66" s="154"/>
      <c r="Y66" s="154"/>
      <c r="Z66" s="154"/>
      <c r="AA66" s="154"/>
      <c r="AB66" s="154"/>
      <c r="AC66" s="154"/>
      <c r="AD66" s="154"/>
      <c r="AE66" s="154" t="s">
        <v>119</v>
      </c>
      <c r="AF66" s="154">
        <v>0</v>
      </c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>
      <c r="A67" s="156" t="s">
        <v>112</v>
      </c>
      <c r="B67" s="162" t="s">
        <v>69</v>
      </c>
      <c r="C67" s="198" t="s">
        <v>70</v>
      </c>
      <c r="D67" s="167"/>
      <c r="E67" s="172"/>
      <c r="F67" s="175"/>
      <c r="G67" s="175">
        <f>SUMIF(AE68:AE69,"&lt;&gt;NOR",G68:G69)</f>
        <v>0</v>
      </c>
      <c r="H67" s="175"/>
      <c r="I67" s="175">
        <f>SUM(I68:I69)</f>
        <v>0</v>
      </c>
      <c r="J67" s="175"/>
      <c r="K67" s="175">
        <f>SUM(K68:K69)</f>
        <v>0</v>
      </c>
      <c r="L67" s="175"/>
      <c r="M67" s="175">
        <f>SUM(M68:M69)</f>
        <v>0</v>
      </c>
      <c r="N67" s="168"/>
      <c r="O67" s="168">
        <f>SUM(O68:O69)</f>
        <v>6.5513700000000004</v>
      </c>
      <c r="P67" s="168"/>
      <c r="Q67" s="168">
        <f>SUM(Q68:Q69)</f>
        <v>0</v>
      </c>
      <c r="R67" s="168"/>
      <c r="S67" s="168"/>
      <c r="T67" s="169"/>
      <c r="U67" s="168">
        <f>SUM(U68:U69)</f>
        <v>27.89</v>
      </c>
      <c r="AE67" t="s">
        <v>113</v>
      </c>
    </row>
    <row r="68" spans="1:60" ht="22.5" outlineLevel="1">
      <c r="A68" s="155">
        <v>29</v>
      </c>
      <c r="B68" s="161" t="s">
        <v>196</v>
      </c>
      <c r="C68" s="196" t="s">
        <v>197</v>
      </c>
      <c r="D68" s="163" t="s">
        <v>161</v>
      </c>
      <c r="E68" s="170">
        <v>6</v>
      </c>
      <c r="F68" s="173"/>
      <c r="G68" s="174">
        <f>ROUND(E68*F68,2)</f>
        <v>0</v>
      </c>
      <c r="H68" s="173"/>
      <c r="I68" s="174">
        <f>ROUND(E68*H68,2)</f>
        <v>0</v>
      </c>
      <c r="J68" s="173"/>
      <c r="K68" s="174">
        <f>ROUND(E68*J68,2)</f>
        <v>0</v>
      </c>
      <c r="L68" s="174">
        <v>21</v>
      </c>
      <c r="M68" s="174">
        <f>G68*(1+L68/100)</f>
        <v>0</v>
      </c>
      <c r="N68" s="164">
        <v>0.83013000000000003</v>
      </c>
      <c r="O68" s="164">
        <f>ROUND(E68*N68,5)</f>
        <v>4.9807800000000002</v>
      </c>
      <c r="P68" s="164">
        <v>0</v>
      </c>
      <c r="Q68" s="164">
        <f>ROUND(E68*P68,5)</f>
        <v>0</v>
      </c>
      <c r="R68" s="164"/>
      <c r="S68" s="164"/>
      <c r="T68" s="165">
        <v>3.39398</v>
      </c>
      <c r="U68" s="164">
        <f>ROUND(E68*T68,2)</f>
        <v>20.36</v>
      </c>
      <c r="V68" s="154"/>
      <c r="W68" s="154"/>
      <c r="X68" s="154"/>
      <c r="Y68" s="154"/>
      <c r="Z68" s="154"/>
      <c r="AA68" s="154"/>
      <c r="AB68" s="154"/>
      <c r="AC68" s="154"/>
      <c r="AD68" s="154"/>
      <c r="AE68" s="154" t="s">
        <v>136</v>
      </c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outlineLevel="1">
      <c r="A69" s="155">
        <v>30</v>
      </c>
      <c r="B69" s="161" t="s">
        <v>198</v>
      </c>
      <c r="C69" s="196" t="s">
        <v>199</v>
      </c>
      <c r="D69" s="163" t="s">
        <v>200</v>
      </c>
      <c r="E69" s="170">
        <v>1</v>
      </c>
      <c r="F69" s="173"/>
      <c r="G69" s="174">
        <f>ROUND(E69*F69,2)</f>
        <v>0</v>
      </c>
      <c r="H69" s="173"/>
      <c r="I69" s="174">
        <f>ROUND(E69*H69,2)</f>
        <v>0</v>
      </c>
      <c r="J69" s="173"/>
      <c r="K69" s="174">
        <f>ROUND(E69*J69,2)</f>
        <v>0</v>
      </c>
      <c r="L69" s="174">
        <v>21</v>
      </c>
      <c r="M69" s="174">
        <f>G69*(1+L69/100)</f>
        <v>0</v>
      </c>
      <c r="N69" s="164">
        <v>1.5705899999999999</v>
      </c>
      <c r="O69" s="164">
        <f>ROUND(E69*N69,5)</f>
        <v>1.5705899999999999</v>
      </c>
      <c r="P69" s="164">
        <v>0</v>
      </c>
      <c r="Q69" s="164">
        <f>ROUND(E69*P69,5)</f>
        <v>0</v>
      </c>
      <c r="R69" s="164"/>
      <c r="S69" s="164"/>
      <c r="T69" s="165">
        <v>7.5326300000000002</v>
      </c>
      <c r="U69" s="164">
        <f>ROUND(E69*T69,2)</f>
        <v>7.53</v>
      </c>
      <c r="V69" s="154"/>
      <c r="W69" s="154"/>
      <c r="X69" s="154"/>
      <c r="Y69" s="154"/>
      <c r="Z69" s="154"/>
      <c r="AA69" s="154"/>
      <c r="AB69" s="154"/>
      <c r="AC69" s="154"/>
      <c r="AD69" s="154"/>
      <c r="AE69" s="154" t="s">
        <v>136</v>
      </c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>
      <c r="A70" s="156" t="s">
        <v>112</v>
      </c>
      <c r="B70" s="162" t="s">
        <v>71</v>
      </c>
      <c r="C70" s="198" t="s">
        <v>72</v>
      </c>
      <c r="D70" s="167"/>
      <c r="E70" s="172"/>
      <c r="F70" s="175"/>
      <c r="G70" s="175">
        <f>SUMIF(AE71:AE74,"&lt;&gt;NOR",G71:G74)</f>
        <v>0</v>
      </c>
      <c r="H70" s="175"/>
      <c r="I70" s="175">
        <f>SUM(I71:I74)</f>
        <v>0</v>
      </c>
      <c r="J70" s="175"/>
      <c r="K70" s="175">
        <f>SUM(K71:K74)</f>
        <v>0</v>
      </c>
      <c r="L70" s="175"/>
      <c r="M70" s="175">
        <f>SUM(M71:M74)</f>
        <v>0</v>
      </c>
      <c r="N70" s="168"/>
      <c r="O70" s="168">
        <f>SUM(O71:O74)</f>
        <v>0.48642999999999997</v>
      </c>
      <c r="P70" s="168"/>
      <c r="Q70" s="168">
        <f>SUM(Q71:Q74)</f>
        <v>0</v>
      </c>
      <c r="R70" s="168"/>
      <c r="S70" s="168"/>
      <c r="T70" s="169"/>
      <c r="U70" s="168">
        <f>SUM(U71:U74)</f>
        <v>2.06</v>
      </c>
      <c r="AE70" t="s">
        <v>113</v>
      </c>
    </row>
    <row r="71" spans="1:60" ht="22.5" outlineLevel="1">
      <c r="A71" s="155">
        <v>31</v>
      </c>
      <c r="B71" s="161" t="s">
        <v>201</v>
      </c>
      <c r="C71" s="196" t="s">
        <v>202</v>
      </c>
      <c r="D71" s="163" t="s">
        <v>161</v>
      </c>
      <c r="E71" s="170">
        <v>3.6</v>
      </c>
      <c r="F71" s="173"/>
      <c r="G71" s="174">
        <f>ROUND(E71*F71,2)</f>
        <v>0</v>
      </c>
      <c r="H71" s="173"/>
      <c r="I71" s="174">
        <f>ROUND(E71*H71,2)</f>
        <v>0</v>
      </c>
      <c r="J71" s="173"/>
      <c r="K71" s="174">
        <f>ROUND(E71*J71,2)</f>
        <v>0</v>
      </c>
      <c r="L71" s="174">
        <v>21</v>
      </c>
      <c r="M71" s="174">
        <f>G71*(1+L71/100)</f>
        <v>0</v>
      </c>
      <c r="N71" s="164">
        <v>0.13511999999999999</v>
      </c>
      <c r="O71" s="164">
        <f>ROUND(E71*N71,5)</f>
        <v>0.48642999999999997</v>
      </c>
      <c r="P71" s="164">
        <v>0</v>
      </c>
      <c r="Q71" s="164">
        <f>ROUND(E71*P71,5)</f>
        <v>0</v>
      </c>
      <c r="R71" s="164"/>
      <c r="S71" s="164"/>
      <c r="T71" s="165">
        <v>0.28095999999999999</v>
      </c>
      <c r="U71" s="164">
        <f>ROUND(E71*T71,2)</f>
        <v>1.01</v>
      </c>
      <c r="V71" s="154"/>
      <c r="W71" s="154"/>
      <c r="X71" s="154"/>
      <c r="Y71" s="154"/>
      <c r="Z71" s="154"/>
      <c r="AA71" s="154"/>
      <c r="AB71" s="154"/>
      <c r="AC71" s="154"/>
      <c r="AD71" s="154"/>
      <c r="AE71" s="154" t="s">
        <v>117</v>
      </c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outlineLevel="1">
      <c r="A72" s="155"/>
      <c r="B72" s="161"/>
      <c r="C72" s="197" t="s">
        <v>203</v>
      </c>
      <c r="D72" s="166"/>
      <c r="E72" s="171">
        <v>3.6</v>
      </c>
      <c r="F72" s="174"/>
      <c r="G72" s="174"/>
      <c r="H72" s="174"/>
      <c r="I72" s="174"/>
      <c r="J72" s="174"/>
      <c r="K72" s="174"/>
      <c r="L72" s="174"/>
      <c r="M72" s="174"/>
      <c r="N72" s="164"/>
      <c r="O72" s="164"/>
      <c r="P72" s="164"/>
      <c r="Q72" s="164"/>
      <c r="R72" s="164"/>
      <c r="S72" s="164"/>
      <c r="T72" s="165"/>
      <c r="U72" s="164"/>
      <c r="V72" s="154"/>
      <c r="W72" s="154"/>
      <c r="X72" s="154"/>
      <c r="Y72" s="154"/>
      <c r="Z72" s="154"/>
      <c r="AA72" s="154"/>
      <c r="AB72" s="154"/>
      <c r="AC72" s="154"/>
      <c r="AD72" s="154"/>
      <c r="AE72" s="154" t="s">
        <v>119</v>
      </c>
      <c r="AF72" s="154">
        <v>0</v>
      </c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1">
      <c r="A73" s="155">
        <v>32</v>
      </c>
      <c r="B73" s="161" t="s">
        <v>204</v>
      </c>
      <c r="C73" s="196" t="s">
        <v>205</v>
      </c>
      <c r="D73" s="163" t="s">
        <v>161</v>
      </c>
      <c r="E73" s="170">
        <v>14.2</v>
      </c>
      <c r="F73" s="173"/>
      <c r="G73" s="174">
        <f>ROUND(E73*F73,2)</f>
        <v>0</v>
      </c>
      <c r="H73" s="173"/>
      <c r="I73" s="174">
        <f>ROUND(E73*H73,2)</f>
        <v>0</v>
      </c>
      <c r="J73" s="173"/>
      <c r="K73" s="174">
        <f>ROUND(E73*J73,2)</f>
        <v>0</v>
      </c>
      <c r="L73" s="174">
        <v>21</v>
      </c>
      <c r="M73" s="174">
        <f>G73*(1+L73/100)</f>
        <v>0</v>
      </c>
      <c r="N73" s="164">
        <v>0</v>
      </c>
      <c r="O73" s="164">
        <f>ROUND(E73*N73,5)</f>
        <v>0</v>
      </c>
      <c r="P73" s="164">
        <v>0</v>
      </c>
      <c r="Q73" s="164">
        <f>ROUND(E73*P73,5)</f>
        <v>0</v>
      </c>
      <c r="R73" s="164"/>
      <c r="S73" s="164"/>
      <c r="T73" s="165">
        <v>7.3999999999999996E-2</v>
      </c>
      <c r="U73" s="164">
        <f>ROUND(E73*T73,2)</f>
        <v>1.05</v>
      </c>
      <c r="V73" s="154"/>
      <c r="W73" s="154"/>
      <c r="X73" s="154"/>
      <c r="Y73" s="154"/>
      <c r="Z73" s="154"/>
      <c r="AA73" s="154"/>
      <c r="AB73" s="154"/>
      <c r="AC73" s="154"/>
      <c r="AD73" s="154"/>
      <c r="AE73" s="154" t="s">
        <v>117</v>
      </c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1">
      <c r="A74" s="155"/>
      <c r="B74" s="161"/>
      <c r="C74" s="197" t="s">
        <v>206</v>
      </c>
      <c r="D74" s="166"/>
      <c r="E74" s="171">
        <v>14.2</v>
      </c>
      <c r="F74" s="174"/>
      <c r="G74" s="174"/>
      <c r="H74" s="174"/>
      <c r="I74" s="174"/>
      <c r="J74" s="174"/>
      <c r="K74" s="174"/>
      <c r="L74" s="174"/>
      <c r="M74" s="174"/>
      <c r="N74" s="164"/>
      <c r="O74" s="164"/>
      <c r="P74" s="164"/>
      <c r="Q74" s="164"/>
      <c r="R74" s="164"/>
      <c r="S74" s="164"/>
      <c r="T74" s="165"/>
      <c r="U74" s="164"/>
      <c r="V74" s="154"/>
      <c r="W74" s="154"/>
      <c r="X74" s="154"/>
      <c r="Y74" s="154"/>
      <c r="Z74" s="154"/>
      <c r="AA74" s="154"/>
      <c r="AB74" s="154"/>
      <c r="AC74" s="154"/>
      <c r="AD74" s="154"/>
      <c r="AE74" s="154" t="s">
        <v>119</v>
      </c>
      <c r="AF74" s="154">
        <v>0</v>
      </c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>
      <c r="A75" s="156" t="s">
        <v>112</v>
      </c>
      <c r="B75" s="162" t="s">
        <v>73</v>
      </c>
      <c r="C75" s="198" t="s">
        <v>74</v>
      </c>
      <c r="D75" s="167"/>
      <c r="E75" s="172"/>
      <c r="F75" s="175"/>
      <c r="G75" s="175">
        <f>SUMIF(AE76:AE81,"&lt;&gt;NOR",G76:G81)</f>
        <v>0</v>
      </c>
      <c r="H75" s="175"/>
      <c r="I75" s="175">
        <f>SUM(I76:I81)</f>
        <v>0</v>
      </c>
      <c r="J75" s="175"/>
      <c r="K75" s="175">
        <f>SUM(K76:K81)</f>
        <v>0</v>
      </c>
      <c r="L75" s="175"/>
      <c r="M75" s="175">
        <f>SUM(M76:M81)</f>
        <v>0</v>
      </c>
      <c r="N75" s="168"/>
      <c r="O75" s="168">
        <f>SUM(O76:O81)</f>
        <v>0</v>
      </c>
      <c r="P75" s="168"/>
      <c r="Q75" s="168">
        <f>SUM(Q76:Q81)</f>
        <v>0</v>
      </c>
      <c r="R75" s="168"/>
      <c r="S75" s="168"/>
      <c r="T75" s="169"/>
      <c r="U75" s="168">
        <f>SUM(U76:U81)</f>
        <v>25.199999999999996</v>
      </c>
      <c r="AE75" t="s">
        <v>113</v>
      </c>
    </row>
    <row r="76" spans="1:60" outlineLevel="1">
      <c r="A76" s="155">
        <v>33</v>
      </c>
      <c r="B76" s="161" t="s">
        <v>207</v>
      </c>
      <c r="C76" s="196" t="s">
        <v>208</v>
      </c>
      <c r="D76" s="163" t="s">
        <v>209</v>
      </c>
      <c r="E76" s="170">
        <v>17.600300000000001</v>
      </c>
      <c r="F76" s="173"/>
      <c r="G76" s="174">
        <f>ROUND(E76*F76,2)</f>
        <v>0</v>
      </c>
      <c r="H76" s="173"/>
      <c r="I76" s="174">
        <f>ROUND(E76*H76,2)</f>
        <v>0</v>
      </c>
      <c r="J76" s="173"/>
      <c r="K76" s="174">
        <f>ROUND(E76*J76,2)</f>
        <v>0</v>
      </c>
      <c r="L76" s="174">
        <v>21</v>
      </c>
      <c r="M76" s="174">
        <f>G76*(1+L76/100)</f>
        <v>0</v>
      </c>
      <c r="N76" s="164">
        <v>0</v>
      </c>
      <c r="O76" s="164">
        <f>ROUND(E76*N76,5)</f>
        <v>0</v>
      </c>
      <c r="P76" s="164">
        <v>0</v>
      </c>
      <c r="Q76" s="164">
        <f>ROUND(E76*P76,5)</f>
        <v>0</v>
      </c>
      <c r="R76" s="164"/>
      <c r="S76" s="164"/>
      <c r="T76" s="165">
        <v>0.49</v>
      </c>
      <c r="U76" s="164">
        <f>ROUND(E76*T76,2)</f>
        <v>8.6199999999999992</v>
      </c>
      <c r="V76" s="154"/>
      <c r="W76" s="154"/>
      <c r="X76" s="154"/>
      <c r="Y76" s="154"/>
      <c r="Z76" s="154"/>
      <c r="AA76" s="154"/>
      <c r="AB76" s="154"/>
      <c r="AC76" s="154"/>
      <c r="AD76" s="154"/>
      <c r="AE76" s="154" t="s">
        <v>117</v>
      </c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>
      <c r="A77" s="155"/>
      <c r="B77" s="161"/>
      <c r="C77" s="197" t="s">
        <v>210</v>
      </c>
      <c r="D77" s="166"/>
      <c r="E77" s="171">
        <v>17.600300000000001</v>
      </c>
      <c r="F77" s="174"/>
      <c r="G77" s="174"/>
      <c r="H77" s="174"/>
      <c r="I77" s="174"/>
      <c r="J77" s="174"/>
      <c r="K77" s="174"/>
      <c r="L77" s="174"/>
      <c r="M77" s="174"/>
      <c r="N77" s="164"/>
      <c r="O77" s="164"/>
      <c r="P77" s="164"/>
      <c r="Q77" s="164"/>
      <c r="R77" s="164"/>
      <c r="S77" s="164"/>
      <c r="T77" s="165"/>
      <c r="U77" s="164"/>
      <c r="V77" s="154"/>
      <c r="W77" s="154"/>
      <c r="X77" s="154"/>
      <c r="Y77" s="154"/>
      <c r="Z77" s="154"/>
      <c r="AA77" s="154"/>
      <c r="AB77" s="154"/>
      <c r="AC77" s="154"/>
      <c r="AD77" s="154"/>
      <c r="AE77" s="154" t="s">
        <v>119</v>
      </c>
      <c r="AF77" s="154">
        <v>0</v>
      </c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1">
      <c r="A78" s="155">
        <v>34</v>
      </c>
      <c r="B78" s="161" t="s">
        <v>211</v>
      </c>
      <c r="C78" s="196" t="s">
        <v>212</v>
      </c>
      <c r="D78" s="163" t="s">
        <v>209</v>
      </c>
      <c r="E78" s="170">
        <v>158.40299999999999</v>
      </c>
      <c r="F78" s="173"/>
      <c r="G78" s="174">
        <f>ROUND(E78*F78,2)</f>
        <v>0</v>
      </c>
      <c r="H78" s="173"/>
      <c r="I78" s="174">
        <f>ROUND(E78*H78,2)</f>
        <v>0</v>
      </c>
      <c r="J78" s="173"/>
      <c r="K78" s="174">
        <f>ROUND(E78*J78,2)</f>
        <v>0</v>
      </c>
      <c r="L78" s="174">
        <v>21</v>
      </c>
      <c r="M78" s="174">
        <f>G78*(1+L78/100)</f>
        <v>0</v>
      </c>
      <c r="N78" s="164">
        <v>0</v>
      </c>
      <c r="O78" s="164">
        <f>ROUND(E78*N78,5)</f>
        <v>0</v>
      </c>
      <c r="P78" s="164">
        <v>0</v>
      </c>
      <c r="Q78" s="164">
        <f>ROUND(E78*P78,5)</f>
        <v>0</v>
      </c>
      <c r="R78" s="164"/>
      <c r="S78" s="164"/>
      <c r="T78" s="165">
        <v>0</v>
      </c>
      <c r="U78" s="164">
        <f>ROUND(E78*T78,2)</f>
        <v>0</v>
      </c>
      <c r="V78" s="154"/>
      <c r="W78" s="154"/>
      <c r="X78" s="154"/>
      <c r="Y78" s="154"/>
      <c r="Z78" s="154"/>
      <c r="AA78" s="154"/>
      <c r="AB78" s="154"/>
      <c r="AC78" s="154"/>
      <c r="AD78" s="154"/>
      <c r="AE78" s="154" t="s">
        <v>117</v>
      </c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outlineLevel="1">
      <c r="A79" s="155"/>
      <c r="B79" s="161"/>
      <c r="C79" s="197" t="s">
        <v>213</v>
      </c>
      <c r="D79" s="166"/>
      <c r="E79" s="171">
        <v>158.40299999999999</v>
      </c>
      <c r="F79" s="174"/>
      <c r="G79" s="174"/>
      <c r="H79" s="174"/>
      <c r="I79" s="174"/>
      <c r="J79" s="174"/>
      <c r="K79" s="174"/>
      <c r="L79" s="174"/>
      <c r="M79" s="174"/>
      <c r="N79" s="164"/>
      <c r="O79" s="164"/>
      <c r="P79" s="164"/>
      <c r="Q79" s="164"/>
      <c r="R79" s="164"/>
      <c r="S79" s="164"/>
      <c r="T79" s="165"/>
      <c r="U79" s="164"/>
      <c r="V79" s="154"/>
      <c r="W79" s="154"/>
      <c r="X79" s="154"/>
      <c r="Y79" s="154"/>
      <c r="Z79" s="154"/>
      <c r="AA79" s="154"/>
      <c r="AB79" s="154"/>
      <c r="AC79" s="154"/>
      <c r="AD79" s="154"/>
      <c r="AE79" s="154" t="s">
        <v>119</v>
      </c>
      <c r="AF79" s="154">
        <v>0</v>
      </c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1">
      <c r="A80" s="155">
        <v>35</v>
      </c>
      <c r="B80" s="161" t="s">
        <v>214</v>
      </c>
      <c r="C80" s="196" t="s">
        <v>215</v>
      </c>
      <c r="D80" s="163" t="s">
        <v>209</v>
      </c>
      <c r="E80" s="170">
        <v>17.600300000000001</v>
      </c>
      <c r="F80" s="173"/>
      <c r="G80" s="174">
        <f>ROUND(E80*F80,2)</f>
        <v>0</v>
      </c>
      <c r="H80" s="173"/>
      <c r="I80" s="174">
        <f>ROUND(E80*H80,2)</f>
        <v>0</v>
      </c>
      <c r="J80" s="173"/>
      <c r="K80" s="174">
        <f>ROUND(E80*J80,2)</f>
        <v>0</v>
      </c>
      <c r="L80" s="174">
        <v>21</v>
      </c>
      <c r="M80" s="174">
        <f>G80*(1+L80/100)</f>
        <v>0</v>
      </c>
      <c r="N80" s="164">
        <v>0</v>
      </c>
      <c r="O80" s="164">
        <f>ROUND(E80*N80,5)</f>
        <v>0</v>
      </c>
      <c r="P80" s="164">
        <v>0</v>
      </c>
      <c r="Q80" s="164">
        <f>ROUND(E80*P80,5)</f>
        <v>0</v>
      </c>
      <c r="R80" s="164"/>
      <c r="S80" s="164"/>
      <c r="T80" s="165">
        <v>0.94199999999999995</v>
      </c>
      <c r="U80" s="164">
        <f>ROUND(E80*T80,2)</f>
        <v>16.579999999999998</v>
      </c>
      <c r="V80" s="154"/>
      <c r="W80" s="154"/>
      <c r="X80" s="154"/>
      <c r="Y80" s="154"/>
      <c r="Z80" s="154"/>
      <c r="AA80" s="154"/>
      <c r="AB80" s="154"/>
      <c r="AC80" s="154"/>
      <c r="AD80" s="154"/>
      <c r="AE80" s="154" t="s">
        <v>117</v>
      </c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1">
      <c r="A81" s="155"/>
      <c r="B81" s="161"/>
      <c r="C81" s="197" t="s">
        <v>210</v>
      </c>
      <c r="D81" s="166"/>
      <c r="E81" s="171">
        <v>17.600300000000001</v>
      </c>
      <c r="F81" s="174"/>
      <c r="G81" s="174"/>
      <c r="H81" s="174"/>
      <c r="I81" s="174"/>
      <c r="J81" s="174"/>
      <c r="K81" s="174"/>
      <c r="L81" s="174"/>
      <c r="M81" s="174"/>
      <c r="N81" s="164"/>
      <c r="O81" s="164"/>
      <c r="P81" s="164"/>
      <c r="Q81" s="164"/>
      <c r="R81" s="164"/>
      <c r="S81" s="164"/>
      <c r="T81" s="165"/>
      <c r="U81" s="164"/>
      <c r="V81" s="154"/>
      <c r="W81" s="154"/>
      <c r="X81" s="154"/>
      <c r="Y81" s="154"/>
      <c r="Z81" s="154"/>
      <c r="AA81" s="154"/>
      <c r="AB81" s="154"/>
      <c r="AC81" s="154"/>
      <c r="AD81" s="154"/>
      <c r="AE81" s="154" t="s">
        <v>119</v>
      </c>
      <c r="AF81" s="154">
        <v>0</v>
      </c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>
      <c r="A82" s="156" t="s">
        <v>112</v>
      </c>
      <c r="B82" s="162" t="s">
        <v>75</v>
      </c>
      <c r="C82" s="198" t="s">
        <v>76</v>
      </c>
      <c r="D82" s="167"/>
      <c r="E82" s="172"/>
      <c r="F82" s="175"/>
      <c r="G82" s="175">
        <f>SUMIF(AE83:AE84,"&lt;&gt;NOR",G83:G84)</f>
        <v>0</v>
      </c>
      <c r="H82" s="175"/>
      <c r="I82" s="175">
        <f>SUM(I83:I84)</f>
        <v>0</v>
      </c>
      <c r="J82" s="175"/>
      <c r="K82" s="175">
        <f>SUM(K83:K84)</f>
        <v>0</v>
      </c>
      <c r="L82" s="175"/>
      <c r="M82" s="175">
        <f>SUM(M83:M84)</f>
        <v>0</v>
      </c>
      <c r="N82" s="168"/>
      <c r="O82" s="168">
        <f>SUM(O83:O84)</f>
        <v>0</v>
      </c>
      <c r="P82" s="168"/>
      <c r="Q82" s="168">
        <f>SUM(Q83:Q84)</f>
        <v>0</v>
      </c>
      <c r="R82" s="168"/>
      <c r="S82" s="168"/>
      <c r="T82" s="169"/>
      <c r="U82" s="168">
        <f>SUM(U83:U84)</f>
        <v>164.17</v>
      </c>
      <c r="AE82" t="s">
        <v>113</v>
      </c>
    </row>
    <row r="83" spans="1:60" outlineLevel="1">
      <c r="A83" s="155">
        <v>36</v>
      </c>
      <c r="B83" s="161" t="s">
        <v>216</v>
      </c>
      <c r="C83" s="196" t="s">
        <v>217</v>
      </c>
      <c r="D83" s="163" t="s">
        <v>209</v>
      </c>
      <c r="E83" s="170">
        <v>192.68639999999999</v>
      </c>
      <c r="F83" s="173"/>
      <c r="G83" s="174">
        <f>ROUND(E83*F83,2)</f>
        <v>0</v>
      </c>
      <c r="H83" s="173"/>
      <c r="I83" s="174">
        <f>ROUND(E83*H83,2)</f>
        <v>0</v>
      </c>
      <c r="J83" s="173"/>
      <c r="K83" s="174">
        <f>ROUND(E83*J83,2)</f>
        <v>0</v>
      </c>
      <c r="L83" s="174">
        <v>21</v>
      </c>
      <c r="M83" s="174">
        <f>G83*(1+L83/100)</f>
        <v>0</v>
      </c>
      <c r="N83" s="164">
        <v>0</v>
      </c>
      <c r="O83" s="164">
        <f>ROUND(E83*N83,5)</f>
        <v>0</v>
      </c>
      <c r="P83" s="164">
        <v>0</v>
      </c>
      <c r="Q83" s="164">
        <f>ROUND(E83*P83,5)</f>
        <v>0</v>
      </c>
      <c r="R83" s="164"/>
      <c r="S83" s="164"/>
      <c r="T83" s="165">
        <v>0.85199999999999998</v>
      </c>
      <c r="U83" s="164">
        <f>ROUND(E83*T83,2)</f>
        <v>164.17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 t="s">
        <v>117</v>
      </c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ht="22.5" outlineLevel="1">
      <c r="A84" s="155"/>
      <c r="B84" s="161"/>
      <c r="C84" s="197" t="s">
        <v>218</v>
      </c>
      <c r="D84" s="166"/>
      <c r="E84" s="171">
        <v>192.68639999999999</v>
      </c>
      <c r="F84" s="174"/>
      <c r="G84" s="174"/>
      <c r="H84" s="174"/>
      <c r="I84" s="174"/>
      <c r="J84" s="174"/>
      <c r="K84" s="174"/>
      <c r="L84" s="174"/>
      <c r="M84" s="174"/>
      <c r="N84" s="164"/>
      <c r="O84" s="164"/>
      <c r="P84" s="164"/>
      <c r="Q84" s="164"/>
      <c r="R84" s="164"/>
      <c r="S84" s="164"/>
      <c r="T84" s="165"/>
      <c r="U84" s="164"/>
      <c r="V84" s="154"/>
      <c r="W84" s="154"/>
      <c r="X84" s="154"/>
      <c r="Y84" s="154"/>
      <c r="Z84" s="154"/>
      <c r="AA84" s="154"/>
      <c r="AB84" s="154"/>
      <c r="AC84" s="154"/>
      <c r="AD84" s="154"/>
      <c r="AE84" s="154" t="s">
        <v>119</v>
      </c>
      <c r="AF84" s="154">
        <v>0</v>
      </c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>
      <c r="A85" s="156" t="s">
        <v>112</v>
      </c>
      <c r="B85" s="162" t="s">
        <v>77</v>
      </c>
      <c r="C85" s="198" t="s">
        <v>78</v>
      </c>
      <c r="D85" s="167"/>
      <c r="E85" s="172"/>
      <c r="F85" s="175"/>
      <c r="G85" s="175">
        <f>SUMIF(AE86:AE89,"&lt;&gt;NOR",G86:G89)</f>
        <v>0</v>
      </c>
      <c r="H85" s="175"/>
      <c r="I85" s="175">
        <f>SUM(I86:I89)</f>
        <v>0</v>
      </c>
      <c r="J85" s="175"/>
      <c r="K85" s="175">
        <f>SUM(K86:K89)</f>
        <v>0</v>
      </c>
      <c r="L85" s="175"/>
      <c r="M85" s="175">
        <f>SUM(M86:M89)</f>
        <v>0</v>
      </c>
      <c r="N85" s="168"/>
      <c r="O85" s="168">
        <f>SUM(O86:O89)</f>
        <v>1.1928000000000001</v>
      </c>
      <c r="P85" s="168"/>
      <c r="Q85" s="168">
        <f>SUM(Q86:Q89)</f>
        <v>0</v>
      </c>
      <c r="R85" s="168"/>
      <c r="S85" s="168"/>
      <c r="T85" s="169"/>
      <c r="U85" s="168">
        <f>SUM(U86:U89)</f>
        <v>51.760000000000005</v>
      </c>
      <c r="AE85" t="s">
        <v>113</v>
      </c>
    </row>
    <row r="86" spans="1:60" ht="22.5" outlineLevel="1">
      <c r="A86" s="155">
        <v>37</v>
      </c>
      <c r="B86" s="161" t="s">
        <v>219</v>
      </c>
      <c r="C86" s="196" t="s">
        <v>252</v>
      </c>
      <c r="D86" s="163" t="s">
        <v>116</v>
      </c>
      <c r="E86" s="170">
        <v>84.099500000000006</v>
      </c>
      <c r="F86" s="173"/>
      <c r="G86" s="174">
        <f>ROUND(E86*F86,2)</f>
        <v>0</v>
      </c>
      <c r="H86" s="173"/>
      <c r="I86" s="174">
        <f>ROUND(E86*H86,2)</f>
        <v>0</v>
      </c>
      <c r="J86" s="173"/>
      <c r="K86" s="174">
        <f>ROUND(E86*J86,2)</f>
        <v>0</v>
      </c>
      <c r="L86" s="174">
        <v>21</v>
      </c>
      <c r="M86" s="174">
        <f>G86*(1+L86/100)</f>
        <v>0</v>
      </c>
      <c r="N86" s="164">
        <v>1.1169999999999999E-2</v>
      </c>
      <c r="O86" s="164">
        <f>ROUND(E86*N86,5)</f>
        <v>0.93938999999999995</v>
      </c>
      <c r="P86" s="164">
        <v>0</v>
      </c>
      <c r="Q86" s="164">
        <f>ROUND(E86*P86,5)</f>
        <v>0</v>
      </c>
      <c r="R86" s="164"/>
      <c r="S86" s="164"/>
      <c r="T86" s="165">
        <v>0.45982000000000001</v>
      </c>
      <c r="U86" s="164">
        <f>ROUND(E86*T86,2)</f>
        <v>38.67</v>
      </c>
      <c r="V86" s="154"/>
      <c r="W86" s="154"/>
      <c r="X86" s="154"/>
      <c r="Y86" s="154"/>
      <c r="Z86" s="154"/>
      <c r="AA86" s="154"/>
      <c r="AB86" s="154"/>
      <c r="AC86" s="154"/>
      <c r="AD86" s="154"/>
      <c r="AE86" s="154" t="s">
        <v>117</v>
      </c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outlineLevel="1">
      <c r="A87" s="155"/>
      <c r="B87" s="161"/>
      <c r="C87" s="197" t="s">
        <v>220</v>
      </c>
      <c r="D87" s="166"/>
      <c r="E87" s="171">
        <v>84.099500000000006</v>
      </c>
      <c r="F87" s="174"/>
      <c r="G87" s="174"/>
      <c r="H87" s="174"/>
      <c r="I87" s="174"/>
      <c r="J87" s="174"/>
      <c r="K87" s="174"/>
      <c r="L87" s="174"/>
      <c r="M87" s="174"/>
      <c r="N87" s="164"/>
      <c r="O87" s="164"/>
      <c r="P87" s="164"/>
      <c r="Q87" s="164"/>
      <c r="R87" s="164"/>
      <c r="S87" s="164"/>
      <c r="T87" s="165"/>
      <c r="U87" s="164"/>
      <c r="V87" s="154"/>
      <c r="W87" s="154"/>
      <c r="X87" s="154"/>
      <c r="Y87" s="154"/>
      <c r="Z87" s="154"/>
      <c r="AA87" s="154"/>
      <c r="AB87" s="154"/>
      <c r="AC87" s="154"/>
      <c r="AD87" s="154"/>
      <c r="AE87" s="154" t="s">
        <v>119</v>
      </c>
      <c r="AF87" s="154">
        <v>0</v>
      </c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ht="22.5" outlineLevel="1">
      <c r="A88" s="155">
        <v>38</v>
      </c>
      <c r="B88" s="161" t="s">
        <v>221</v>
      </c>
      <c r="C88" s="196" t="s">
        <v>253</v>
      </c>
      <c r="D88" s="163" t="s">
        <v>116</v>
      </c>
      <c r="E88" s="170">
        <v>24.602799999999998</v>
      </c>
      <c r="F88" s="173"/>
      <c r="G88" s="174">
        <f>ROUND(E88*F88,2)</f>
        <v>0</v>
      </c>
      <c r="H88" s="173"/>
      <c r="I88" s="174">
        <f>ROUND(E88*H88,2)</f>
        <v>0</v>
      </c>
      <c r="J88" s="173"/>
      <c r="K88" s="174">
        <f>ROUND(E88*J88,2)</f>
        <v>0</v>
      </c>
      <c r="L88" s="174">
        <v>21</v>
      </c>
      <c r="M88" s="174">
        <f>G88*(1+L88/100)</f>
        <v>0</v>
      </c>
      <c r="N88" s="164">
        <v>1.03E-2</v>
      </c>
      <c r="O88" s="164">
        <f>ROUND(E88*N88,5)</f>
        <v>0.25341000000000002</v>
      </c>
      <c r="P88" s="164">
        <v>0</v>
      </c>
      <c r="Q88" s="164">
        <f>ROUND(E88*P88,5)</f>
        <v>0</v>
      </c>
      <c r="R88" s="164"/>
      <c r="S88" s="164"/>
      <c r="T88" s="165">
        <v>0.53200000000000003</v>
      </c>
      <c r="U88" s="164">
        <f>ROUND(E88*T88,2)</f>
        <v>13.09</v>
      </c>
      <c r="V88" s="154"/>
      <c r="W88" s="154"/>
      <c r="X88" s="154"/>
      <c r="Y88" s="154"/>
      <c r="Z88" s="154"/>
      <c r="AA88" s="154"/>
      <c r="AB88" s="154"/>
      <c r="AC88" s="154"/>
      <c r="AD88" s="154"/>
      <c r="AE88" s="154" t="s">
        <v>117</v>
      </c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1">
      <c r="A89" s="155"/>
      <c r="B89" s="161"/>
      <c r="C89" s="197" t="s">
        <v>222</v>
      </c>
      <c r="D89" s="166"/>
      <c r="E89" s="171">
        <v>24.602799999999998</v>
      </c>
      <c r="F89" s="174"/>
      <c r="G89" s="174"/>
      <c r="H89" s="174"/>
      <c r="I89" s="174"/>
      <c r="J89" s="174"/>
      <c r="K89" s="174"/>
      <c r="L89" s="174"/>
      <c r="M89" s="174"/>
      <c r="N89" s="164"/>
      <c r="O89" s="164"/>
      <c r="P89" s="164"/>
      <c r="Q89" s="164"/>
      <c r="R89" s="164"/>
      <c r="S89" s="164"/>
      <c r="T89" s="165"/>
      <c r="U89" s="164"/>
      <c r="V89" s="154"/>
      <c r="W89" s="154"/>
      <c r="X89" s="154"/>
      <c r="Y89" s="154"/>
      <c r="Z89" s="154"/>
      <c r="AA89" s="154"/>
      <c r="AB89" s="154"/>
      <c r="AC89" s="154"/>
      <c r="AD89" s="154"/>
      <c r="AE89" s="154" t="s">
        <v>119</v>
      </c>
      <c r="AF89" s="154">
        <v>0</v>
      </c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>
      <c r="A90" s="156" t="s">
        <v>112</v>
      </c>
      <c r="B90" s="162" t="s">
        <v>79</v>
      </c>
      <c r="C90" s="198" t="s">
        <v>80</v>
      </c>
      <c r="D90" s="167"/>
      <c r="E90" s="172"/>
      <c r="F90" s="175"/>
      <c r="G90" s="175">
        <f>SUMIF(AE91:AE94,"&lt;&gt;NOR",G91:G94)</f>
        <v>0</v>
      </c>
      <c r="H90" s="175"/>
      <c r="I90" s="175">
        <f>SUM(I91:I94)</f>
        <v>0</v>
      </c>
      <c r="J90" s="175"/>
      <c r="K90" s="175">
        <f>SUM(K91:K94)</f>
        <v>0</v>
      </c>
      <c r="L90" s="175"/>
      <c r="M90" s="175">
        <f>SUM(M91:M94)</f>
        <v>0</v>
      </c>
      <c r="N90" s="168"/>
      <c r="O90" s="168">
        <f>SUM(O91:O94)</f>
        <v>0</v>
      </c>
      <c r="P90" s="168"/>
      <c r="Q90" s="168">
        <f>SUM(Q91:Q94)</f>
        <v>5.0000000000000002E-5</v>
      </c>
      <c r="R90" s="168"/>
      <c r="S90" s="168"/>
      <c r="T90" s="169"/>
      <c r="U90" s="168">
        <f>SUM(U91:U94)</f>
        <v>0.45</v>
      </c>
      <c r="AE90" t="s">
        <v>113</v>
      </c>
    </row>
    <row r="91" spans="1:60" outlineLevel="1">
      <c r="A91" s="155">
        <v>39</v>
      </c>
      <c r="B91" s="161" t="s">
        <v>223</v>
      </c>
      <c r="C91" s="196" t="s">
        <v>224</v>
      </c>
      <c r="D91" s="163" t="s">
        <v>179</v>
      </c>
      <c r="E91" s="170">
        <v>1</v>
      </c>
      <c r="F91" s="173"/>
      <c r="G91" s="174">
        <f>ROUND(E91*F91,2)</f>
        <v>0</v>
      </c>
      <c r="H91" s="173"/>
      <c r="I91" s="174">
        <f>ROUND(E91*H91,2)</f>
        <v>0</v>
      </c>
      <c r="J91" s="173"/>
      <c r="K91" s="174">
        <f>ROUND(E91*J91,2)</f>
        <v>0</v>
      </c>
      <c r="L91" s="174">
        <v>21</v>
      </c>
      <c r="M91" s="174">
        <f>G91*(1+L91/100)</f>
        <v>0</v>
      </c>
      <c r="N91" s="164">
        <v>0</v>
      </c>
      <c r="O91" s="164">
        <f>ROUND(E91*N91,5)</f>
        <v>0</v>
      </c>
      <c r="P91" s="164">
        <v>5.0000000000000002E-5</v>
      </c>
      <c r="Q91" s="164">
        <f>ROUND(E91*P91,5)</f>
        <v>5.0000000000000002E-5</v>
      </c>
      <c r="R91" s="164"/>
      <c r="S91" s="164"/>
      <c r="T91" s="165">
        <v>0.45</v>
      </c>
      <c r="U91" s="164">
        <f>ROUND(E91*T91,2)</f>
        <v>0.45</v>
      </c>
      <c r="V91" s="154"/>
      <c r="W91" s="154"/>
      <c r="X91" s="154"/>
      <c r="Y91" s="154"/>
      <c r="Z91" s="154"/>
      <c r="AA91" s="154"/>
      <c r="AB91" s="154"/>
      <c r="AC91" s="154"/>
      <c r="AD91" s="154"/>
      <c r="AE91" s="154" t="s">
        <v>117</v>
      </c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>
      <c r="A92" s="155">
        <v>40</v>
      </c>
      <c r="B92" s="161" t="s">
        <v>225</v>
      </c>
      <c r="C92" s="196" t="s">
        <v>226</v>
      </c>
      <c r="D92" s="163" t="s">
        <v>0</v>
      </c>
      <c r="E92" s="170">
        <v>2.1</v>
      </c>
      <c r="F92" s="173"/>
      <c r="G92" s="174">
        <f>ROUND(E92*F92,2)</f>
        <v>0</v>
      </c>
      <c r="H92" s="173"/>
      <c r="I92" s="174">
        <f>ROUND(E92*H92,2)</f>
        <v>0</v>
      </c>
      <c r="J92" s="173"/>
      <c r="K92" s="174">
        <f>ROUND(E92*J92,2)</f>
        <v>0</v>
      </c>
      <c r="L92" s="174">
        <v>21</v>
      </c>
      <c r="M92" s="174">
        <f>G92*(1+L92/100)</f>
        <v>0</v>
      </c>
      <c r="N92" s="164">
        <v>0</v>
      </c>
      <c r="O92" s="164">
        <f>ROUND(E92*N92,5)</f>
        <v>0</v>
      </c>
      <c r="P92" s="164">
        <v>0</v>
      </c>
      <c r="Q92" s="164">
        <f>ROUND(E92*P92,5)</f>
        <v>0</v>
      </c>
      <c r="R92" s="164"/>
      <c r="S92" s="164"/>
      <c r="T92" s="165">
        <v>0</v>
      </c>
      <c r="U92" s="164">
        <f>ROUND(E92*T92,2)</f>
        <v>0</v>
      </c>
      <c r="V92" s="154"/>
      <c r="W92" s="154"/>
      <c r="X92" s="154"/>
      <c r="Y92" s="154"/>
      <c r="Z92" s="154"/>
      <c r="AA92" s="154"/>
      <c r="AB92" s="154"/>
      <c r="AC92" s="154"/>
      <c r="AD92" s="154"/>
      <c r="AE92" s="154" t="s">
        <v>117</v>
      </c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1">
      <c r="A93" s="155"/>
      <c r="B93" s="161"/>
      <c r="C93" s="197" t="s">
        <v>227</v>
      </c>
      <c r="D93" s="166"/>
      <c r="E93" s="171">
        <v>2.1</v>
      </c>
      <c r="F93" s="174"/>
      <c r="G93" s="174"/>
      <c r="H93" s="174"/>
      <c r="I93" s="174"/>
      <c r="J93" s="174"/>
      <c r="K93" s="174"/>
      <c r="L93" s="174"/>
      <c r="M93" s="174"/>
      <c r="N93" s="164"/>
      <c r="O93" s="164"/>
      <c r="P93" s="164"/>
      <c r="Q93" s="164"/>
      <c r="R93" s="164"/>
      <c r="S93" s="164"/>
      <c r="T93" s="165"/>
      <c r="U93" s="164"/>
      <c r="V93" s="154"/>
      <c r="W93" s="154"/>
      <c r="X93" s="154"/>
      <c r="Y93" s="154"/>
      <c r="Z93" s="154"/>
      <c r="AA93" s="154"/>
      <c r="AB93" s="154"/>
      <c r="AC93" s="154"/>
      <c r="AD93" s="154"/>
      <c r="AE93" s="154" t="s">
        <v>119</v>
      </c>
      <c r="AF93" s="154">
        <v>0</v>
      </c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1">
      <c r="A94" s="155"/>
      <c r="B94" s="161"/>
      <c r="C94" s="197" t="s">
        <v>190</v>
      </c>
      <c r="D94" s="166"/>
      <c r="E94" s="171"/>
      <c r="F94" s="174"/>
      <c r="G94" s="174"/>
      <c r="H94" s="174"/>
      <c r="I94" s="174"/>
      <c r="J94" s="174"/>
      <c r="K94" s="174"/>
      <c r="L94" s="174"/>
      <c r="M94" s="174"/>
      <c r="N94" s="164"/>
      <c r="O94" s="164"/>
      <c r="P94" s="164"/>
      <c r="Q94" s="164"/>
      <c r="R94" s="164"/>
      <c r="S94" s="164"/>
      <c r="T94" s="165"/>
      <c r="U94" s="164"/>
      <c r="V94" s="154"/>
      <c r="W94" s="154"/>
      <c r="X94" s="154"/>
      <c r="Y94" s="154"/>
      <c r="Z94" s="154"/>
      <c r="AA94" s="154"/>
      <c r="AB94" s="154"/>
      <c r="AC94" s="154"/>
      <c r="AD94" s="154"/>
      <c r="AE94" s="154" t="s">
        <v>119</v>
      </c>
      <c r="AF94" s="154">
        <v>0</v>
      </c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>
      <c r="A95" s="156" t="s">
        <v>112</v>
      </c>
      <c r="B95" s="162" t="s">
        <v>81</v>
      </c>
      <c r="C95" s="198" t="s">
        <v>82</v>
      </c>
      <c r="D95" s="167"/>
      <c r="E95" s="172"/>
      <c r="F95" s="175"/>
      <c r="G95" s="175">
        <f>SUMIF(AE96:AE97,"&lt;&gt;NOR",G96:G97)</f>
        <v>0</v>
      </c>
      <c r="H95" s="175"/>
      <c r="I95" s="175">
        <f>SUM(I96:I97)</f>
        <v>0</v>
      </c>
      <c r="J95" s="175"/>
      <c r="K95" s="175">
        <f>SUM(K96:K97)</f>
        <v>0</v>
      </c>
      <c r="L95" s="175"/>
      <c r="M95" s="175">
        <f>SUM(M96:M97)</f>
        <v>0</v>
      </c>
      <c r="N95" s="168"/>
      <c r="O95" s="168">
        <f>SUM(O96:O97)</f>
        <v>5.3470500000000003</v>
      </c>
      <c r="P95" s="168"/>
      <c r="Q95" s="168">
        <f>SUM(Q96:Q97)</f>
        <v>0</v>
      </c>
      <c r="R95" s="168"/>
      <c r="S95" s="168"/>
      <c r="T95" s="169"/>
      <c r="U95" s="168">
        <f>SUM(U96:U97)</f>
        <v>67.28</v>
      </c>
      <c r="AE95" t="s">
        <v>113</v>
      </c>
    </row>
    <row r="96" spans="1:60" ht="22.5" outlineLevel="1">
      <c r="A96" s="155">
        <v>41</v>
      </c>
      <c r="B96" s="161" t="s">
        <v>228</v>
      </c>
      <c r="C96" s="196" t="s">
        <v>229</v>
      </c>
      <c r="D96" s="163" t="s">
        <v>116</v>
      </c>
      <c r="E96" s="170">
        <v>84.099500000000006</v>
      </c>
      <c r="F96" s="173"/>
      <c r="G96" s="174">
        <f>ROUND(E96*F96,2)</f>
        <v>0</v>
      </c>
      <c r="H96" s="173"/>
      <c r="I96" s="174">
        <f>ROUND(E96*H96,2)</f>
        <v>0</v>
      </c>
      <c r="J96" s="173"/>
      <c r="K96" s="174">
        <f>ROUND(E96*J96,2)</f>
        <v>0</v>
      </c>
      <c r="L96" s="174">
        <v>21</v>
      </c>
      <c r="M96" s="174">
        <f>G96*(1+L96/100)</f>
        <v>0</v>
      </c>
      <c r="N96" s="164">
        <v>6.3579999999999998E-2</v>
      </c>
      <c r="O96" s="164">
        <f>ROUND(E96*N96,5)</f>
        <v>5.3470500000000003</v>
      </c>
      <c r="P96" s="164">
        <v>0</v>
      </c>
      <c r="Q96" s="164">
        <f>ROUND(E96*P96,5)</f>
        <v>0</v>
      </c>
      <c r="R96" s="164"/>
      <c r="S96" s="164"/>
      <c r="T96" s="165">
        <v>0.8</v>
      </c>
      <c r="U96" s="164">
        <f>ROUND(E96*T96,2)</f>
        <v>67.28</v>
      </c>
      <c r="V96" s="154"/>
      <c r="W96" s="154"/>
      <c r="X96" s="154"/>
      <c r="Y96" s="154"/>
      <c r="Z96" s="154"/>
      <c r="AA96" s="154"/>
      <c r="AB96" s="154"/>
      <c r="AC96" s="154"/>
      <c r="AD96" s="154"/>
      <c r="AE96" s="154" t="s">
        <v>117</v>
      </c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1">
      <c r="A97" s="155"/>
      <c r="B97" s="161"/>
      <c r="C97" s="197" t="s">
        <v>220</v>
      </c>
      <c r="D97" s="166"/>
      <c r="E97" s="171">
        <v>84.099500000000006</v>
      </c>
      <c r="F97" s="174"/>
      <c r="G97" s="174"/>
      <c r="H97" s="174"/>
      <c r="I97" s="174"/>
      <c r="J97" s="174"/>
      <c r="K97" s="174"/>
      <c r="L97" s="174"/>
      <c r="M97" s="174"/>
      <c r="N97" s="164"/>
      <c r="O97" s="164"/>
      <c r="P97" s="164"/>
      <c r="Q97" s="164"/>
      <c r="R97" s="164"/>
      <c r="S97" s="164"/>
      <c r="T97" s="165"/>
      <c r="U97" s="164"/>
      <c r="V97" s="154"/>
      <c r="W97" s="154"/>
      <c r="X97" s="154"/>
      <c r="Y97" s="154"/>
      <c r="Z97" s="154"/>
      <c r="AA97" s="154"/>
      <c r="AB97" s="154"/>
      <c r="AC97" s="154"/>
      <c r="AD97" s="154"/>
      <c r="AE97" s="154" t="s">
        <v>119</v>
      </c>
      <c r="AF97" s="154">
        <v>0</v>
      </c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>
      <c r="A98" s="156" t="s">
        <v>112</v>
      </c>
      <c r="B98" s="162" t="s">
        <v>83</v>
      </c>
      <c r="C98" s="198" t="s">
        <v>84</v>
      </c>
      <c r="D98" s="167"/>
      <c r="E98" s="172"/>
      <c r="F98" s="175"/>
      <c r="G98" s="175">
        <f>SUMIF(AE99:AE101,"&lt;&gt;NOR",G99:G101)</f>
        <v>0</v>
      </c>
      <c r="H98" s="175"/>
      <c r="I98" s="175">
        <f>SUM(I99:I101)</f>
        <v>0</v>
      </c>
      <c r="J98" s="175"/>
      <c r="K98" s="175">
        <f>SUM(K99:K101)</f>
        <v>0</v>
      </c>
      <c r="L98" s="175"/>
      <c r="M98" s="175">
        <f>SUM(M99:M101)</f>
        <v>0</v>
      </c>
      <c r="N98" s="168"/>
      <c r="O98" s="168">
        <f>SUM(O99:O101)</f>
        <v>3.4399999999999999E-3</v>
      </c>
      <c r="P98" s="168"/>
      <c r="Q98" s="168">
        <f>SUM(Q99:Q101)</f>
        <v>0</v>
      </c>
      <c r="R98" s="168"/>
      <c r="S98" s="168"/>
      <c r="T98" s="169"/>
      <c r="U98" s="168">
        <f>SUM(U99:U101)</f>
        <v>2.5099999999999998</v>
      </c>
      <c r="AE98" t="s">
        <v>113</v>
      </c>
    </row>
    <row r="99" spans="1:60" outlineLevel="1">
      <c r="A99" s="155">
        <v>42</v>
      </c>
      <c r="B99" s="161" t="s">
        <v>230</v>
      </c>
      <c r="C99" s="196" t="s">
        <v>251</v>
      </c>
      <c r="D99" s="163" t="s">
        <v>116</v>
      </c>
      <c r="E99" s="170">
        <v>24.602799999999998</v>
      </c>
      <c r="F99" s="173"/>
      <c r="G99" s="174">
        <f>ROUND(E99*F99,2)</f>
        <v>0</v>
      </c>
      <c r="H99" s="173"/>
      <c r="I99" s="174">
        <f>ROUND(E99*H99,2)</f>
        <v>0</v>
      </c>
      <c r="J99" s="173"/>
      <c r="K99" s="174">
        <f>ROUND(E99*J99,2)</f>
        <v>0</v>
      </c>
      <c r="L99" s="174">
        <v>21</v>
      </c>
      <c r="M99" s="174">
        <f>G99*(1+L99/100)</f>
        <v>0</v>
      </c>
      <c r="N99" s="164">
        <v>1.3999999999999999E-4</v>
      </c>
      <c r="O99" s="164">
        <f>ROUND(E99*N99,5)</f>
        <v>3.4399999999999999E-3</v>
      </c>
      <c r="P99" s="164">
        <v>0</v>
      </c>
      <c r="Q99" s="164">
        <f>ROUND(E99*P99,5)</f>
        <v>0</v>
      </c>
      <c r="R99" s="164"/>
      <c r="S99" s="164"/>
      <c r="T99" s="165">
        <v>0.10191</v>
      </c>
      <c r="U99" s="164">
        <f>ROUND(E99*T99,2)</f>
        <v>2.5099999999999998</v>
      </c>
      <c r="V99" s="154"/>
      <c r="W99" s="154"/>
      <c r="X99" s="154"/>
      <c r="Y99" s="154"/>
      <c r="Z99" s="154"/>
      <c r="AA99" s="154"/>
      <c r="AB99" s="154"/>
      <c r="AC99" s="154"/>
      <c r="AD99" s="154"/>
      <c r="AE99" s="154" t="s">
        <v>117</v>
      </c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1">
      <c r="A100" s="155"/>
      <c r="B100" s="161"/>
      <c r="C100" s="197" t="s">
        <v>222</v>
      </c>
      <c r="D100" s="166"/>
      <c r="E100" s="171">
        <v>24.602799999999998</v>
      </c>
      <c r="F100" s="174"/>
      <c r="G100" s="174"/>
      <c r="H100" s="174"/>
      <c r="I100" s="174"/>
      <c r="J100" s="174"/>
      <c r="K100" s="174"/>
      <c r="L100" s="174"/>
      <c r="M100" s="174"/>
      <c r="N100" s="164"/>
      <c r="O100" s="164"/>
      <c r="P100" s="164"/>
      <c r="Q100" s="164"/>
      <c r="R100" s="164"/>
      <c r="S100" s="164"/>
      <c r="T100" s="165"/>
      <c r="U100" s="16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 t="s">
        <v>119</v>
      </c>
      <c r="AF100" s="154">
        <v>0</v>
      </c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outlineLevel="1">
      <c r="A101" s="155"/>
      <c r="B101" s="161"/>
      <c r="C101" s="197" t="s">
        <v>190</v>
      </c>
      <c r="D101" s="166"/>
      <c r="E101" s="171"/>
      <c r="F101" s="174"/>
      <c r="G101" s="174"/>
      <c r="H101" s="174"/>
      <c r="I101" s="174"/>
      <c r="J101" s="174"/>
      <c r="K101" s="174"/>
      <c r="L101" s="174"/>
      <c r="M101" s="174"/>
      <c r="N101" s="164"/>
      <c r="O101" s="164"/>
      <c r="P101" s="164"/>
      <c r="Q101" s="164"/>
      <c r="R101" s="164"/>
      <c r="S101" s="164"/>
      <c r="T101" s="165"/>
      <c r="U101" s="16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 t="s">
        <v>119</v>
      </c>
      <c r="AF101" s="154">
        <v>0</v>
      </c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>
      <c r="A102" s="156" t="s">
        <v>112</v>
      </c>
      <c r="B102" s="162" t="s">
        <v>85</v>
      </c>
      <c r="C102" s="198" t="s">
        <v>26</v>
      </c>
      <c r="D102" s="167"/>
      <c r="E102" s="172"/>
      <c r="F102" s="175"/>
      <c r="G102" s="175">
        <f>SUMIF(AE103:AE109,"&lt;&gt;NOR",G103:G109)</f>
        <v>0</v>
      </c>
      <c r="H102" s="175"/>
      <c r="I102" s="175">
        <f>SUM(I103:I109)</f>
        <v>0</v>
      </c>
      <c r="J102" s="175"/>
      <c r="K102" s="175">
        <f>SUM(K103:K109)</f>
        <v>0</v>
      </c>
      <c r="L102" s="175"/>
      <c r="M102" s="175">
        <f>SUM(M103:M109)</f>
        <v>0</v>
      </c>
      <c r="N102" s="168"/>
      <c r="O102" s="168">
        <f>SUM(O103:O109)</f>
        <v>0</v>
      </c>
      <c r="P102" s="168"/>
      <c r="Q102" s="168">
        <f>SUM(Q103:Q109)</f>
        <v>0</v>
      </c>
      <c r="R102" s="168"/>
      <c r="S102" s="168"/>
      <c r="T102" s="169"/>
      <c r="U102" s="168">
        <f>SUM(U103:U109)</f>
        <v>0</v>
      </c>
      <c r="AE102" t="s">
        <v>113</v>
      </c>
    </row>
    <row r="103" spans="1:60" outlineLevel="1">
      <c r="A103" s="155">
        <v>43</v>
      </c>
      <c r="B103" s="161" t="s">
        <v>231</v>
      </c>
      <c r="C103" s="196" t="s">
        <v>232</v>
      </c>
      <c r="D103" s="163" t="s">
        <v>233</v>
      </c>
      <c r="E103" s="170">
        <v>1</v>
      </c>
      <c r="F103" s="173"/>
      <c r="G103" s="174">
        <f t="shared" ref="G103:G109" si="0">ROUND(E103*F103,2)</f>
        <v>0</v>
      </c>
      <c r="H103" s="173"/>
      <c r="I103" s="174">
        <f t="shared" ref="I103:I109" si="1">ROUND(E103*H103,2)</f>
        <v>0</v>
      </c>
      <c r="J103" s="173"/>
      <c r="K103" s="174">
        <f t="shared" ref="K103:K109" si="2">ROUND(E103*J103,2)</f>
        <v>0</v>
      </c>
      <c r="L103" s="174">
        <v>21</v>
      </c>
      <c r="M103" s="174">
        <f t="shared" ref="M103:M109" si="3">G103*(1+L103/100)</f>
        <v>0</v>
      </c>
      <c r="N103" s="164">
        <v>0</v>
      </c>
      <c r="O103" s="164">
        <f t="shared" ref="O103:O109" si="4">ROUND(E103*N103,5)</f>
        <v>0</v>
      </c>
      <c r="P103" s="164">
        <v>0</v>
      </c>
      <c r="Q103" s="164">
        <f t="shared" ref="Q103:Q109" si="5">ROUND(E103*P103,5)</f>
        <v>0</v>
      </c>
      <c r="R103" s="164"/>
      <c r="S103" s="164"/>
      <c r="T103" s="165">
        <v>0</v>
      </c>
      <c r="U103" s="164">
        <f t="shared" ref="U103:U109" si="6">ROUND(E103*T103,2)</f>
        <v>0</v>
      </c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 t="s">
        <v>117</v>
      </c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outlineLevel="1">
      <c r="A104" s="155">
        <v>44</v>
      </c>
      <c r="B104" s="161" t="s">
        <v>234</v>
      </c>
      <c r="C104" s="196" t="s">
        <v>235</v>
      </c>
      <c r="D104" s="163" t="s">
        <v>233</v>
      </c>
      <c r="E104" s="170">
        <v>1</v>
      </c>
      <c r="F104" s="173"/>
      <c r="G104" s="174">
        <f t="shared" si="0"/>
        <v>0</v>
      </c>
      <c r="H104" s="173"/>
      <c r="I104" s="174">
        <f t="shared" si="1"/>
        <v>0</v>
      </c>
      <c r="J104" s="173"/>
      <c r="K104" s="174">
        <f t="shared" si="2"/>
        <v>0</v>
      </c>
      <c r="L104" s="174">
        <v>21</v>
      </c>
      <c r="M104" s="174">
        <f t="shared" si="3"/>
        <v>0</v>
      </c>
      <c r="N104" s="164">
        <v>0</v>
      </c>
      <c r="O104" s="164">
        <f t="shared" si="4"/>
        <v>0</v>
      </c>
      <c r="P104" s="164">
        <v>0</v>
      </c>
      <c r="Q104" s="164">
        <f t="shared" si="5"/>
        <v>0</v>
      </c>
      <c r="R104" s="164"/>
      <c r="S104" s="164"/>
      <c r="T104" s="165">
        <v>0</v>
      </c>
      <c r="U104" s="164">
        <f t="shared" si="6"/>
        <v>0</v>
      </c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 t="s">
        <v>117</v>
      </c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0" outlineLevel="1">
      <c r="A105" s="155">
        <v>45</v>
      </c>
      <c r="B105" s="161" t="s">
        <v>236</v>
      </c>
      <c r="C105" s="196" t="s">
        <v>237</v>
      </c>
      <c r="D105" s="163" t="s">
        <v>233</v>
      </c>
      <c r="E105" s="170">
        <v>1</v>
      </c>
      <c r="F105" s="173"/>
      <c r="G105" s="174">
        <f t="shared" si="0"/>
        <v>0</v>
      </c>
      <c r="H105" s="173"/>
      <c r="I105" s="174">
        <f t="shared" si="1"/>
        <v>0</v>
      </c>
      <c r="J105" s="173"/>
      <c r="K105" s="174">
        <f t="shared" si="2"/>
        <v>0</v>
      </c>
      <c r="L105" s="174">
        <v>21</v>
      </c>
      <c r="M105" s="174">
        <f t="shared" si="3"/>
        <v>0</v>
      </c>
      <c r="N105" s="164">
        <v>0</v>
      </c>
      <c r="O105" s="164">
        <f t="shared" si="4"/>
        <v>0</v>
      </c>
      <c r="P105" s="164">
        <v>0</v>
      </c>
      <c r="Q105" s="164">
        <f t="shared" si="5"/>
        <v>0</v>
      </c>
      <c r="R105" s="164"/>
      <c r="S105" s="164"/>
      <c r="T105" s="165">
        <v>0</v>
      </c>
      <c r="U105" s="164">
        <f t="shared" si="6"/>
        <v>0</v>
      </c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 t="s">
        <v>117</v>
      </c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outlineLevel="1">
      <c r="A106" s="155">
        <v>46</v>
      </c>
      <c r="B106" s="161" t="s">
        <v>238</v>
      </c>
      <c r="C106" s="196" t="s">
        <v>239</v>
      </c>
      <c r="D106" s="163" t="s">
        <v>233</v>
      </c>
      <c r="E106" s="170">
        <v>1</v>
      </c>
      <c r="F106" s="173"/>
      <c r="G106" s="174">
        <f t="shared" si="0"/>
        <v>0</v>
      </c>
      <c r="H106" s="173"/>
      <c r="I106" s="174">
        <f t="shared" si="1"/>
        <v>0</v>
      </c>
      <c r="J106" s="173"/>
      <c r="K106" s="174">
        <f t="shared" si="2"/>
        <v>0</v>
      </c>
      <c r="L106" s="174">
        <v>21</v>
      </c>
      <c r="M106" s="174">
        <f t="shared" si="3"/>
        <v>0</v>
      </c>
      <c r="N106" s="164">
        <v>0</v>
      </c>
      <c r="O106" s="164">
        <f t="shared" si="4"/>
        <v>0</v>
      </c>
      <c r="P106" s="164">
        <v>0</v>
      </c>
      <c r="Q106" s="164">
        <f t="shared" si="5"/>
        <v>0</v>
      </c>
      <c r="R106" s="164"/>
      <c r="S106" s="164"/>
      <c r="T106" s="165">
        <v>0</v>
      </c>
      <c r="U106" s="164">
        <f t="shared" si="6"/>
        <v>0</v>
      </c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 t="s">
        <v>117</v>
      </c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1">
      <c r="A107" s="155">
        <v>47</v>
      </c>
      <c r="B107" s="161" t="s">
        <v>240</v>
      </c>
      <c r="C107" s="196" t="s">
        <v>241</v>
      </c>
      <c r="D107" s="163" t="s">
        <v>233</v>
      </c>
      <c r="E107" s="170">
        <v>1</v>
      </c>
      <c r="F107" s="173"/>
      <c r="G107" s="174">
        <f t="shared" si="0"/>
        <v>0</v>
      </c>
      <c r="H107" s="173"/>
      <c r="I107" s="174">
        <f t="shared" si="1"/>
        <v>0</v>
      </c>
      <c r="J107" s="173"/>
      <c r="K107" s="174">
        <f t="shared" si="2"/>
        <v>0</v>
      </c>
      <c r="L107" s="174">
        <v>21</v>
      </c>
      <c r="M107" s="174">
        <f t="shared" si="3"/>
        <v>0</v>
      </c>
      <c r="N107" s="164">
        <v>0</v>
      </c>
      <c r="O107" s="164">
        <f t="shared" si="4"/>
        <v>0</v>
      </c>
      <c r="P107" s="164">
        <v>0</v>
      </c>
      <c r="Q107" s="164">
        <f t="shared" si="5"/>
        <v>0</v>
      </c>
      <c r="R107" s="164"/>
      <c r="S107" s="164"/>
      <c r="T107" s="165">
        <v>0</v>
      </c>
      <c r="U107" s="164">
        <f t="shared" si="6"/>
        <v>0</v>
      </c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 t="s">
        <v>242</v>
      </c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outlineLevel="1">
      <c r="A108" s="155">
        <v>48</v>
      </c>
      <c r="B108" s="161" t="s">
        <v>243</v>
      </c>
      <c r="C108" s="196" t="s">
        <v>244</v>
      </c>
      <c r="D108" s="163" t="s">
        <v>233</v>
      </c>
      <c r="E108" s="170">
        <v>1</v>
      </c>
      <c r="F108" s="173"/>
      <c r="G108" s="174">
        <f t="shared" si="0"/>
        <v>0</v>
      </c>
      <c r="H108" s="173"/>
      <c r="I108" s="174">
        <f t="shared" si="1"/>
        <v>0</v>
      </c>
      <c r="J108" s="173"/>
      <c r="K108" s="174">
        <f t="shared" si="2"/>
        <v>0</v>
      </c>
      <c r="L108" s="174">
        <v>21</v>
      </c>
      <c r="M108" s="174">
        <f t="shared" si="3"/>
        <v>0</v>
      </c>
      <c r="N108" s="164">
        <v>0</v>
      </c>
      <c r="O108" s="164">
        <f t="shared" si="4"/>
        <v>0</v>
      </c>
      <c r="P108" s="164">
        <v>0</v>
      </c>
      <c r="Q108" s="164">
        <f t="shared" si="5"/>
        <v>0</v>
      </c>
      <c r="R108" s="164"/>
      <c r="S108" s="164"/>
      <c r="T108" s="165">
        <v>0</v>
      </c>
      <c r="U108" s="164">
        <f t="shared" si="6"/>
        <v>0</v>
      </c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 t="s">
        <v>117</v>
      </c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outlineLevel="1">
      <c r="A109" s="184">
        <v>49</v>
      </c>
      <c r="B109" s="185" t="s">
        <v>245</v>
      </c>
      <c r="C109" s="199" t="s">
        <v>246</v>
      </c>
      <c r="D109" s="186" t="s">
        <v>233</v>
      </c>
      <c r="E109" s="187">
        <v>1</v>
      </c>
      <c r="F109" s="188"/>
      <c r="G109" s="189">
        <f t="shared" si="0"/>
        <v>0</v>
      </c>
      <c r="H109" s="188"/>
      <c r="I109" s="189">
        <f t="shared" si="1"/>
        <v>0</v>
      </c>
      <c r="J109" s="188"/>
      <c r="K109" s="189">
        <f t="shared" si="2"/>
        <v>0</v>
      </c>
      <c r="L109" s="189">
        <v>21</v>
      </c>
      <c r="M109" s="189">
        <f t="shared" si="3"/>
        <v>0</v>
      </c>
      <c r="N109" s="190">
        <v>0</v>
      </c>
      <c r="O109" s="190">
        <f t="shared" si="4"/>
        <v>0</v>
      </c>
      <c r="P109" s="190">
        <v>0</v>
      </c>
      <c r="Q109" s="190">
        <f t="shared" si="5"/>
        <v>0</v>
      </c>
      <c r="R109" s="190"/>
      <c r="S109" s="190"/>
      <c r="T109" s="191">
        <v>0</v>
      </c>
      <c r="U109" s="190">
        <f t="shared" si="6"/>
        <v>0</v>
      </c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 t="s">
        <v>117</v>
      </c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>
      <c r="A110" s="6"/>
      <c r="B110" s="7" t="s">
        <v>190</v>
      </c>
      <c r="C110" s="200" t="s">
        <v>190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AC110">
        <v>15</v>
      </c>
      <c r="AD110">
        <v>21</v>
      </c>
    </row>
    <row r="111" spans="1:60">
      <c r="A111" s="192"/>
      <c r="B111" s="193">
        <v>26</v>
      </c>
      <c r="C111" s="201" t="s">
        <v>190</v>
      </c>
      <c r="D111" s="194"/>
      <c r="E111" s="194"/>
      <c r="F111" s="194"/>
      <c r="G111" s="195">
        <f>G8+G34+G47+G51+G58+G62+G67+G70+G75+G82+G85+G90+G95+G98+G102</f>
        <v>0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AC111">
        <f>SUMIF(L7:L109,AC110,G7:G109)</f>
        <v>0</v>
      </c>
      <c r="AD111">
        <f>SUMIF(L7:L109,AD110,G7:G109)</f>
        <v>0</v>
      </c>
      <c r="AE111" t="s">
        <v>247</v>
      </c>
    </row>
    <row r="112" spans="1:60">
      <c r="A112" s="6"/>
      <c r="B112" s="7" t="s">
        <v>190</v>
      </c>
      <c r="C112" s="200" t="s">
        <v>190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31">
      <c r="A113" s="6"/>
      <c r="B113" s="7" t="s">
        <v>190</v>
      </c>
      <c r="C113" s="200" t="s">
        <v>190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31">
      <c r="A114" s="263">
        <v>33</v>
      </c>
      <c r="B114" s="263"/>
      <c r="C114" s="264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31">
      <c r="A115" s="265"/>
      <c r="B115" s="266"/>
      <c r="C115" s="267"/>
      <c r="D115" s="266"/>
      <c r="E115" s="266"/>
      <c r="F115" s="266"/>
      <c r="G115" s="26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AE115" t="s">
        <v>248</v>
      </c>
    </row>
    <row r="116" spans="1:31">
      <c r="A116" s="269"/>
      <c r="B116" s="270"/>
      <c r="C116" s="271"/>
      <c r="D116" s="270"/>
      <c r="E116" s="270"/>
      <c r="F116" s="270"/>
      <c r="G116" s="272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31">
      <c r="A117" s="269"/>
      <c r="B117" s="270"/>
      <c r="C117" s="271"/>
      <c r="D117" s="270"/>
      <c r="E117" s="270"/>
      <c r="F117" s="270"/>
      <c r="G117" s="272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31">
      <c r="A118" s="269"/>
      <c r="B118" s="270"/>
      <c r="C118" s="271"/>
      <c r="D118" s="270"/>
      <c r="E118" s="270"/>
      <c r="F118" s="270"/>
      <c r="G118" s="272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31">
      <c r="A119" s="273"/>
      <c r="B119" s="274"/>
      <c r="C119" s="275"/>
      <c r="D119" s="274"/>
      <c r="E119" s="274"/>
      <c r="F119" s="274"/>
      <c r="G119" s="27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31">
      <c r="A120" s="6"/>
      <c r="B120" s="7" t="s">
        <v>190</v>
      </c>
      <c r="C120" s="200" t="s">
        <v>190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31">
      <c r="C121" s="202"/>
      <c r="AE121" t="s">
        <v>249</v>
      </c>
    </row>
  </sheetData>
  <mergeCells count="6">
    <mergeCell ref="A115:G119"/>
    <mergeCell ref="A1:G1"/>
    <mergeCell ref="C2:G2"/>
    <mergeCell ref="C3:G3"/>
    <mergeCell ref="C4:G4"/>
    <mergeCell ref="A114:C114"/>
  </mergeCells>
  <pageMargins left="0.59055118110236204" right="0.39370078740157499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Bronislav Chaloupecký</dc:creator>
  <cp:lastModifiedBy>vejsada</cp:lastModifiedBy>
  <cp:lastPrinted>2014-02-28T09:52:57Z</cp:lastPrinted>
  <dcterms:created xsi:type="dcterms:W3CDTF">2009-04-08T07:15:50Z</dcterms:created>
  <dcterms:modified xsi:type="dcterms:W3CDTF">2019-07-22T08:05:51Z</dcterms:modified>
</cp:coreProperties>
</file>