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rychnovjbc-my.sharepoint.com/personal/jan_dvorak_rychnovjbc_cz/Documents/Dokumenty/documents/PROJEKTY (OD)/Parkoviště u č.p. 720 náměstí/PD Přístřešek/Soutěž II/"/>
    </mc:Choice>
  </mc:AlternateContent>
  <xr:revisionPtr revIDLastSave="0" documentId="11_A6FC0446D3A24679F2DD10B2F85F07EC78AEB1EE" xr6:coauthVersionLast="47" xr6:coauthVersionMax="47" xr10:uidLastSave="{00000000-0000-0000-0000-000000000000}"/>
  <bookViews>
    <workbookView xWindow="-19320" yWindow="660" windowWidth="19440" windowHeight="14880" xr2:uid="{00000000-000D-0000-FFFF-FFFF00000000}"/>
  </bookViews>
  <sheets>
    <sheet name="Rekapitulace stavby" sheetId="1" r:id="rId1"/>
    <sheet name="01 - Přístřešek a zpevněn..." sheetId="2" r:id="rId2"/>
    <sheet name="VRN - Vedlejší výrobní ná..." sheetId="3" r:id="rId3"/>
    <sheet name="Pokyny pro vyplnění" sheetId="4" r:id="rId4"/>
  </sheets>
  <definedNames>
    <definedName name="_xlnm._FilterDatabase" localSheetId="1" hidden="1">'01 - Přístřešek a zpevněn...'!$C$96:$K$709</definedName>
    <definedName name="_xlnm._FilterDatabase" localSheetId="2" hidden="1">'VRN - Vedlejší výrobní ná...'!$C$84:$K$109</definedName>
    <definedName name="_xlnm.Print_Titles" localSheetId="1">'01 - Přístřešek a zpevněn...'!$96:$96</definedName>
    <definedName name="_xlnm.Print_Titles" localSheetId="0">'Rekapitulace stavby'!$52:$52</definedName>
    <definedName name="_xlnm.Print_Titles" localSheetId="2">'VRN - Vedlejší výrobní ná...'!$84:$84</definedName>
    <definedName name="_xlnm.Print_Area" localSheetId="1">'01 - Přístřešek a zpevněn...'!$C$4:$J$39,'01 - Přístřešek a zpevněn...'!$C$45:$J$78,'01 - Přístřešek a zpevněn...'!$C$84:$K$709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2">'VRN - Vedlejší výrobní ná...'!$C$4:$J$39,'VRN - Vedlejší výrobní ná...'!$C$45:$J$66,'VRN - Vedlejší výrobní ná...'!$C$72:$K$109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108" i="3"/>
  <c r="BH108" i="3"/>
  <c r="BG108" i="3"/>
  <c r="BF108" i="3"/>
  <c r="T108" i="3"/>
  <c r="T107" i="3"/>
  <c r="R108" i="3"/>
  <c r="R107" i="3"/>
  <c r="P108" i="3"/>
  <c r="P107" i="3"/>
  <c r="BI105" i="3"/>
  <c r="BH105" i="3"/>
  <c r="BG105" i="3"/>
  <c r="BF105" i="3"/>
  <c r="T105" i="3"/>
  <c r="T104" i="3"/>
  <c r="R105" i="3"/>
  <c r="R104" i="3"/>
  <c r="P105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7" i="3"/>
  <c r="BH97" i="3"/>
  <c r="BG97" i="3"/>
  <c r="BF97" i="3"/>
  <c r="T97" i="3"/>
  <c r="T96" i="3"/>
  <c r="R97" i="3"/>
  <c r="R96" i="3"/>
  <c r="P97" i="3"/>
  <c r="P96" i="3" s="1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J82" i="3"/>
  <c r="J81" i="3"/>
  <c r="F81" i="3"/>
  <c r="F79" i="3"/>
  <c r="E77" i="3"/>
  <c r="J55" i="3"/>
  <c r="J54" i="3"/>
  <c r="F54" i="3"/>
  <c r="F52" i="3"/>
  <c r="E50" i="3"/>
  <c r="J18" i="3"/>
  <c r="E18" i="3"/>
  <c r="F82" i="3" s="1"/>
  <c r="J17" i="3"/>
  <c r="J12" i="3"/>
  <c r="J79" i="3"/>
  <c r="E7" i="3"/>
  <c r="E75" i="3"/>
  <c r="J37" i="2"/>
  <c r="J36" i="2"/>
  <c r="AY55" i="1"/>
  <c r="J35" i="2"/>
  <c r="AX55" i="1"/>
  <c r="BI688" i="2"/>
  <c r="BH688" i="2"/>
  <c r="BG688" i="2"/>
  <c r="BF688" i="2"/>
  <c r="T688" i="2"/>
  <c r="T687" i="2" s="1"/>
  <c r="R688" i="2"/>
  <c r="R687" i="2" s="1"/>
  <c r="P688" i="2"/>
  <c r="P687" i="2"/>
  <c r="BI685" i="2"/>
  <c r="BH685" i="2"/>
  <c r="BG685" i="2"/>
  <c r="BF685" i="2"/>
  <c r="T685" i="2"/>
  <c r="R685" i="2"/>
  <c r="P685" i="2"/>
  <c r="BI680" i="2"/>
  <c r="BH680" i="2"/>
  <c r="BG680" i="2"/>
  <c r="BF680" i="2"/>
  <c r="T680" i="2"/>
  <c r="R680" i="2"/>
  <c r="P680" i="2"/>
  <c r="BI666" i="2"/>
  <c r="BH666" i="2"/>
  <c r="BG666" i="2"/>
  <c r="BF666" i="2"/>
  <c r="T666" i="2"/>
  <c r="T665" i="2"/>
  <c r="R666" i="2"/>
  <c r="R665" i="2" s="1"/>
  <c r="P666" i="2"/>
  <c r="P665" i="2"/>
  <c r="BI663" i="2"/>
  <c r="BH663" i="2"/>
  <c r="BG663" i="2"/>
  <c r="BF663" i="2"/>
  <c r="T663" i="2"/>
  <c r="R663" i="2"/>
  <c r="P663" i="2"/>
  <c r="BI657" i="2"/>
  <c r="BH657" i="2"/>
  <c r="BG657" i="2"/>
  <c r="BF657" i="2"/>
  <c r="T657" i="2"/>
  <c r="R657" i="2"/>
  <c r="P657" i="2"/>
  <c r="BI649" i="2"/>
  <c r="BH649" i="2"/>
  <c r="BG649" i="2"/>
  <c r="BF649" i="2"/>
  <c r="T649" i="2"/>
  <c r="R649" i="2"/>
  <c r="P649" i="2"/>
  <c r="BI644" i="2"/>
  <c r="BH644" i="2"/>
  <c r="BG644" i="2"/>
  <c r="BF644" i="2"/>
  <c r="T644" i="2"/>
  <c r="R644" i="2"/>
  <c r="P644" i="2"/>
  <c r="BI638" i="2"/>
  <c r="BH638" i="2"/>
  <c r="BG638" i="2"/>
  <c r="BF638" i="2"/>
  <c r="T638" i="2"/>
  <c r="R638" i="2"/>
  <c r="P638" i="2"/>
  <c r="BI630" i="2"/>
  <c r="BH630" i="2"/>
  <c r="BG630" i="2"/>
  <c r="BF630" i="2"/>
  <c r="T630" i="2"/>
  <c r="R630" i="2"/>
  <c r="P630" i="2"/>
  <c r="BI627" i="2"/>
  <c r="BH627" i="2"/>
  <c r="BG627" i="2"/>
  <c r="BF627" i="2"/>
  <c r="T627" i="2"/>
  <c r="R627" i="2"/>
  <c r="P627" i="2"/>
  <c r="BI621" i="2"/>
  <c r="BH621" i="2"/>
  <c r="BG621" i="2"/>
  <c r="BF621" i="2"/>
  <c r="T621" i="2"/>
  <c r="R621" i="2"/>
  <c r="P621" i="2"/>
  <c r="BI616" i="2"/>
  <c r="BH616" i="2"/>
  <c r="BG616" i="2"/>
  <c r="BF616" i="2"/>
  <c r="T616" i="2"/>
  <c r="R616" i="2"/>
  <c r="P616" i="2"/>
  <c r="BI613" i="2"/>
  <c r="BH613" i="2"/>
  <c r="BG613" i="2"/>
  <c r="BF613" i="2"/>
  <c r="T613" i="2"/>
  <c r="R613" i="2"/>
  <c r="P613" i="2"/>
  <c r="BI609" i="2"/>
  <c r="BH609" i="2"/>
  <c r="BG609" i="2"/>
  <c r="BF609" i="2"/>
  <c r="T609" i="2"/>
  <c r="R609" i="2"/>
  <c r="P609" i="2"/>
  <c r="BI604" i="2"/>
  <c r="BH604" i="2"/>
  <c r="BG604" i="2"/>
  <c r="BF604" i="2"/>
  <c r="T604" i="2"/>
  <c r="R604" i="2"/>
  <c r="P604" i="2"/>
  <c r="BI599" i="2"/>
  <c r="BH599" i="2"/>
  <c r="BG599" i="2"/>
  <c r="BF599" i="2"/>
  <c r="T599" i="2"/>
  <c r="R599" i="2"/>
  <c r="P599" i="2"/>
  <c r="BI592" i="2"/>
  <c r="BH592" i="2"/>
  <c r="BG592" i="2"/>
  <c r="BF592" i="2"/>
  <c r="T592" i="2"/>
  <c r="R592" i="2"/>
  <c r="P592" i="2"/>
  <c r="BI589" i="2"/>
  <c r="BH589" i="2"/>
  <c r="BG589" i="2"/>
  <c r="BF589" i="2"/>
  <c r="T589" i="2"/>
  <c r="R589" i="2"/>
  <c r="P589" i="2"/>
  <c r="BI581" i="2"/>
  <c r="BH581" i="2"/>
  <c r="BG581" i="2"/>
  <c r="BF581" i="2"/>
  <c r="T581" i="2"/>
  <c r="R581" i="2"/>
  <c r="P581" i="2"/>
  <c r="BI576" i="2"/>
  <c r="BH576" i="2"/>
  <c r="BG576" i="2"/>
  <c r="BF576" i="2"/>
  <c r="T576" i="2"/>
  <c r="R576" i="2"/>
  <c r="P576" i="2"/>
  <c r="BI571" i="2"/>
  <c r="BH571" i="2"/>
  <c r="BG571" i="2"/>
  <c r="BF571" i="2"/>
  <c r="T571" i="2"/>
  <c r="R571" i="2"/>
  <c r="P571" i="2"/>
  <c r="BI566" i="2"/>
  <c r="BH566" i="2"/>
  <c r="BG566" i="2"/>
  <c r="BF566" i="2"/>
  <c r="T566" i="2"/>
  <c r="R566" i="2"/>
  <c r="P566" i="2"/>
  <c r="BI561" i="2"/>
  <c r="BH561" i="2"/>
  <c r="BG561" i="2"/>
  <c r="BF561" i="2"/>
  <c r="T561" i="2"/>
  <c r="R561" i="2"/>
  <c r="P561" i="2"/>
  <c r="BI555" i="2"/>
  <c r="BH555" i="2"/>
  <c r="BG555" i="2"/>
  <c r="BF555" i="2"/>
  <c r="T555" i="2"/>
  <c r="R555" i="2"/>
  <c r="P555" i="2"/>
  <c r="BI550" i="2"/>
  <c r="BH550" i="2"/>
  <c r="BG550" i="2"/>
  <c r="BF550" i="2"/>
  <c r="T550" i="2"/>
  <c r="R550" i="2"/>
  <c r="P550" i="2"/>
  <c r="BI545" i="2"/>
  <c r="BH545" i="2"/>
  <c r="BG545" i="2"/>
  <c r="BF545" i="2"/>
  <c r="T545" i="2"/>
  <c r="R545" i="2"/>
  <c r="P545" i="2"/>
  <c r="BI538" i="2"/>
  <c r="BH538" i="2"/>
  <c r="BG538" i="2"/>
  <c r="BF538" i="2"/>
  <c r="T538" i="2"/>
  <c r="R538" i="2"/>
  <c r="P538" i="2"/>
  <c r="BI532" i="2"/>
  <c r="BH532" i="2"/>
  <c r="BG532" i="2"/>
  <c r="BF532" i="2"/>
  <c r="T532" i="2"/>
  <c r="R532" i="2"/>
  <c r="P532" i="2"/>
  <c r="BI528" i="2"/>
  <c r="BH528" i="2"/>
  <c r="BG528" i="2"/>
  <c r="BF528" i="2"/>
  <c r="T528" i="2"/>
  <c r="R528" i="2"/>
  <c r="P528" i="2"/>
  <c r="BI525" i="2"/>
  <c r="BH525" i="2"/>
  <c r="BG525" i="2"/>
  <c r="BF525" i="2"/>
  <c r="T525" i="2"/>
  <c r="R525" i="2"/>
  <c r="P525" i="2"/>
  <c r="BI521" i="2"/>
  <c r="BH521" i="2"/>
  <c r="BG521" i="2"/>
  <c r="BF521" i="2"/>
  <c r="T521" i="2"/>
  <c r="R521" i="2"/>
  <c r="P521" i="2"/>
  <c r="BI516" i="2"/>
  <c r="BH516" i="2"/>
  <c r="BG516" i="2"/>
  <c r="BF516" i="2"/>
  <c r="T516" i="2"/>
  <c r="R516" i="2"/>
  <c r="P516" i="2"/>
  <c r="BI512" i="2"/>
  <c r="BH512" i="2"/>
  <c r="BG512" i="2"/>
  <c r="BF512" i="2"/>
  <c r="T512" i="2"/>
  <c r="R512" i="2"/>
  <c r="P512" i="2"/>
  <c r="BI508" i="2"/>
  <c r="BH508" i="2"/>
  <c r="BG508" i="2"/>
  <c r="BF508" i="2"/>
  <c r="T508" i="2"/>
  <c r="T507" i="2"/>
  <c r="R508" i="2"/>
  <c r="R507" i="2"/>
  <c r="P508" i="2"/>
  <c r="P507" i="2" s="1"/>
  <c r="BI502" i="2"/>
  <c r="BH502" i="2"/>
  <c r="BG502" i="2"/>
  <c r="BF502" i="2"/>
  <c r="T502" i="2"/>
  <c r="R502" i="2"/>
  <c r="P502" i="2"/>
  <c r="BI495" i="2"/>
  <c r="BH495" i="2"/>
  <c r="BG495" i="2"/>
  <c r="BF495" i="2"/>
  <c r="T495" i="2"/>
  <c r="R495" i="2"/>
  <c r="P495" i="2"/>
  <c r="BI490" i="2"/>
  <c r="BH490" i="2"/>
  <c r="BG490" i="2"/>
  <c r="BF490" i="2"/>
  <c r="T490" i="2"/>
  <c r="R490" i="2"/>
  <c r="P490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3" i="2"/>
  <c r="BH473" i="2"/>
  <c r="BG473" i="2"/>
  <c r="BF473" i="2"/>
  <c r="T473" i="2"/>
  <c r="R473" i="2"/>
  <c r="P473" i="2"/>
  <c r="BI469" i="2"/>
  <c r="BH469" i="2"/>
  <c r="BG469" i="2"/>
  <c r="BF469" i="2"/>
  <c r="T469" i="2"/>
  <c r="R469" i="2"/>
  <c r="P469" i="2"/>
  <c r="BI463" i="2"/>
  <c r="BH463" i="2"/>
  <c r="BG463" i="2"/>
  <c r="BF463" i="2"/>
  <c r="T463" i="2"/>
  <c r="R463" i="2"/>
  <c r="P463" i="2"/>
  <c r="BI455" i="2"/>
  <c r="BH455" i="2"/>
  <c r="BG455" i="2"/>
  <c r="BF455" i="2"/>
  <c r="T455" i="2"/>
  <c r="R455" i="2"/>
  <c r="P455" i="2"/>
  <c r="BI450" i="2"/>
  <c r="BH450" i="2"/>
  <c r="BG450" i="2"/>
  <c r="BF450" i="2"/>
  <c r="T450" i="2"/>
  <c r="R450" i="2"/>
  <c r="P450" i="2"/>
  <c r="BI444" i="2"/>
  <c r="BH444" i="2"/>
  <c r="BG444" i="2"/>
  <c r="BF444" i="2"/>
  <c r="T444" i="2"/>
  <c r="R444" i="2"/>
  <c r="P444" i="2"/>
  <c r="BI438" i="2"/>
  <c r="BH438" i="2"/>
  <c r="BG438" i="2"/>
  <c r="BF438" i="2"/>
  <c r="T438" i="2"/>
  <c r="R438" i="2"/>
  <c r="P438" i="2"/>
  <c r="BI432" i="2"/>
  <c r="BH432" i="2"/>
  <c r="BG432" i="2"/>
  <c r="BF432" i="2"/>
  <c r="T432" i="2"/>
  <c r="R432" i="2"/>
  <c r="P432" i="2"/>
  <c r="BI427" i="2"/>
  <c r="BH427" i="2"/>
  <c r="BG427" i="2"/>
  <c r="BF427" i="2"/>
  <c r="T427" i="2"/>
  <c r="R427" i="2"/>
  <c r="P427" i="2"/>
  <c r="BI421" i="2"/>
  <c r="BH421" i="2"/>
  <c r="BG421" i="2"/>
  <c r="BF421" i="2"/>
  <c r="T421" i="2"/>
  <c r="R421" i="2"/>
  <c r="P421" i="2"/>
  <c r="BI415" i="2"/>
  <c r="BH415" i="2"/>
  <c r="BG415" i="2"/>
  <c r="BF415" i="2"/>
  <c r="T415" i="2"/>
  <c r="R415" i="2"/>
  <c r="P415" i="2"/>
  <c r="BI410" i="2"/>
  <c r="BH410" i="2"/>
  <c r="BG410" i="2"/>
  <c r="BF410" i="2"/>
  <c r="T410" i="2"/>
  <c r="R410" i="2"/>
  <c r="P410" i="2"/>
  <c r="BI406" i="2"/>
  <c r="BH406" i="2"/>
  <c r="BG406" i="2"/>
  <c r="BF406" i="2"/>
  <c r="T406" i="2"/>
  <c r="R406" i="2"/>
  <c r="P406" i="2"/>
  <c r="BI401" i="2"/>
  <c r="BH401" i="2"/>
  <c r="BG401" i="2"/>
  <c r="BF401" i="2"/>
  <c r="T401" i="2"/>
  <c r="R401" i="2"/>
  <c r="P401" i="2"/>
  <c r="BI397" i="2"/>
  <c r="BH397" i="2"/>
  <c r="BG397" i="2"/>
  <c r="BF397" i="2"/>
  <c r="T397" i="2"/>
  <c r="R397" i="2"/>
  <c r="P397" i="2"/>
  <c r="BI392" i="2"/>
  <c r="BH392" i="2"/>
  <c r="BG392" i="2"/>
  <c r="BF392" i="2"/>
  <c r="T392" i="2"/>
  <c r="R392" i="2"/>
  <c r="P392" i="2"/>
  <c r="BI386" i="2"/>
  <c r="BH386" i="2"/>
  <c r="BG386" i="2"/>
  <c r="BF386" i="2"/>
  <c r="T386" i="2"/>
  <c r="R386" i="2"/>
  <c r="P386" i="2"/>
  <c r="BI381" i="2"/>
  <c r="BH381" i="2"/>
  <c r="BG381" i="2"/>
  <c r="BF381" i="2"/>
  <c r="T381" i="2"/>
  <c r="R381" i="2"/>
  <c r="P381" i="2"/>
  <c r="BI376" i="2"/>
  <c r="BH376" i="2"/>
  <c r="BG376" i="2"/>
  <c r="BF376" i="2"/>
  <c r="T376" i="2"/>
  <c r="R376" i="2"/>
  <c r="P376" i="2"/>
  <c r="BI370" i="2"/>
  <c r="BH370" i="2"/>
  <c r="BG370" i="2"/>
  <c r="BF370" i="2"/>
  <c r="T370" i="2"/>
  <c r="R370" i="2"/>
  <c r="P370" i="2"/>
  <c r="BI364" i="2"/>
  <c r="BH364" i="2"/>
  <c r="BG364" i="2"/>
  <c r="BF364" i="2"/>
  <c r="T364" i="2"/>
  <c r="R364" i="2"/>
  <c r="P364" i="2"/>
  <c r="BI358" i="2"/>
  <c r="BH358" i="2"/>
  <c r="BG358" i="2"/>
  <c r="BF358" i="2"/>
  <c r="T358" i="2"/>
  <c r="R358" i="2"/>
  <c r="P358" i="2"/>
  <c r="BI352" i="2"/>
  <c r="BH352" i="2"/>
  <c r="BG352" i="2"/>
  <c r="BF352" i="2"/>
  <c r="T352" i="2"/>
  <c r="R352" i="2"/>
  <c r="P352" i="2"/>
  <c r="BI348" i="2"/>
  <c r="BH348" i="2"/>
  <c r="BG348" i="2"/>
  <c r="BF348" i="2"/>
  <c r="T348" i="2"/>
  <c r="R348" i="2"/>
  <c r="P348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1" i="2"/>
  <c r="BH331" i="2"/>
  <c r="BG331" i="2"/>
  <c r="BF331" i="2"/>
  <c r="T331" i="2"/>
  <c r="R331" i="2"/>
  <c r="P331" i="2"/>
  <c r="BI325" i="2"/>
  <c r="BH325" i="2"/>
  <c r="BG325" i="2"/>
  <c r="BF325" i="2"/>
  <c r="T325" i="2"/>
  <c r="R325" i="2"/>
  <c r="P325" i="2"/>
  <c r="BI319" i="2"/>
  <c r="BH319" i="2"/>
  <c r="BG319" i="2"/>
  <c r="BF319" i="2"/>
  <c r="T319" i="2"/>
  <c r="R319" i="2"/>
  <c r="P319" i="2"/>
  <c r="BI314" i="2"/>
  <c r="BH314" i="2"/>
  <c r="BG314" i="2"/>
  <c r="BF314" i="2"/>
  <c r="T314" i="2"/>
  <c r="R314" i="2"/>
  <c r="P314" i="2"/>
  <c r="BI308" i="2"/>
  <c r="BH308" i="2"/>
  <c r="BG308" i="2"/>
  <c r="BF308" i="2"/>
  <c r="T308" i="2"/>
  <c r="T307" i="2" s="1"/>
  <c r="R308" i="2"/>
  <c r="R307" i="2" s="1"/>
  <c r="P308" i="2"/>
  <c r="P307" i="2"/>
  <c r="BI301" i="2"/>
  <c r="BH301" i="2"/>
  <c r="BG301" i="2"/>
  <c r="BF301" i="2"/>
  <c r="T301" i="2"/>
  <c r="R301" i="2"/>
  <c r="P301" i="2"/>
  <c r="BI295" i="2"/>
  <c r="BH295" i="2"/>
  <c r="BG295" i="2"/>
  <c r="BF295" i="2"/>
  <c r="T295" i="2"/>
  <c r="R295" i="2"/>
  <c r="P295" i="2"/>
  <c r="BI289" i="2"/>
  <c r="BH289" i="2"/>
  <c r="BG289" i="2"/>
  <c r="BF289" i="2"/>
  <c r="T289" i="2"/>
  <c r="R289" i="2"/>
  <c r="P289" i="2"/>
  <c r="BI283" i="2"/>
  <c r="BH283" i="2"/>
  <c r="BG283" i="2"/>
  <c r="BF283" i="2"/>
  <c r="T283" i="2"/>
  <c r="R283" i="2"/>
  <c r="P283" i="2"/>
  <c r="BI277" i="2"/>
  <c r="BH277" i="2"/>
  <c r="BG277" i="2"/>
  <c r="BF277" i="2"/>
  <c r="T277" i="2"/>
  <c r="R277" i="2"/>
  <c r="P277" i="2"/>
  <c r="BI271" i="2"/>
  <c r="BH271" i="2"/>
  <c r="BG271" i="2"/>
  <c r="BF271" i="2"/>
  <c r="T271" i="2"/>
  <c r="R271" i="2"/>
  <c r="P271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33" i="2"/>
  <c r="BH233" i="2"/>
  <c r="BG233" i="2"/>
  <c r="BF233" i="2"/>
  <c r="T233" i="2"/>
  <c r="R233" i="2"/>
  <c r="P233" i="2"/>
  <c r="BI228" i="2"/>
  <c r="BH228" i="2"/>
  <c r="BG228" i="2"/>
  <c r="BF228" i="2"/>
  <c r="T228" i="2"/>
  <c r="R228" i="2"/>
  <c r="P228" i="2"/>
  <c r="BI222" i="2"/>
  <c r="BH222" i="2"/>
  <c r="BG222" i="2"/>
  <c r="BF222" i="2"/>
  <c r="T222" i="2"/>
  <c r="R222" i="2"/>
  <c r="P222" i="2"/>
  <c r="BI210" i="2"/>
  <c r="BH210" i="2"/>
  <c r="BG210" i="2"/>
  <c r="BF210" i="2"/>
  <c r="T210" i="2"/>
  <c r="R210" i="2"/>
  <c r="P210" i="2"/>
  <c r="BI198" i="2"/>
  <c r="BH198" i="2"/>
  <c r="BG198" i="2"/>
  <c r="BF198" i="2"/>
  <c r="T198" i="2"/>
  <c r="R198" i="2"/>
  <c r="P198" i="2"/>
  <c r="BI184" i="2"/>
  <c r="BH184" i="2"/>
  <c r="BG184" i="2"/>
  <c r="BF184" i="2"/>
  <c r="J34" i="2" s="1"/>
  <c r="T184" i="2"/>
  <c r="R184" i="2"/>
  <c r="P184" i="2"/>
  <c r="BI172" i="2"/>
  <c r="BH172" i="2"/>
  <c r="BG172" i="2"/>
  <c r="BF172" i="2"/>
  <c r="T172" i="2"/>
  <c r="R172" i="2"/>
  <c r="P172" i="2"/>
  <c r="BI160" i="2"/>
  <c r="BH160" i="2"/>
  <c r="F36" i="2" s="1"/>
  <c r="BG160" i="2"/>
  <c r="BF160" i="2"/>
  <c r="T160" i="2"/>
  <c r="R160" i="2"/>
  <c r="P160" i="2"/>
  <c r="BI148" i="2"/>
  <c r="BH148" i="2"/>
  <c r="BG148" i="2"/>
  <c r="BF148" i="2"/>
  <c r="T148" i="2"/>
  <c r="R148" i="2"/>
  <c r="P148" i="2"/>
  <c r="BI136" i="2"/>
  <c r="BH136" i="2"/>
  <c r="BG136" i="2"/>
  <c r="BF136" i="2"/>
  <c r="T136" i="2"/>
  <c r="R136" i="2"/>
  <c r="P136" i="2"/>
  <c r="BI130" i="2"/>
  <c r="BH130" i="2"/>
  <c r="BG130" i="2"/>
  <c r="BF130" i="2"/>
  <c r="T130" i="2"/>
  <c r="R130" i="2"/>
  <c r="P130" i="2"/>
  <c r="BI124" i="2"/>
  <c r="BH124" i="2"/>
  <c r="BG124" i="2"/>
  <c r="BF124" i="2"/>
  <c r="T124" i="2"/>
  <c r="R124" i="2"/>
  <c r="P124" i="2"/>
  <c r="BI114" i="2"/>
  <c r="F37" i="2" s="1"/>
  <c r="BH114" i="2"/>
  <c r="BG114" i="2"/>
  <c r="BF114" i="2"/>
  <c r="T114" i="2"/>
  <c r="R114" i="2"/>
  <c r="P114" i="2"/>
  <c r="BI100" i="2"/>
  <c r="BH100" i="2"/>
  <c r="BG100" i="2"/>
  <c r="BF100" i="2"/>
  <c r="T100" i="2"/>
  <c r="R100" i="2"/>
  <c r="P100" i="2"/>
  <c r="J94" i="2"/>
  <c r="J93" i="2"/>
  <c r="F93" i="2"/>
  <c r="F91" i="2"/>
  <c r="E89" i="2"/>
  <c r="J55" i="2"/>
  <c r="J54" i="2"/>
  <c r="F54" i="2"/>
  <c r="F52" i="2"/>
  <c r="E50" i="2"/>
  <c r="J18" i="2"/>
  <c r="E18" i="2"/>
  <c r="F94" i="2"/>
  <c r="J17" i="2"/>
  <c r="J12" i="2"/>
  <c r="J91" i="2" s="1"/>
  <c r="E7" i="2"/>
  <c r="E87" i="2"/>
  <c r="L50" i="1"/>
  <c r="AM50" i="1"/>
  <c r="AM49" i="1"/>
  <c r="L49" i="1"/>
  <c r="AM47" i="1"/>
  <c r="L47" i="1"/>
  <c r="L45" i="1"/>
  <c r="L44" i="1"/>
  <c r="BK649" i="2"/>
  <c r="BK410" i="2"/>
  <c r="J262" i="2"/>
  <c r="J105" i="3"/>
  <c r="J663" i="2"/>
  <c r="BK512" i="2"/>
  <c r="BK386" i="2"/>
  <c r="J255" i="2"/>
  <c r="AS54" i="1"/>
  <c r="BK265" i="2"/>
  <c r="F35" i="2"/>
  <c r="BK581" i="2"/>
  <c r="J455" i="2"/>
  <c r="J381" i="2"/>
  <c r="BK253" i="2"/>
  <c r="J92" i="3"/>
  <c r="BK638" i="2"/>
  <c r="J528" i="2"/>
  <c r="BK455" i="2"/>
  <c r="J277" i="2"/>
  <c r="BK88" i="3"/>
  <c r="J621" i="2"/>
  <c r="J490" i="2"/>
  <c r="BK370" i="2"/>
  <c r="BK228" i="2"/>
  <c r="J576" i="2"/>
  <c r="BK421" i="2"/>
  <c r="J331" i="2"/>
  <c r="J680" i="2"/>
  <c r="BK516" i="2"/>
  <c r="J358" i="2"/>
  <c r="BK130" i="2"/>
  <c r="BK108" i="3"/>
  <c r="J616" i="2"/>
  <c r="BK477" i="2"/>
  <c r="J325" i="2"/>
  <c r="J184" i="2"/>
  <c r="J94" i="3"/>
  <c r="BK604" i="2"/>
  <c r="J469" i="2"/>
  <c r="BK331" i="2"/>
  <c r="BK688" i="2"/>
  <c r="J525" i="2"/>
  <c r="BK397" i="2"/>
  <c r="J253" i="2"/>
  <c r="BK630" i="2"/>
  <c r="J512" i="2"/>
  <c r="J415" i="2"/>
  <c r="BK256" i="2"/>
  <c r="BK609" i="2"/>
  <c r="J495" i="2"/>
  <c r="BK339" i="2"/>
  <c r="J222" i="2"/>
  <c r="BK100" i="3"/>
  <c r="BK592" i="2"/>
  <c r="BK427" i="2"/>
  <c r="J301" i="2"/>
  <c r="J148" i="2"/>
  <c r="BK680" i="2"/>
  <c r="J566" i="2"/>
  <c r="BK432" i="2"/>
  <c r="BK251" i="2"/>
  <c r="J666" i="2"/>
  <c r="J592" i="2"/>
  <c r="J463" i="2"/>
  <c r="BK308" i="2"/>
  <c r="BK124" i="2"/>
  <c r="J613" i="2"/>
  <c r="BK532" i="2"/>
  <c r="BK450" i="2"/>
  <c r="J386" i="2"/>
  <c r="J289" i="2"/>
  <c r="J228" i="2"/>
  <c r="BK381" i="2"/>
  <c r="BK295" i="2"/>
  <c r="BK255" i="2"/>
  <c r="J114" i="2"/>
  <c r="BK666" i="2"/>
  <c r="BK616" i="2"/>
  <c r="J571" i="2"/>
  <c r="J508" i="2"/>
  <c r="BK444" i="2"/>
  <c r="BK301" i="2"/>
  <c r="J256" i="2"/>
  <c r="BK663" i="2"/>
  <c r="BK613" i="2"/>
  <c r="BK561" i="2"/>
  <c r="J481" i="2"/>
  <c r="BK438" i="2"/>
  <c r="J410" i="2"/>
  <c r="J343" i="2"/>
  <c r="J258" i="2"/>
  <c r="BK136" i="2"/>
  <c r="BK92" i="3"/>
  <c r="J102" i="3"/>
  <c r="J88" i="3"/>
  <c r="J532" i="2"/>
  <c r="BK473" i="2"/>
  <c r="J319" i="2"/>
  <c r="BK247" i="2"/>
  <c r="BK97" i="3"/>
  <c r="BK685" i="2"/>
  <c r="J545" i="2"/>
  <c r="J406" i="2"/>
  <c r="J249" i="2"/>
  <c r="BK94" i="3"/>
  <c r="J638" i="2"/>
  <c r="BK521" i="2"/>
  <c r="J392" i="2"/>
  <c r="BK258" i="2"/>
  <c r="J124" i="2"/>
  <c r="J609" i="2"/>
  <c r="J477" i="2"/>
  <c r="BK283" i="2"/>
  <c r="J172" i="2"/>
  <c r="BK599" i="2"/>
  <c r="BK469" i="2"/>
  <c r="J364" i="2"/>
  <c r="J265" i="2"/>
  <c r="J130" i="2"/>
  <c r="J339" i="2"/>
  <c r="BK210" i="2"/>
  <c r="BK627" i="2"/>
  <c r="BK589" i="2"/>
  <c r="J538" i="2"/>
  <c r="J473" i="2"/>
  <c r="J401" i="2"/>
  <c r="BK277" i="2"/>
  <c r="BK184" i="2"/>
  <c r="J688" i="2"/>
  <c r="J630" i="2"/>
  <c r="J589" i="2"/>
  <c r="BK528" i="2"/>
  <c r="J516" i="2"/>
  <c r="J427" i="2"/>
  <c r="BK392" i="2"/>
  <c r="BK319" i="2"/>
  <c r="J271" i="2"/>
  <c r="J210" i="2"/>
  <c r="J108" i="3"/>
  <c r="BK90" i="3"/>
  <c r="J97" i="3"/>
  <c r="J100" i="3"/>
  <c r="J627" i="2"/>
  <c r="J397" i="2"/>
  <c r="BK172" i="2"/>
  <c r="J90" i="3"/>
  <c r="BK555" i="2"/>
  <c r="J444" i="2"/>
  <c r="J348" i="2"/>
  <c r="BK222" i="2"/>
  <c r="BK105" i="3"/>
  <c r="BK576" i="2"/>
  <c r="J450" i="2"/>
  <c r="J314" i="2"/>
  <c r="J198" i="2"/>
  <c r="BK621" i="2"/>
  <c r="BK502" i="2"/>
  <c r="BK358" i="2"/>
  <c r="J247" i="2"/>
  <c r="J685" i="2"/>
  <c r="J581" i="2"/>
  <c r="J521" i="2"/>
  <c r="BK401" i="2"/>
  <c r="J308" i="2"/>
  <c r="J160" i="2"/>
  <c r="BK352" i="2"/>
  <c r="BK271" i="2"/>
  <c r="BK148" i="2"/>
  <c r="BK644" i="2"/>
  <c r="J604" i="2"/>
  <c r="BK550" i="2"/>
  <c r="BK481" i="2"/>
  <c r="J370" i="2"/>
  <c r="BK325" i="2"/>
  <c r="BK233" i="2"/>
  <c r="F34" i="2"/>
  <c r="BK508" i="2"/>
  <c r="J352" i="2"/>
  <c r="BK160" i="2"/>
  <c r="J561" i="2"/>
  <c r="BK406" i="2"/>
  <c r="BK262" i="2"/>
  <c r="BK657" i="2"/>
  <c r="BK566" i="2"/>
  <c r="BK490" i="2"/>
  <c r="J432" i="2"/>
  <c r="BK343" i="2"/>
  <c r="BK249" i="2"/>
  <c r="BK314" i="2"/>
  <c r="J233" i="2"/>
  <c r="J555" i="2"/>
  <c r="J438" i="2"/>
  <c r="J283" i="2"/>
  <c r="J100" i="2"/>
  <c r="BK102" i="3"/>
  <c r="BK571" i="2"/>
  <c r="BK495" i="2"/>
  <c r="J376" i="2"/>
  <c r="BK260" i="2"/>
  <c r="BK114" i="2"/>
  <c r="J657" i="2"/>
  <c r="J550" i="2"/>
  <c r="J421" i="2"/>
  <c r="BK289" i="2"/>
  <c r="J644" i="2"/>
  <c r="BK538" i="2"/>
  <c r="BK376" i="2"/>
  <c r="BK198" i="2"/>
  <c r="BK525" i="2"/>
  <c r="BK415" i="2"/>
  <c r="BK348" i="2"/>
  <c r="J260" i="2"/>
  <c r="J136" i="2"/>
  <c r="J649" i="2"/>
  <c r="J599" i="2"/>
  <c r="BK545" i="2"/>
  <c r="J502" i="2"/>
  <c r="BK463" i="2"/>
  <c r="BK364" i="2"/>
  <c r="J295" i="2"/>
  <c r="J251" i="2"/>
  <c r="BK100" i="2"/>
  <c r="BK99" i="2" l="1"/>
  <c r="P313" i="2"/>
  <c r="BK357" i="2"/>
  <c r="J357" i="2"/>
  <c r="J66" i="2"/>
  <c r="R99" i="2"/>
  <c r="P385" i="2"/>
  <c r="R511" i="2"/>
  <c r="R591" i="2"/>
  <c r="P615" i="2"/>
  <c r="BK264" i="2"/>
  <c r="J264" i="2"/>
  <c r="J62" i="2" s="1"/>
  <c r="R385" i="2"/>
  <c r="R527" i="2"/>
  <c r="T629" i="2"/>
  <c r="R264" i="2"/>
  <c r="T385" i="2"/>
  <c r="P527" i="2"/>
  <c r="BK615" i="2"/>
  <c r="J615" i="2"/>
  <c r="J73" i="2"/>
  <c r="T615" i="2"/>
  <c r="P679" i="2"/>
  <c r="P264" i="2"/>
  <c r="BK324" i="2"/>
  <c r="J324" i="2" s="1"/>
  <c r="J65" i="2" s="1"/>
  <c r="R324" i="2"/>
  <c r="T357" i="2"/>
  <c r="P511" i="2"/>
  <c r="BK591" i="2"/>
  <c r="J591" i="2"/>
  <c r="J72" i="2"/>
  <c r="BK629" i="2"/>
  <c r="J629" i="2"/>
  <c r="J74" i="2" s="1"/>
  <c r="R679" i="2"/>
  <c r="R87" i="3"/>
  <c r="R86" i="3" s="1"/>
  <c r="R85" i="3" s="1"/>
  <c r="R99" i="3"/>
  <c r="T99" i="2"/>
  <c r="T98" i="2" s="1"/>
  <c r="BK385" i="2"/>
  <c r="J385" i="2"/>
  <c r="J67" i="2"/>
  <c r="BK511" i="2"/>
  <c r="J511" i="2" s="1"/>
  <c r="J70" i="2" s="1"/>
  <c r="T511" i="2"/>
  <c r="T591" i="2"/>
  <c r="R615" i="2"/>
  <c r="P87" i="3"/>
  <c r="BK99" i="3"/>
  <c r="J99" i="3" s="1"/>
  <c r="J63" i="3" s="1"/>
  <c r="T264" i="2"/>
  <c r="R313" i="2"/>
  <c r="T324" i="2"/>
  <c r="R357" i="2"/>
  <c r="T527" i="2"/>
  <c r="P629" i="2"/>
  <c r="BK87" i="3"/>
  <c r="J87" i="3"/>
  <c r="J61" i="3"/>
  <c r="T87" i="3"/>
  <c r="T86" i="3" s="1"/>
  <c r="T85" i="3" s="1"/>
  <c r="T99" i="3"/>
  <c r="P99" i="2"/>
  <c r="P98" i="2"/>
  <c r="BK313" i="2"/>
  <c r="J313" i="2"/>
  <c r="J64" i="2" s="1"/>
  <c r="T313" i="2"/>
  <c r="P324" i="2"/>
  <c r="P357" i="2"/>
  <c r="BK527" i="2"/>
  <c r="J527" i="2" s="1"/>
  <c r="J71" i="2" s="1"/>
  <c r="P591" i="2"/>
  <c r="R629" i="2"/>
  <c r="BK679" i="2"/>
  <c r="J679" i="2" s="1"/>
  <c r="J76" i="2" s="1"/>
  <c r="T679" i="2"/>
  <c r="P99" i="3"/>
  <c r="BK307" i="2"/>
  <c r="J307" i="2"/>
  <c r="J63" i="2" s="1"/>
  <c r="BK665" i="2"/>
  <c r="J665" i="2"/>
  <c r="J75" i="2"/>
  <c r="BK507" i="2"/>
  <c r="J507" i="2"/>
  <c r="J68" i="2" s="1"/>
  <c r="BK687" i="2"/>
  <c r="J687" i="2" s="1"/>
  <c r="J77" i="2" s="1"/>
  <c r="BK107" i="3"/>
  <c r="J107" i="3"/>
  <c r="J65" i="3" s="1"/>
  <c r="BK96" i="3"/>
  <c r="J96" i="3"/>
  <c r="J62" i="3"/>
  <c r="BK104" i="3"/>
  <c r="J104" i="3"/>
  <c r="J64" i="3" s="1"/>
  <c r="J99" i="2"/>
  <c r="J61" i="2" s="1"/>
  <c r="BE92" i="3"/>
  <c r="BE102" i="3"/>
  <c r="BE105" i="3"/>
  <c r="J52" i="3"/>
  <c r="F55" i="3"/>
  <c r="BE90" i="3"/>
  <c r="BE100" i="3"/>
  <c r="BE108" i="3"/>
  <c r="E48" i="3"/>
  <c r="BE88" i="3"/>
  <c r="BE94" i="3"/>
  <c r="BE97" i="3"/>
  <c r="BA55" i="1"/>
  <c r="BB55" i="1"/>
  <c r="BC55" i="1"/>
  <c r="AW55" i="1"/>
  <c r="E48" i="2"/>
  <c r="J52" i="2"/>
  <c r="F55" i="2"/>
  <c r="BE100" i="2"/>
  <c r="BE114" i="2"/>
  <c r="BE124" i="2"/>
  <c r="BE130" i="2"/>
  <c r="BE136" i="2"/>
  <c r="BE148" i="2"/>
  <c r="BE160" i="2"/>
  <c r="BE172" i="2"/>
  <c r="BE184" i="2"/>
  <c r="BE198" i="2"/>
  <c r="BE210" i="2"/>
  <c r="BE222" i="2"/>
  <c r="BE228" i="2"/>
  <c r="BE233" i="2"/>
  <c r="BE247" i="2"/>
  <c r="BE249" i="2"/>
  <c r="BE251" i="2"/>
  <c r="BE253" i="2"/>
  <c r="BE255" i="2"/>
  <c r="BE256" i="2"/>
  <c r="BE258" i="2"/>
  <c r="BE260" i="2"/>
  <c r="BE262" i="2"/>
  <c r="BE265" i="2"/>
  <c r="BE271" i="2"/>
  <c r="BE277" i="2"/>
  <c r="BE283" i="2"/>
  <c r="BE289" i="2"/>
  <c r="BE295" i="2"/>
  <c r="BE301" i="2"/>
  <c r="BE308" i="2"/>
  <c r="BE314" i="2"/>
  <c r="BE319" i="2"/>
  <c r="BE325" i="2"/>
  <c r="BE331" i="2"/>
  <c r="BE339" i="2"/>
  <c r="BE343" i="2"/>
  <c r="BE348" i="2"/>
  <c r="BE352" i="2"/>
  <c r="BE358" i="2"/>
  <c r="BE364" i="2"/>
  <c r="BE370" i="2"/>
  <c r="BE376" i="2"/>
  <c r="BE381" i="2"/>
  <c r="BE386" i="2"/>
  <c r="BE392" i="2"/>
  <c r="BE397" i="2"/>
  <c r="BE401" i="2"/>
  <c r="BE406" i="2"/>
  <c r="BE410" i="2"/>
  <c r="BE415" i="2"/>
  <c r="BE421" i="2"/>
  <c r="BE427" i="2"/>
  <c r="BE432" i="2"/>
  <c r="BE438" i="2"/>
  <c r="BE444" i="2"/>
  <c r="BE450" i="2"/>
  <c r="BE455" i="2"/>
  <c r="BE463" i="2"/>
  <c r="BE469" i="2"/>
  <c r="BE473" i="2"/>
  <c r="BE477" i="2"/>
  <c r="BE481" i="2"/>
  <c r="BE490" i="2"/>
  <c r="BE495" i="2"/>
  <c r="BE502" i="2"/>
  <c r="BE508" i="2"/>
  <c r="BE512" i="2"/>
  <c r="BE516" i="2"/>
  <c r="BE521" i="2"/>
  <c r="BE525" i="2"/>
  <c r="BE528" i="2"/>
  <c r="BE532" i="2"/>
  <c r="BE538" i="2"/>
  <c r="BE545" i="2"/>
  <c r="BE550" i="2"/>
  <c r="BE555" i="2"/>
  <c r="BE561" i="2"/>
  <c r="BE566" i="2"/>
  <c r="BE571" i="2"/>
  <c r="BE576" i="2"/>
  <c r="BE581" i="2"/>
  <c r="BE589" i="2"/>
  <c r="BE592" i="2"/>
  <c r="BE599" i="2"/>
  <c r="BE604" i="2"/>
  <c r="BE609" i="2"/>
  <c r="BE613" i="2"/>
  <c r="BE616" i="2"/>
  <c r="BE621" i="2"/>
  <c r="BE627" i="2"/>
  <c r="BE630" i="2"/>
  <c r="BE638" i="2"/>
  <c r="BE644" i="2"/>
  <c r="BE649" i="2"/>
  <c r="BE657" i="2"/>
  <c r="BE663" i="2"/>
  <c r="BE666" i="2"/>
  <c r="BE680" i="2"/>
  <c r="BE685" i="2"/>
  <c r="BE688" i="2"/>
  <c r="BD55" i="1"/>
  <c r="BD54" i="1" s="1"/>
  <c r="W33" i="1" s="1"/>
  <c r="J34" i="3"/>
  <c r="AW56" i="1"/>
  <c r="F36" i="3"/>
  <c r="BC56" i="1" s="1"/>
  <c r="BC54" i="1" s="1"/>
  <c r="W32" i="1" s="1"/>
  <c r="F37" i="3"/>
  <c r="BD56" i="1"/>
  <c r="F35" i="3"/>
  <c r="BB56" i="1"/>
  <c r="BB54" i="1" s="1"/>
  <c r="W31" i="1" s="1"/>
  <c r="F34" i="3"/>
  <c r="BA56" i="1" s="1"/>
  <c r="BA54" i="1" s="1"/>
  <c r="W30" i="1" s="1"/>
  <c r="P510" i="2" l="1"/>
  <c r="P97" i="2"/>
  <c r="AU55" i="1"/>
  <c r="T510" i="2"/>
  <c r="T97" i="2"/>
  <c r="R510" i="2"/>
  <c r="R98" i="2"/>
  <c r="R97" i="2"/>
  <c r="P86" i="3"/>
  <c r="P85" i="3"/>
  <c r="AU56" i="1"/>
  <c r="BK98" i="2"/>
  <c r="J98" i="2" s="1"/>
  <c r="J60" i="2" s="1"/>
  <c r="BK510" i="2"/>
  <c r="J510" i="2" s="1"/>
  <c r="J69" i="2" s="1"/>
  <c r="BK86" i="3"/>
  <c r="J86" i="3" s="1"/>
  <c r="J60" i="3" s="1"/>
  <c r="F33" i="3"/>
  <c r="AZ56" i="1"/>
  <c r="AW54" i="1"/>
  <c r="AK30" i="1"/>
  <c r="AY54" i="1"/>
  <c r="J33" i="2"/>
  <c r="AV55" i="1" s="1"/>
  <c r="AT55" i="1" s="1"/>
  <c r="J33" i="3"/>
  <c r="AV56" i="1" s="1"/>
  <c r="AT56" i="1" s="1"/>
  <c r="F33" i="2"/>
  <c r="AZ55" i="1" s="1"/>
  <c r="AX54" i="1"/>
  <c r="BK85" i="3" l="1"/>
  <c r="J85" i="3"/>
  <c r="BK97" i="2"/>
  <c r="J97" i="2"/>
  <c r="J59" i="2"/>
  <c r="AU54" i="1"/>
  <c r="J30" i="3"/>
  <c r="AG56" i="1"/>
  <c r="AZ54" i="1"/>
  <c r="W29" i="1" s="1"/>
  <c r="J39" i="3" l="1"/>
  <c r="J59" i="3"/>
  <c r="AN56" i="1"/>
  <c r="J30" i="2"/>
  <c r="AG55" i="1"/>
  <c r="AG54" i="1"/>
  <c r="AK26" i="1" s="1"/>
  <c r="AK35" i="1" s="1"/>
  <c r="AV54" i="1"/>
  <c r="AK29" i="1"/>
  <c r="J39" i="2" l="1"/>
  <c r="AN55" i="1"/>
  <c r="AT54" i="1"/>
  <c r="AN54" i="1"/>
</calcChain>
</file>

<file path=xl/sharedStrings.xml><?xml version="1.0" encoding="utf-8"?>
<sst xmlns="http://schemas.openxmlformats.org/spreadsheetml/2006/main" count="6870" uniqueCount="1029">
  <si>
    <t>Export Komplet</t>
  </si>
  <si>
    <t>VZ</t>
  </si>
  <si>
    <t>2.0</t>
  </si>
  <si>
    <t>ZAMOK</t>
  </si>
  <si>
    <t>False</t>
  </si>
  <si>
    <t>{f1690ea1-9d31-4a71-8e54-6ce20190a150}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</si>
  <si>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</si>
  <si>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</si>
  <si>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</si>
  <si>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</si>
  <si>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</si>
  <si>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</si>
  <si>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</si>
  <si>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</si>
  <si>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0255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</si>
  <si>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</si>
  <si>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</si>
  <si>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Přístřešek a zpevněné plochy na p.č. 31/1 a 826 v k.ú. Rychnov u Jablonce nad Nisou</t>
  </si>
  <si>
    <t>KSO:</t>
  </si>
  <si>
    <t/>
  </si>
  <si>
    <t>CC-CZ:</t>
  </si>
  <si>
    <t>Místo:</t>
  </si>
  <si>
    <t>p.č. 31/1 a 826 v k.ú. Rychnov u Jablonce n. N.</t>
  </si>
  <si>
    <t>Datum:</t>
  </si>
  <si>
    <t>2. 5. 2024</t>
  </si>
  <si>
    <t>Zadavatel:</t>
  </si>
  <si>
    <t>IČ:</t>
  </si>
  <si>
    <t>00262552</t>
  </si>
  <si>
    <t>Město Rychnov u Jablonce nad Nisou</t>
  </si>
  <si>
    <t>DIČ:</t>
  </si>
  <si>
    <t>Účastník:</t>
  </si>
  <si>
    <t>Vyplň údaj</t>
  </si>
  <si>
    <t>Projektant:</t>
  </si>
  <si>
    <t>17052661</t>
  </si>
  <si>
    <t>STUDIONOTES s.r.o.</t>
  </si>
  <si>
    <t>True</t>
  </si>
  <si>
    <t>Zpracovatel:</t>
  </si>
  <si>
    <t>06103065</t>
  </si>
  <si>
    <t>Michael Štěpán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</si>
  <si>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</si>
  <si>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</si>
  <si>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</si>
  <si>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</si>
  <si>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</si>
  <si>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</si>
  <si>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</si>
  <si>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</si>
  <si>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</si>
  <si>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</si>
  <si>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</si>
  <si>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</si>
  <si>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</si>
  <si>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</si>
  <si>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</si>
  <si>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</si>
  <si>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</si>
  <si>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</si>
  <si>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</si>
  <si>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</si>
  <si>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</si>
  <si>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</si>
  <si>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</si>
  <si>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</si>
  <si>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</si>
  <si>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</si>
  <si>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</si>
  <si>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</si>
  <si>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</si>
  <si>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</si>
  <si>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</si>
  <si>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</si>
  <si>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</si>
  <si>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</si>
  <si>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</si>
  <si>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</si>
  <si>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</si>
  <si>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</si>
  <si>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</si>
  <si>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</si>
  <si>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</si>
  <si>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</si>
  <si>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Přístřešek a zpevněné plochy</t>
  </si>
  <si>
    <t>STA</t>
  </si>
  <si>
    <t>1</t>
  </si>
  <si>
    <t>{50b3f858-35aa-4b03-9045-3a180d1c692c}</t>
  </si>
  <si>
    <t>2</t>
  </si>
  <si>
    <t>VRN</t>
  </si>
  <si>
    <t>Vedlejší výrobní náklady</t>
  </si>
  <si>
    <t>{3d6dcd1b-22fc-42f2-ae87-8a61705a1cbe}</t>
  </si>
  <si>
    <t>KRYCÍ LIST SOUPISU PRACÍ</t>
  </si>
  <si>
    <t>Objekt:</t>
  </si>
  <si>
    <t>01 - Přístřešek a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</si>
  <si>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</si>
  <si>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</si>
  <si>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</si>
  <si>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</si>
  <si>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</si>
  <si>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</si>
  <si>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</si>
  <si>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</si>
  <si>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</si>
  <si>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</si>
  <si>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</si>
  <si>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</si>
  <si>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</si>
  <si>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</si>
  <si>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</si>
  <si>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</si>
  <si>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</si>
  <si>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</si>
  <si>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</si>
  <si>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</si>
  <si>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787 - Dokončovací práce - zasklívání</t>
  </si>
  <si>
    <t xml:space="preserve">    789 - Povrchové úpravy ocelových konstrukcí a technologických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</si>
  <si>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</si>
  <si>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</si>
  <si>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</si>
  <si>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</si>
  <si>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</si>
  <si>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</si>
  <si>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</si>
  <si>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</si>
  <si>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</si>
  <si>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</si>
  <si>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</si>
  <si>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</si>
  <si>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</si>
  <si>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</si>
  <si>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</si>
  <si>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</si>
  <si>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</si>
  <si>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</si>
  <si>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121151113</t>
  </si>
  <si>
    <t>Sejmutí ornice strojně při souvislé ploše přes 100 do 500 m2, tl. vrstvy do 200 mm</t>
  </si>
  <si>
    <t>m2</t>
  </si>
  <si>
    <t>CS ÚRS 2023 02</t>
  </si>
  <si>
    <t>4</t>
  </si>
  <si>
    <t>620455580</t>
  </si>
  <si>
    <t>Online PSC</t>
  </si>
  <si>
    <t>https://podminky.urs.cz/item/CS_URS_2023_02/121151113</t>
  </si>
  <si>
    <t>VV</t>
  </si>
  <si>
    <t>kartáčovaný beton</t>
  </si>
  <si>
    <t>229</t>
  </si>
  <si>
    <t>žulová dlažba</t>
  </si>
  <si>
    <t>8</t>
  </si>
  <si>
    <t>výsadba</t>
  </si>
  <si>
    <t>35</t>
  </si>
  <si>
    <t>vegetační dlažba</t>
  </si>
  <si>
    <t>30</t>
  </si>
  <si>
    <t>travní osev</t>
  </si>
  <si>
    <t>25</t>
  </si>
  <si>
    <t>Součet</t>
  </si>
  <si>
    <t>327*1,05 'Přepočtené koeficientem množství</t>
  </si>
  <si>
    <t>122251102</t>
  </si>
  <si>
    <t>Odkopávky a prokopávky nezapažené strojně v hornině třídy těžitelnosti I skupiny 3 přes 20 do 50 m3</t>
  </si>
  <si>
    <t>m3</t>
  </si>
  <si>
    <t>1150138542</t>
  </si>
  <si>
    <t>https://podminky.urs.cz/item/CS_URS_2023_02/122251102</t>
  </si>
  <si>
    <t>229*0,15</t>
  </si>
  <si>
    <t>8*0,15</t>
  </si>
  <si>
    <t>30*0,15</t>
  </si>
  <si>
    <t>40,05*1,05 'Přepočtené koeficientem množství</t>
  </si>
  <si>
    <t>3</t>
  </si>
  <si>
    <t>131213702</t>
  </si>
  <si>
    <t>Hloubení nezapažených jam ručně s urovnáním dna do předepsaného profilu a spádu v hornině třídy těžitelnosti I skupiny 3 nesoudržných</t>
  </si>
  <si>
    <t>1246641123</t>
  </si>
  <si>
    <t>https://podminky.urs.cz/item/CS_URS_2023_02/131213702</t>
  </si>
  <si>
    <t>patky altán</t>
  </si>
  <si>
    <t>(0,4*0,4*1)*9*2</t>
  </si>
  <si>
    <t>2,88*1,05 'Přepočtené koeficientem množství</t>
  </si>
  <si>
    <t>139001101</t>
  </si>
  <si>
    <t>Příplatek k cenám hloubených vykopávek za ztížení vykopávky v blízkosti podzemního vedení nebo výbušnin pro jakoukoliv třídu horniny</t>
  </si>
  <si>
    <t>-1696436844</t>
  </si>
  <si>
    <t>https://podminky.urs.cz/item/CS_URS_2023_02/139001101</t>
  </si>
  <si>
    <t>5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</si>
  <si>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</si>
  <si>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</si>
  <si>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-1262329027</t>
  </si>
  <si>
    <t>https://podminky.urs.cz/item/CS_URS_2023_02/162251101</t>
  </si>
  <si>
    <t>42,93*1,05 'Přepočtené koeficientem množství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</si>
  <si>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</si>
  <si>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</si>
  <si>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</si>
  <si>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-330189639</t>
  </si>
  <si>
    <t>https://podminky.urs.cz/item/CS_URS_2023_02/162751117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</si>
  <si>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</si>
  <si>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</si>
  <si>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</si>
  <si>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1986236918</t>
  </si>
  <si>
    <t>https://podminky.urs.cz/item/CS_URS_2023_02/162751119</t>
  </si>
  <si>
    <t>42,93*5,25 'Přepočtené koeficientem množství</t>
  </si>
  <si>
    <t>167151101</t>
  </si>
  <si>
    <t>Nakládání, skládání a překládání neulehlého výkopku nebo sypaniny strojně nakládání, množství do 100 m3, z horniny třídy těžitelnosti I, skupiny 1 až 3</t>
  </si>
  <si>
    <t>-909019907</t>
  </si>
  <si>
    <t>https://podminky.urs.cz/item/CS_URS_2023_02/167151101</t>
  </si>
  <si>
    <t>9</t>
  </si>
  <si>
    <t>171152501</t>
  </si>
  <si>
    <t>Zhutnění podloží pod násypy z rostlé horniny třídy těžitelnosti I a II, skupiny 1 až 4 z hornin soudružných a nesoudržných</t>
  </si>
  <si>
    <t>-1406680241</t>
  </si>
  <si>
    <t>https://podminky.urs.cz/item/CS_URS_2023_02/171152501</t>
  </si>
  <si>
    <t>10</t>
  </si>
  <si>
    <t>171201231</t>
  </si>
  <si>
    <t>Poplatek za uložení stavebního odpadu na recyklační skládce (skládkovné) zeminy a kamení zatříděného do Katalogu odpadů pod kódem 17 05 04</t>
  </si>
  <si>
    <t>t</t>
  </si>
  <si>
    <t>-1140984222</t>
  </si>
  <si>
    <t>https://podminky.urs.cz/item/CS_URS_2023_02/171201231</t>
  </si>
  <si>
    <t>229*0,15*1,65</t>
  </si>
  <si>
    <t>8*0,15*1,65</t>
  </si>
  <si>
    <t>30*0,15*1,65</t>
  </si>
  <si>
    <t>(0,4*0,4*1)*9*2*1,65</t>
  </si>
  <si>
    <t>70,835*1,05 'Přepočtené koeficientem množství</t>
  </si>
  <si>
    <t>11</t>
  </si>
  <si>
    <t>171251201</t>
  </si>
  <si>
    <t>Uložení sypaniny na skládky nebo meziskládky bez hutnění s upravením uložené sypaniny do předepsaného tvaru</t>
  </si>
  <si>
    <t>1892006784</t>
  </si>
  <si>
    <t>https://podminky.urs.cz/item/CS_URS_2023_02/171251201</t>
  </si>
  <si>
    <t>180405114</t>
  </si>
  <si>
    <t>Založení trávníků ve vegetačních dlaždicích nebo prefabrikátech výsevem směsi substrátu a semene v rovině nebo na svahu do 1:5</t>
  </si>
  <si>
    <t>-97144460</t>
  </si>
  <si>
    <t>https://podminky.urs.cz/item/CS_URS_2023_02/180405114</t>
  </si>
  <si>
    <t>30/0,15*0,03</t>
  </si>
  <si>
    <t>6*1,2 'Přepočtené koeficientem množství</t>
  </si>
  <si>
    <t>13</t>
  </si>
  <si>
    <t>M</t>
  </si>
  <si>
    <t>00572420</t>
  </si>
  <si>
    <t>osivo směs travní parková okrasná</t>
  </si>
  <si>
    <t>kg</t>
  </si>
  <si>
    <t>71421608</t>
  </si>
  <si>
    <t>6*0,022 'Přepočtené koeficientem množství</t>
  </si>
  <si>
    <t>14</t>
  </si>
  <si>
    <t>181351103</t>
  </si>
  <si>
    <t>Rozprostření a urovnání ornice v rovině nebo ve svahu sklonu do 1:5 strojně při souvislé ploše přes 100 do 500 m2, tl. vrstvy do 200 mm</t>
  </si>
  <si>
    <t>1870205035</t>
  </si>
  <si>
    <t>https://podminky.urs.cz/item/CS_URS_2023_02/181351103</t>
  </si>
  <si>
    <t>15</t>
  </si>
  <si>
    <t>181451311</t>
  </si>
  <si>
    <t>Založení trávníku strojně výsevem včetně utažení na ploše v rovině nebo na svahu do 1:5</t>
  </si>
  <si>
    <t>1328785644</t>
  </si>
  <si>
    <t>https://podminky.urs.cz/item/CS_URS_2023_02/181451311</t>
  </si>
  <si>
    <t>16</t>
  </si>
  <si>
    <t>00572472</t>
  </si>
  <si>
    <t>osivo směs travní krajinná-rovinná</t>
  </si>
  <si>
    <t>-1639749273</t>
  </si>
  <si>
    <t>25*0,025 'Přepočtené koeficientem množství</t>
  </si>
  <si>
    <t>17</t>
  </si>
  <si>
    <t>183151115</t>
  </si>
  <si>
    <t>Hloubení jam pro výsadbu dřevin strojně v rovině nebo ve svahu do 1:5, objem přes 0,70 do 1,10 m3</t>
  </si>
  <si>
    <t>kus</t>
  </si>
  <si>
    <t>-1016440551</t>
  </si>
  <si>
    <t>https://podminky.urs.cz/item/CS_URS_2023_02/183151115</t>
  </si>
  <si>
    <t>18</t>
  </si>
  <si>
    <t>184201112</t>
  </si>
  <si>
    <t>Výsadba stromů bez balu do předem vyhloubené jamky se zalitím v rovině nebo na svahu do 1:5, při výšce kmene přes 1,8 do 2,5 m</t>
  </si>
  <si>
    <t>1835532609</t>
  </si>
  <si>
    <t>https://podminky.urs.cz/item/CS_URS_2023_02/184201112</t>
  </si>
  <si>
    <t>19</t>
  </si>
  <si>
    <t>02650400R</t>
  </si>
  <si>
    <t>Muchovník Lamarkův /Amelanchier lamarckii/ jednokmen, výška kmene 180-220cm</t>
  </si>
  <si>
    <t>1435087492</t>
  </si>
  <si>
    <t>20</t>
  </si>
  <si>
    <t>184215132</t>
  </si>
  <si>
    <t>Ukotvení dřeviny kůly v rovině nebo na svahu do 1:5 třemi kůly, délky přes 1 do 2 m</t>
  </si>
  <si>
    <t>-1065916484</t>
  </si>
  <si>
    <t>https://podminky.urs.cz/item/CS_URS_2023_02/184215132</t>
  </si>
  <si>
    <t>60591253</t>
  </si>
  <si>
    <t>kůl vyvazovací dřevěný impregnovaný D 8cm dl 2m</t>
  </si>
  <si>
    <t>-648930524</t>
  </si>
  <si>
    <t>4*3 'Přepočtené koeficientem množství</t>
  </si>
  <si>
    <t>22</t>
  </si>
  <si>
    <t>184911421</t>
  </si>
  <si>
    <t>Mulčování vysazených rostlin mulčovací kůrou, tl. do 100 mm v rovině nebo na svahu do 1:5</t>
  </si>
  <si>
    <t>-1754422620</t>
  </si>
  <si>
    <t>https://podminky.urs.cz/item/CS_URS_2023_02/184911421</t>
  </si>
  <si>
    <t>23</t>
  </si>
  <si>
    <t>10391100</t>
  </si>
  <si>
    <t>kůra mulčovací VL</t>
  </si>
  <si>
    <t>-914559171</t>
  </si>
  <si>
    <t>9,70873786407767*0,103 'Přepočtené koeficientem množství</t>
  </si>
  <si>
    <t>Zakládání</t>
  </si>
  <si>
    <t>24</t>
  </si>
  <si>
    <t>212752131</t>
  </si>
  <si>
    <t>Trativody z drenážních trubek pro liniové stavby a komunikace se zřízením štěrkového lože pod trubky a s jejich obsypem v otevřeném výkopu trubka korugovaná sendvičová PE-HD SN 4 neperforovaná DN 100</t>
  </si>
  <si>
    <t>m</t>
  </si>
  <si>
    <t>-1816282649</t>
  </si>
  <si>
    <t>https://podminky.urs.cz/item/CS_URS_2023_02/212752131</t>
  </si>
  <si>
    <t>drenáž</t>
  </si>
  <si>
    <t>21,5+5</t>
  </si>
  <si>
    <t>26,5*1,1 'Přepočtené koeficientem množství</t>
  </si>
  <si>
    <t>273313611</t>
  </si>
  <si>
    <t>Základy z betonu prostého desky z betonu kamenem neprokládaného tř. C 16/20</t>
  </si>
  <si>
    <t>1031091209</t>
  </si>
  <si>
    <t>https://podminky.urs.cz/item/CS_URS_2023_02/273313611</t>
  </si>
  <si>
    <t>gabiony</t>
  </si>
  <si>
    <t>0,05*(1*5,8)*2</t>
  </si>
  <si>
    <t>0,58*1,1 'Přepočtené koeficientem množství</t>
  </si>
  <si>
    <t>26</t>
  </si>
  <si>
    <t>273351121</t>
  </si>
  <si>
    <t>Bednění základů desek zřízení</t>
  </si>
  <si>
    <t>1718663438</t>
  </si>
  <si>
    <t>https://podminky.urs.cz/item/CS_URS_2023_02/273351121</t>
  </si>
  <si>
    <t>0,1*(1*2+5,8*2)*2</t>
  </si>
  <si>
    <t>2,72*1,1 'Přepočtené koeficientem množství</t>
  </si>
  <si>
    <t>27</t>
  </si>
  <si>
    <t>273351122</t>
  </si>
  <si>
    <t>Bednění základů desek odstranění</t>
  </si>
  <si>
    <t>-2058129317</t>
  </si>
  <si>
    <t>https://podminky.urs.cz/item/CS_URS_2023_02/273351122</t>
  </si>
  <si>
    <t>28</t>
  </si>
  <si>
    <t>275313611</t>
  </si>
  <si>
    <t>Základy z betonu prostého patky a bloky z betonu kamenem neprokládaného tř. C 16/20</t>
  </si>
  <si>
    <t>-908047945</t>
  </si>
  <si>
    <t>https://podminky.urs.cz/item/CS_URS_2023_02/275313611</t>
  </si>
  <si>
    <t>29</t>
  </si>
  <si>
    <t>275351121</t>
  </si>
  <si>
    <t>Bednění základů patek zřízení</t>
  </si>
  <si>
    <t>-1979366016</t>
  </si>
  <si>
    <t>https://podminky.urs.cz/item/CS_URS_2023_02/275351121</t>
  </si>
  <si>
    <t>(0,25*0,4*4)*9*2</t>
  </si>
  <si>
    <t>7,2*1,1 'Přepočtené koeficientem množství</t>
  </si>
  <si>
    <t>275351122</t>
  </si>
  <si>
    <t>Bednění základů patek odstranění</t>
  </si>
  <si>
    <t>-1562141894</t>
  </si>
  <si>
    <t>https://podminky.urs.cz/item/CS_URS_2023_02/275351122</t>
  </si>
  <si>
    <t>Svislé a kompletní konstrukce</t>
  </si>
  <si>
    <t>31</t>
  </si>
  <si>
    <t>348215121R</t>
  </si>
  <si>
    <t>Lavička z drátokamenných košů (gabionů) z lomového kamene neupraveného výplňového na sucho ze svařovaných panelů z ocelových sítí s povrchovou úpravou galfan šířky přes 0,5 m výšky do 1,5 m</t>
  </si>
  <si>
    <t>348524714</t>
  </si>
  <si>
    <t>lavičky</t>
  </si>
  <si>
    <t>(0,4*1+0,5*0,4+0,5*0,134/2)*5,8*2</t>
  </si>
  <si>
    <t>7,349*1,05 'Přepočtené koeficientem množství</t>
  </si>
  <si>
    <t>Vodorovné konstrukce</t>
  </si>
  <si>
    <t>32</t>
  </si>
  <si>
    <t>452386111</t>
  </si>
  <si>
    <t>Podkladní a vyrovnávací konstrukce z betonu vyrovnávací prstence z prostého betonu tř. C 25/30 pod poklopy a mříže, výšky do 100 mm</t>
  </si>
  <si>
    <t>1524277838</t>
  </si>
  <si>
    <t>https://podminky.urs.cz/item/CS_URS_2023_02/452386111</t>
  </si>
  <si>
    <t>poklop</t>
  </si>
  <si>
    <t>33</t>
  </si>
  <si>
    <t>452387111</t>
  </si>
  <si>
    <t>Podkladní a vyrovnávací konstrukce z betonu vyrovnávací rámy z prostého betonu tř. C 25/30 pod poklopy a mříže, výšky do 100 mm</t>
  </si>
  <si>
    <t>-1781551620</t>
  </si>
  <si>
    <t>https://podminky.urs.cz/item/CS_URS_2023_02/452387111</t>
  </si>
  <si>
    <t>nádrž na dešťovou vodu</t>
  </si>
  <si>
    <t>Komunikace pozemní</t>
  </si>
  <si>
    <t>34</t>
  </si>
  <si>
    <t>564851011</t>
  </si>
  <si>
    <t>Podklad ze štěrkodrti ŠD s rozprostřením a zhutněním plochy jednotlivě do 100 m2, po zhutnění tl. 150 mm</t>
  </si>
  <si>
    <t>1762048523</t>
  </si>
  <si>
    <t>https://podminky.urs.cz/item/CS_URS_2023_02/564851011</t>
  </si>
  <si>
    <t>30*1,05 'Přepočtené koeficientem množství</t>
  </si>
  <si>
    <t>564871111</t>
  </si>
  <si>
    <t>Podklad ze štěrkodrti ŠD s rozprostřením a zhutněním plochy přes 100 m2, po zhutnění tl. 250 mm</t>
  </si>
  <si>
    <t>889460351</t>
  </si>
  <si>
    <t>https://podminky.urs.cz/item/CS_URS_2023_02/564871111</t>
  </si>
  <si>
    <t>237*1,05 'Přepočtené koeficientem množství</t>
  </si>
  <si>
    <t>36</t>
  </si>
  <si>
    <t>591211111R</t>
  </si>
  <si>
    <t>Kladení dlažby z kostek s provedením lože do tl. 20 mm, s vyplněním spár, s dvojím beraněním a se smetením přebytečného materiálu na krajnici drobných z kamene, do lože z kameniva těženého</t>
  </si>
  <si>
    <t>1961879715</t>
  </si>
  <si>
    <t>37</t>
  </si>
  <si>
    <t>58381014</t>
  </si>
  <si>
    <t>kostka řezanoštípaná dlažební žula 10x10x8cm</t>
  </si>
  <si>
    <t>-1808605977</t>
  </si>
  <si>
    <t>8*1,02 'Přepočtené koeficientem množství</t>
  </si>
  <si>
    <t>38</t>
  </si>
  <si>
    <t>596411111R</t>
  </si>
  <si>
    <t>Kladení dlažby z betonových vegetačních dlaždic komunikací pro pěší s ložem z kameniva těženého nebo drceného tl. do 20 mm, s vyplněním spár a vegetačních otvorů, s hutněním vibrováním tl. 80 mm, pro plochy do 50 m2</t>
  </si>
  <si>
    <t>-1130041410</t>
  </si>
  <si>
    <t>39</t>
  </si>
  <si>
    <t>59245038</t>
  </si>
  <si>
    <t>dlažba plošná betonová vegetační 300x160x80mm přírodní</t>
  </si>
  <si>
    <t>-1419336590</t>
  </si>
  <si>
    <t>30*1,03 'Přepočtené koeficientem množství</t>
  </si>
  <si>
    <t>Úpravy povrchů, podlahy a osazování výplní</t>
  </si>
  <si>
    <t>40</t>
  </si>
  <si>
    <t>631311225</t>
  </si>
  <si>
    <t>Mazanina z betonu prostého se zvýšenými nároky na prostředí tl. přes 80 do 120 mm tř. C 30/37</t>
  </si>
  <si>
    <t>-74729536</t>
  </si>
  <si>
    <t>https://podminky.urs.cz/item/CS_URS_2023_02/631311225</t>
  </si>
  <si>
    <t>229*0,1</t>
  </si>
  <si>
    <t>22,9*1,02 'Přepočtené koeficientem množství</t>
  </si>
  <si>
    <t>41</t>
  </si>
  <si>
    <t>631362021</t>
  </si>
  <si>
    <t>Výztuž mazanin ze svařovaných sítí z drátů typu KARI</t>
  </si>
  <si>
    <t>-14294879</t>
  </si>
  <si>
    <t>https://podminky.urs.cz/item/CS_URS_2023_02/631362021</t>
  </si>
  <si>
    <t>229*0,0054</t>
  </si>
  <si>
    <t>1,237*1,25 'Přepočtené koeficientem množství</t>
  </si>
  <si>
    <t>42</t>
  </si>
  <si>
    <t>633831115</t>
  </si>
  <si>
    <t>Povrchová úprava betonových podlah zdrsnění kartáčováním strojně s předchozím přehlazením</t>
  </si>
  <si>
    <t>1663814629</t>
  </si>
  <si>
    <t>https://podminky.urs.cz/item/CS_URS_2023_02/633831115</t>
  </si>
  <si>
    <t>229*1,02 'Přepočtené koeficientem množství</t>
  </si>
  <si>
    <t>43</t>
  </si>
  <si>
    <t>634911113</t>
  </si>
  <si>
    <t>Řezání dilatačních nebo smršťovacích spár v čerstvé betonové mazanině nebo potěru šířky do 5 mm, hloubky přes 20 do 50 mm</t>
  </si>
  <si>
    <t>1495058291</t>
  </si>
  <si>
    <t>https://podminky.urs.cz/item/CS_URS_2023_02/634911113</t>
  </si>
  <si>
    <t>4,4+4+2,1*6+3,15*6+4,6*3+4,3*3+2,5*2</t>
  </si>
  <si>
    <t>44</t>
  </si>
  <si>
    <t>637121111R</t>
  </si>
  <si>
    <t>Okapový chodník z kačírku tl 45 mm s udusáním - pod mřížemi</t>
  </si>
  <si>
    <t>1910802700</t>
  </si>
  <si>
    <t>mříže</t>
  </si>
  <si>
    <t>0,6*0,3*3</t>
  </si>
  <si>
    <t>Ostatní konstrukce a práce, bourání</t>
  </si>
  <si>
    <t>45</t>
  </si>
  <si>
    <t>919726121</t>
  </si>
  <si>
    <t>Geotextilie netkaná pro ochranu, separaci nebo filtraci měrná hmotnost do 200 g/m2</t>
  </si>
  <si>
    <t>1048501162</t>
  </si>
  <si>
    <t>https://podminky.urs.cz/item/CS_URS_2023_02/919726121</t>
  </si>
  <si>
    <t>229*1,05 'Přepočtené koeficientem množství</t>
  </si>
  <si>
    <t>46</t>
  </si>
  <si>
    <t>919791013</t>
  </si>
  <si>
    <t>Montáž ochrany stromů v komunikaci s vnitřní litinovou nebo ocelovou výplní (mříží) se zabetonováním ocelového rámu, plochy přes 1 m2</t>
  </si>
  <si>
    <t>-1448549507</t>
  </si>
  <si>
    <t>https://podminky.urs.cz/item/CS_URS_2023_02/919791013</t>
  </si>
  <si>
    <t>stromy</t>
  </si>
  <si>
    <t>47</t>
  </si>
  <si>
    <t>74910195R</t>
  </si>
  <si>
    <t>mříže ke stromům s rámem tvárná litina kruhové otvory 18mm/1500x1500/x500mm</t>
  </si>
  <si>
    <t>113017142</t>
  </si>
  <si>
    <t>48</t>
  </si>
  <si>
    <t>936104213</t>
  </si>
  <si>
    <t>Montáž odpadkového koše přichycením kotevními šrouby</t>
  </si>
  <si>
    <t>753319124</t>
  </si>
  <si>
    <t>https://podminky.urs.cz/item/CS_URS_2023_02/936104213</t>
  </si>
  <si>
    <t>koš</t>
  </si>
  <si>
    <t>49</t>
  </si>
  <si>
    <t>74910143R</t>
  </si>
  <si>
    <t>koš odpadkový betonový 400x400x800mm, dřevěné obložení, stříška, vyjímatelná část</t>
  </si>
  <si>
    <t>602172991</t>
  </si>
  <si>
    <t>50</t>
  </si>
  <si>
    <t>936124113R1</t>
  </si>
  <si>
    <t>Montáž lavičky stabilní kotvené šrouby na pevný podklad - podnoží, vč. svařování a vrtání otvorů</t>
  </si>
  <si>
    <t>1222322090</t>
  </si>
  <si>
    <t>P</t>
  </si>
  <si>
    <t>Poznámka k položce:_x000D_
Položky 50 - 56 se týkají pouze kompletní dodávky a montáže ocelového podnoží laviček (50 svislé nohy s patními plechy, 53 část lavičky pod sedadlem, na kterou se kotví dřevěné latě - viz výkresy D11b1 a D11b2) Tyto položky tvoří jeden konstrukční celek v celkovém počtu 14ti kusů, který je integrovaný v rámci gabionových košů (7 na každou lavičku).</t>
  </si>
  <si>
    <t>lavička</t>
  </si>
  <si>
    <t>14*2</t>
  </si>
  <si>
    <t>51</t>
  </si>
  <si>
    <t>14550236</t>
  </si>
  <si>
    <t>profil ocelový svařovaný jakost S235 průřez čtvercový 40x40x3mm</t>
  </si>
  <si>
    <t>-1018936475</t>
  </si>
  <si>
    <t>(0,35*14)*0,00361</t>
  </si>
  <si>
    <t>0,018*1,1 'Přepočtené koeficientem množství</t>
  </si>
  <si>
    <t>52</t>
  </si>
  <si>
    <t>13611220</t>
  </si>
  <si>
    <t>plech ocelový hladký jakost S235JR tl 6mm tabule</t>
  </si>
  <si>
    <t>984819234</t>
  </si>
  <si>
    <t>(0,06*0,14*28)*0,003</t>
  </si>
  <si>
    <t>0,001*1,1 'Přepočtené koeficientem množství</t>
  </si>
  <si>
    <t>53</t>
  </si>
  <si>
    <t>936124113R2</t>
  </si>
  <si>
    <t>Montáž lavičky stabilní kotvené šrouby na pevný podklad - kce lavičky, vč. svařování, vrtání otvorů a spojovacího materiálu</t>
  </si>
  <si>
    <t>-185168384</t>
  </si>
  <si>
    <t>konstrukce lavičky</t>
  </si>
  <si>
    <t>7+7</t>
  </si>
  <si>
    <t>54</t>
  </si>
  <si>
    <t>-209494910</t>
  </si>
  <si>
    <t>(0,5*14)*0,00361</t>
  </si>
  <si>
    <t>(0,54*14)*0,00361</t>
  </si>
  <si>
    <t>55</t>
  </si>
  <si>
    <t>13611218</t>
  </si>
  <si>
    <t>plech ocelový hladký jakost S235JR tl 5mm tabule</t>
  </si>
  <si>
    <t>-267449825</t>
  </si>
  <si>
    <t>0,0328</t>
  </si>
  <si>
    <t>0,033*1,1 'Přepočtené koeficientem množství</t>
  </si>
  <si>
    <t>56</t>
  </si>
  <si>
    <t>13611228R</t>
  </si>
  <si>
    <t>plech ocelový hladký jakost S235JR tl 8mm tabule</t>
  </si>
  <si>
    <t>-833107717</t>
  </si>
  <si>
    <t>(0,14*1,12*14)*0,00879</t>
  </si>
  <si>
    <t>0,019*1,1 'Přepočtené koeficientem množství</t>
  </si>
  <si>
    <t>57</t>
  </si>
  <si>
    <t>936174311R</t>
  </si>
  <si>
    <t>Montáž stojanu na kola kotevními šrouby na pevný podklad, vč. svařování a vrtání otvorů</t>
  </si>
  <si>
    <t>82933767</t>
  </si>
  <si>
    <t>Poznámka k položce:_x000D_
Položka 57 - 59 se týká pouze kompletní dodávky a montáže stojanů na kola v celkovém počtu 12 kusů - viz výkres D11b1. Tyto jsou rovněž integrovány v rámci gabionových košů (6 na každou lavičku).</t>
  </si>
  <si>
    <t>stojan na kola</t>
  </si>
  <si>
    <t>6*2</t>
  </si>
  <si>
    <t>58</t>
  </si>
  <si>
    <t>13611214</t>
  </si>
  <si>
    <t>plech ocelový hladký jakost S235JR tl 4mm tabule</t>
  </si>
  <si>
    <t>-2050191653</t>
  </si>
  <si>
    <t>(0,434*1,58*12)*0,01363</t>
  </si>
  <si>
    <t>(0,18*0,43*12)*0,00565</t>
  </si>
  <si>
    <t>(0,088*0,76*12)*0,00276</t>
  </si>
  <si>
    <t>0,119*1,1 'Přepočtené koeficientem množství</t>
  </si>
  <si>
    <t>59</t>
  </si>
  <si>
    <t>13011033</t>
  </si>
  <si>
    <t>tyč ocelová kruhová jakost S235JR (11 375) D 4mm</t>
  </si>
  <si>
    <t>-452722900</t>
  </si>
  <si>
    <t>(0,72*2+0,06*6)*12*0,0001</t>
  </si>
  <si>
    <t>0,002*1,1 'Přepočtené koeficientem množství</t>
  </si>
  <si>
    <t>60</t>
  </si>
  <si>
    <t>936174312R</t>
  </si>
  <si>
    <t>Montáž zarážky stojanu na kola kotevními šrouby na pevný podklad, vč. podložky, svařování, vrtání otvorů a spojovacího materiálu</t>
  </si>
  <si>
    <t>1687383206</t>
  </si>
  <si>
    <t>zarážka stojanu na kola</t>
  </si>
  <si>
    <t>61</t>
  </si>
  <si>
    <t>14031020R</t>
  </si>
  <si>
    <t>trubka nerezová svařovaná jakost 10217-7-1.4301 32x3mm</t>
  </si>
  <si>
    <t>-102887518</t>
  </si>
  <si>
    <t>5,3*2</t>
  </si>
  <si>
    <t>62</t>
  </si>
  <si>
    <t>14031021R</t>
  </si>
  <si>
    <t>trubka nerezová svařovaná jakost 10217-7-1.4301 40x3mm</t>
  </si>
  <si>
    <t>-773408863</t>
  </si>
  <si>
    <t>63</t>
  </si>
  <si>
    <t>953961112</t>
  </si>
  <si>
    <t>Kotvy chemické s vyvrtáním otvoru do betonu, železobetonu nebo tvrdého kamene tmel, velikost M 10, hloubka 90 mm</t>
  </si>
  <si>
    <t>93243969</t>
  </si>
  <si>
    <t>https://podminky.urs.cz/item/CS_URS_2023_02/953961112</t>
  </si>
  <si>
    <t>(2*14)*2</t>
  </si>
  <si>
    <t>stojany</t>
  </si>
  <si>
    <t>(6*2)*4</t>
  </si>
  <si>
    <t>zarážka stojanů</t>
  </si>
  <si>
    <t>7*2</t>
  </si>
  <si>
    <t>64</t>
  </si>
  <si>
    <t>953961113</t>
  </si>
  <si>
    <t>Kotvy chemické s vyvrtáním otvoru do betonu, železobetonu nebo tvrdého kamene tmel, velikost M 12, hloubka 110 mm</t>
  </si>
  <si>
    <t>21597193</t>
  </si>
  <si>
    <t>https://podminky.urs.cz/item/CS_URS_2023_02/953961113</t>
  </si>
  <si>
    <t>altán sloupky</t>
  </si>
  <si>
    <t>18*4</t>
  </si>
  <si>
    <t>65</t>
  </si>
  <si>
    <t>953965115</t>
  </si>
  <si>
    <t>Kotvy chemické s vyvrtáním otvoru kotevní šrouby pro chemické kotvy, velikost M 10, délka 130 mm</t>
  </si>
  <si>
    <t>-155393420</t>
  </si>
  <si>
    <t>https://podminky.urs.cz/item/CS_URS_2023_02/953965115</t>
  </si>
  <si>
    <t>66</t>
  </si>
  <si>
    <t>953965122</t>
  </si>
  <si>
    <t>Kotvy chemické s vyvrtáním otvoru kotevní šrouby pro chemické kotvy, velikost M 12, délka 220 mm</t>
  </si>
  <si>
    <t>-1870625294</t>
  </si>
  <si>
    <t>https://podminky.urs.cz/item/CS_URS_2023_02/953965122</t>
  </si>
  <si>
    <t>998</t>
  </si>
  <si>
    <t>Přesun hmot</t>
  </si>
  <si>
    <t>67</t>
  </si>
  <si>
    <t>998017001</t>
  </si>
  <si>
    <t>Přesun hmot pro budovy občanské výstavby, bydlení, výrobu a služby s omezením mechanizace vodorovná dopravní vzdálenost do 100 m pro budovy s jakoukoliv nosnou konstrukcí výšky do 6 m</t>
  </si>
  <si>
    <t>496944863</t>
  </si>
  <si>
    <t>https://podminky.urs.cz/item/CS_URS_2023_02/998017001</t>
  </si>
  <si>
    <t>PSV</t>
  </si>
  <si>
    <t>Práce a dodávky PSV</t>
  </si>
  <si>
    <t>741</t>
  </si>
  <si>
    <t>Elektroinstalace - silnoproud</t>
  </si>
  <si>
    <t>68</t>
  </si>
  <si>
    <t>741120000R</t>
  </si>
  <si>
    <t xml:space="preserve">Přívod elektřiny k osvětlení odbočkou z VO v ocelové chráničce, vedení ke svítidlům v drážce kce přístřešku </t>
  </si>
  <si>
    <t>kpl</t>
  </si>
  <si>
    <t>-948064729</t>
  </si>
  <si>
    <t>elektroisntalce</t>
  </si>
  <si>
    <t>69</t>
  </si>
  <si>
    <t>741372154</t>
  </si>
  <si>
    <t>Montáž svítidel s integrovaným zdrojem LED se zapojením vodičů průmyslových přisazených stropních</t>
  </si>
  <si>
    <t>-798819753</t>
  </si>
  <si>
    <t>https://podminky.urs.cz/item/CS_URS_2023_02/741372154</t>
  </si>
  <si>
    <t>svítidla</t>
  </si>
  <si>
    <t>70</t>
  </si>
  <si>
    <t>34835001R</t>
  </si>
  <si>
    <t>svítidlo se zdrojem LED přisazené podlouhlé max 4000K, min IP44, mléčný difuzor, nerez nebo plast tělo (RAL 7035), max 1200x60x40mm</t>
  </si>
  <si>
    <t>231615559</t>
  </si>
  <si>
    <t>71</t>
  </si>
  <si>
    <t>998741201</t>
  </si>
  <si>
    <t>Přesun hmot pro silnoproud stanovený procentní sazbou (%) z ceny vodorovná dopravní vzdálenost do 50 m v objektech výšky do 6 m</t>
  </si>
  <si>
    <t>%</t>
  </si>
  <si>
    <t>-1713791666</t>
  </si>
  <si>
    <t>https://podminky.urs.cz/item/CS_URS_2023_02/998741201</t>
  </si>
  <si>
    <t>762</t>
  </si>
  <si>
    <t>Konstrukce tesařské</t>
  </si>
  <si>
    <t>72</t>
  </si>
  <si>
    <t>762085103R</t>
  </si>
  <si>
    <t>Montáž kotevních patek vč. svařování, vrtání otvorů a podmaltování</t>
  </si>
  <si>
    <t>1549809237</t>
  </si>
  <si>
    <t>73</t>
  </si>
  <si>
    <t>13010972</t>
  </si>
  <si>
    <t>ocel profilová jakost S235JR (11 375) průřez HEB 120</t>
  </si>
  <si>
    <t>1040732845</t>
  </si>
  <si>
    <t>0,21*12*0,0267</t>
  </si>
  <si>
    <t>1,11*6*0,0267</t>
  </si>
  <si>
    <t>0,245*1,1 'Přepočtené koeficientem množství</t>
  </si>
  <si>
    <t>74</t>
  </si>
  <si>
    <t>13611228</t>
  </si>
  <si>
    <t>plech ocelový hladký jakost S235JR tl 10mm tabule</t>
  </si>
  <si>
    <t>-605539333</t>
  </si>
  <si>
    <t>(0,2*0,2)*18*0,08</t>
  </si>
  <si>
    <t>(0,12*0,12)*18*0,08</t>
  </si>
  <si>
    <t>(0,13*0,38)*18*0,08</t>
  </si>
  <si>
    <t>0,15*1,1 'Přepočtené koeficientem množství</t>
  </si>
  <si>
    <t>75</t>
  </si>
  <si>
    <t>762332642</t>
  </si>
  <si>
    <t>Montáž vázaných konstrukcí krovů střech pultových, sedlových, valbových, stanových čtvercového nebo obdélníkového půdorysu z lepených hranolů s použitím ocelových spojek (spojky ve specifikaci) průřezové plochy přes 120 do 224 cm2</t>
  </si>
  <si>
    <t>-397302026</t>
  </si>
  <si>
    <t>https://podminky.urs.cz/item/CS_URS_2023_02/762332642</t>
  </si>
  <si>
    <t>altán krokve</t>
  </si>
  <si>
    <t>3,35*64</t>
  </si>
  <si>
    <t>76</t>
  </si>
  <si>
    <t>61223269</t>
  </si>
  <si>
    <t>hranol konstrukční KVH lepený průřezu 80x80-280mm pohledový</t>
  </si>
  <si>
    <t>-713013083</t>
  </si>
  <si>
    <t>(3,35*64)*(0,08*0,18)</t>
  </si>
  <si>
    <t>3,087*1,1 'Přepočtené koeficientem množství</t>
  </si>
  <si>
    <t>77</t>
  </si>
  <si>
    <t>762395000</t>
  </si>
  <si>
    <t>Spojovací prostředky krovů, bednění a laťování, nadstřešních konstrukcí svory, prkna, hřebíky, pásová ocel, vruty</t>
  </si>
  <si>
    <t>15900378</t>
  </si>
  <si>
    <t>https://podminky.urs.cz/item/CS_URS_2023_02/762395000</t>
  </si>
  <si>
    <t>78</t>
  </si>
  <si>
    <t>762723421</t>
  </si>
  <si>
    <t>Montáž prostorových vázaných konstrukcí z lepených hranolů s použitím ocelových spojek (spojky ve specifikaci) průřezové plochy přes 120 do 224 cm2</t>
  </si>
  <si>
    <t>-961307151</t>
  </si>
  <si>
    <t>https://podminky.urs.cz/item/CS_URS_2023_02/762723421</t>
  </si>
  <si>
    <t>2,65*12+1,75*6</t>
  </si>
  <si>
    <t>79</t>
  </si>
  <si>
    <t>61223272</t>
  </si>
  <si>
    <t>hranol konstrukční KVH lepený průřezu 140x140-240mm pohledový</t>
  </si>
  <si>
    <t>-2112021844</t>
  </si>
  <si>
    <t>(2,65*12+1,75*6)*(0,14*0,14)</t>
  </si>
  <si>
    <t>0,829*1,1 'Přepočtené koeficientem množství</t>
  </si>
  <si>
    <t>80</t>
  </si>
  <si>
    <t>762723431</t>
  </si>
  <si>
    <t>Montáž prostorových vázaných konstrukcí z lepených hranolů s použitím ocelových spojek (spojky ve specifikaci) průřezové plochy přes 224 do 288 cm2</t>
  </si>
  <si>
    <t>-112537519</t>
  </si>
  <si>
    <t>https://podminky.urs.cz/item/CS_URS_2023_02/762723431</t>
  </si>
  <si>
    <t>altán vaznice</t>
  </si>
  <si>
    <t>3,28*2+5,9*2+5,5*4+2,2*2</t>
  </si>
  <si>
    <t>81</t>
  </si>
  <si>
    <t>499085843</t>
  </si>
  <si>
    <t>(3,28*2+5,9*2+5,5*4+2,2*2)*(0,14*0,18)</t>
  </si>
  <si>
    <t>1,128*1,1 'Přepočtené koeficientem množství</t>
  </si>
  <si>
    <t>82</t>
  </si>
  <si>
    <t>762795000</t>
  </si>
  <si>
    <t>Spojovací prostředky prostorových vázaných konstrukcí hřebíky, svory, fixační prkna</t>
  </si>
  <si>
    <t>-2052108784</t>
  </si>
  <si>
    <t>https://podminky.urs.cz/item/CS_URS_2023_02/762795000</t>
  </si>
  <si>
    <t>1,957*1,1 'Přepočtené koeficientem množství</t>
  </si>
  <si>
    <t>83</t>
  </si>
  <si>
    <t>998762201</t>
  </si>
  <si>
    <t>Přesun hmot pro konstrukce tesařské stanovený procentní sazbou (%) z ceny vodorovná dopravní vzdálenost do 50 m v objektech výšky do 6 m</t>
  </si>
  <si>
    <t>-26692833</t>
  </si>
  <si>
    <t>https://podminky.urs.cz/item/CS_URS_2023_02/998762201</t>
  </si>
  <si>
    <t>764</t>
  </si>
  <si>
    <t>Konstrukce klempířské</t>
  </si>
  <si>
    <t>84</t>
  </si>
  <si>
    <t>764222403R</t>
  </si>
  <si>
    <t>Oplechování střešních prvků z hliníkového plechu štítu závětrnou lištou rš 242 mm</t>
  </si>
  <si>
    <t>34021956</t>
  </si>
  <si>
    <t>štítová strana</t>
  </si>
  <si>
    <t>3,3*2</t>
  </si>
  <si>
    <t>hřebenová strana</t>
  </si>
  <si>
    <t>21,5</t>
  </si>
  <si>
    <t>28,1*1,05 'Přepočtené koeficientem množství</t>
  </si>
  <si>
    <t>85</t>
  </si>
  <si>
    <t>764222432R</t>
  </si>
  <si>
    <t>Oplechování střešních prvků z hliníkového plechu okapu okapovým plechem střechy rovné rš 170 mm</t>
  </si>
  <si>
    <t>-2007805678</t>
  </si>
  <si>
    <t>okapní plech</t>
  </si>
  <si>
    <t>21,5*1,05 'Přepočtené koeficientem množství</t>
  </si>
  <si>
    <t>86</t>
  </si>
  <si>
    <t>764521413R</t>
  </si>
  <si>
    <t>Žlab podokapní z hliníkového plechu včetně háků a čel hranatý rš 270 mm</t>
  </si>
  <si>
    <t>1362740612</t>
  </si>
  <si>
    <t>žlab</t>
  </si>
  <si>
    <t>87</t>
  </si>
  <si>
    <t>764521463R</t>
  </si>
  <si>
    <t>Chrlič atipický pro podokapní žlaby z Al plechu rš 360 mm</t>
  </si>
  <si>
    <t>-1445133311</t>
  </si>
  <si>
    <t>chrlič</t>
  </si>
  <si>
    <t>88</t>
  </si>
  <si>
    <t>998764201</t>
  </si>
  <si>
    <t>Přesun hmot pro konstrukce klempířské stanovený procentní sazbou (%) z ceny vodorovná dopravní vzdálenost do 50 m v objektech výšky do 6 m</t>
  </si>
  <si>
    <t>477109413</t>
  </si>
  <si>
    <t>https://podminky.urs.cz/item/CS_URS_2023_02/998764201</t>
  </si>
  <si>
    <t>766</t>
  </si>
  <si>
    <t>Konstrukce truhlářské</t>
  </si>
  <si>
    <t>89</t>
  </si>
  <si>
    <t>766699211R</t>
  </si>
  <si>
    <t>Montáž sedadel laviček š do 100 mm, vč. spojovacího materiálu</t>
  </si>
  <si>
    <t>-426211266</t>
  </si>
  <si>
    <t>sedadla laviček</t>
  </si>
  <si>
    <t>150,8</t>
  </si>
  <si>
    <t>104,4</t>
  </si>
  <si>
    <t>90</t>
  </si>
  <si>
    <t>60556106</t>
  </si>
  <si>
    <t>řezivo bukové sušené tl 50mm</t>
  </si>
  <si>
    <t>-1864790795</t>
  </si>
  <si>
    <t>150,8*(0,05*0,05)</t>
  </si>
  <si>
    <t>104,4*(0,05*0,09)</t>
  </si>
  <si>
    <t>0,847*1,1 'Přepočtené koeficientem množství</t>
  </si>
  <si>
    <t>91</t>
  </si>
  <si>
    <t>998766201</t>
  </si>
  <si>
    <t>Přesun hmot pro konstrukce truhlářské stanovený procentní sazbou (%) z ceny vodorovná dopravní vzdálenost do 50 m v objektech výšky do 6 m</t>
  </si>
  <si>
    <t>1282799268</t>
  </si>
  <si>
    <t>https://podminky.urs.cz/item/CS_URS_2023_02/998766201</t>
  </si>
  <si>
    <t>767</t>
  </si>
  <si>
    <t>Konstrukce zámečnické</t>
  </si>
  <si>
    <t>92</t>
  </si>
  <si>
    <t>767995112</t>
  </si>
  <si>
    <t>Montáž ostatních atypických zámečnických konstrukcí hmotnosti přes 5 do 10 kg</t>
  </si>
  <si>
    <t>-1897354178</t>
  </si>
  <si>
    <t>https://podminky.urs.cz/item/CS_URS_2023_02/767995112</t>
  </si>
  <si>
    <t>obruby</t>
  </si>
  <si>
    <t>2*90*3,45</t>
  </si>
  <si>
    <t>0,2*60*2,2</t>
  </si>
  <si>
    <t>0,3*240*0,62</t>
  </si>
  <si>
    <t>692,04*1,1 'Přepočtené koeficientem množství</t>
  </si>
  <si>
    <t>93</t>
  </si>
  <si>
    <t>-1973549239</t>
  </si>
  <si>
    <t>2*90*0,00345</t>
  </si>
  <si>
    <t>0,2*60*0,0022</t>
  </si>
  <si>
    <t>0,647*1,1 'Přepočtené koeficientem množství</t>
  </si>
  <si>
    <t>94</t>
  </si>
  <si>
    <t>13010011</t>
  </si>
  <si>
    <t>tyč ocelová kruhová jakost S235JR (11 375) D 10mm</t>
  </si>
  <si>
    <t>-1378278781</t>
  </si>
  <si>
    <t>0,3*240*0,00062</t>
  </si>
  <si>
    <t>0,045*1,1 'Přepočtené koeficientem množství</t>
  </si>
  <si>
    <t>95</t>
  </si>
  <si>
    <t>767995113</t>
  </si>
  <si>
    <t>Montáž ostatních atypických zámečnických konstrukcí hmotnosti přes 10 do 20 kg</t>
  </si>
  <si>
    <t>-1561189340</t>
  </si>
  <si>
    <t>https://podminky.urs.cz/item/CS_URS_2023_02/767995113</t>
  </si>
  <si>
    <t>(0,04*0,3)*16*3*40</t>
  </si>
  <si>
    <t>(0,045+0,04)*0,6*2*3*40</t>
  </si>
  <si>
    <t>50,28*1,1 'Přepočtené koeficientem množství</t>
  </si>
  <si>
    <t>96</t>
  </si>
  <si>
    <t>139147374</t>
  </si>
  <si>
    <t>(0,04*0,3)*16*3*0,04</t>
  </si>
  <si>
    <t>(0,045+0,04)*0,6*2*3*0,04</t>
  </si>
  <si>
    <t>0,015</t>
  </si>
  <si>
    <t>97</t>
  </si>
  <si>
    <t>998767201</t>
  </si>
  <si>
    <t>Přesun hmot pro zámečnické konstrukce stanovený procentní sazbou (%) z ceny vodorovná dopravní vzdálenost do 50 m v objektech výšky do 6 m</t>
  </si>
  <si>
    <t>29573087</t>
  </si>
  <si>
    <t>https://podminky.urs.cz/item/CS_URS_2023_02/998767201</t>
  </si>
  <si>
    <t>783</t>
  </si>
  <si>
    <t>Dokončovací práce - nátěry</t>
  </si>
  <si>
    <t>98</t>
  </si>
  <si>
    <t>783268111</t>
  </si>
  <si>
    <t>Lazurovací nátěr tesařských konstrukcí dvojnásobný olejový</t>
  </si>
  <si>
    <t>-1041996505</t>
  </si>
  <si>
    <t>https://podminky.urs.cz/item/CS_URS_2023_02/783268111</t>
  </si>
  <si>
    <t>(3,35*64)*(0,08*2+0,18*2)</t>
  </si>
  <si>
    <t>(2,65*12+1,75*6)*(0,14*4)</t>
  </si>
  <si>
    <t>(3,28*2+5,9*2+5,5*4+2,2*2)*(0,14*2+0,18*2)</t>
  </si>
  <si>
    <t>150,8*(0,05*4)</t>
  </si>
  <si>
    <t>104,4*(0,05*2+0,09*2)</t>
  </si>
  <si>
    <t>223,214*1,05 'Přepočtené koeficientem množství</t>
  </si>
  <si>
    <t>787</t>
  </si>
  <si>
    <t>Dokončovací práce - zasklívání</t>
  </si>
  <si>
    <t>99</t>
  </si>
  <si>
    <t>787313216R</t>
  </si>
  <si>
    <t>Zasklívání střech sklem bezpečnostním tl 8,4 mm na EPDM pásky tl. 3 mm, spoje překryty přítlačným Al profilem s utěsněním trvale pružným tmelem</t>
  </si>
  <si>
    <t>2144781539</t>
  </si>
  <si>
    <t>altán střecha</t>
  </si>
  <si>
    <t>21,5*3,3</t>
  </si>
  <si>
    <t>70,95*1,05 'Přepočtené koeficientem množství</t>
  </si>
  <si>
    <t>100</t>
  </si>
  <si>
    <t>998787201</t>
  </si>
  <si>
    <t>Přesun hmot pro zasklívání stanovený procentní sazbou (%) z ceny vodorovná dopravní vzdálenost do 50 m v objektech výšky do 6 m</t>
  </si>
  <si>
    <t>-1913235846</t>
  </si>
  <si>
    <t>https://podminky.urs.cz/item/CS_URS_2023_02/998787201</t>
  </si>
  <si>
    <t>789</t>
  </si>
  <si>
    <t>Povrchové úpravy ocelových konstrukcí a technologických zařízení</t>
  </si>
  <si>
    <t>101</t>
  </si>
  <si>
    <t>789421512</t>
  </si>
  <si>
    <t>Žárové stříkání ocelových konstrukcí slitinou zinacor ZnAl, tloušťky 50 μm, třídy II</t>
  </si>
  <si>
    <t>2134996526</t>
  </si>
  <si>
    <t>https://podminky.urs.cz/item/CS_URS_2023_02/789421512</t>
  </si>
  <si>
    <t>(0,11*2+0,04*2)*180</t>
  </si>
  <si>
    <t>(0,07*2+0,04*2)*60</t>
  </si>
  <si>
    <t>(2*3,14*0,005)*0,3*240</t>
  </si>
  <si>
    <t>(0,14*2+1,12*2)*14</t>
  </si>
  <si>
    <t>(0,04*2+20,2*2)</t>
  </si>
  <si>
    <t>(0,05*2+0,04*2)*14</t>
  </si>
  <si>
    <t>(0,04*4)*24,5</t>
  </si>
  <si>
    <t>(0,06*2+0,14*2)*28</t>
  </si>
  <si>
    <t>sloupy</t>
  </si>
  <si>
    <t>0,69*9,18</t>
  </si>
  <si>
    <t>0,2*0,2*2*18</t>
  </si>
  <si>
    <t>0,12*0,12*2*18</t>
  </si>
  <si>
    <t>0,13*0,38*2*18</t>
  </si>
  <si>
    <t>(0,04*2+0,3*2)*16*3</t>
  </si>
  <si>
    <t>(0,045+0,04)*2*0,6*2*3</t>
  </si>
  <si>
    <t>206,183*1,05 'Přepočtené koeficientem množství</t>
  </si>
  <si>
    <t>VRN - Vedlejší výrobní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</si>
  <si>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</si>
  <si>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</si>
  <si>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</si>
  <si>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</si>
  <si>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</si>
  <si>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</si>
  <si>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>Vedlejší rozpočtové náklady</t>
  </si>
  <si>
    <t>VRN1</t>
  </si>
  <si>
    <t>Průzkumné, geodetické a projektové práce</t>
  </si>
  <si>
    <t>011002000</t>
  </si>
  <si>
    <t>Průzkumné práce</t>
  </si>
  <si>
    <t>1024</t>
  </si>
  <si>
    <t>1210253275</t>
  </si>
  <si>
    <t>https://podminky.urs.cz/item/CS_URS_2023_02/011002000</t>
  </si>
  <si>
    <t>011114000</t>
  </si>
  <si>
    <t>Inženýrsko-geologický průzkum</t>
  </si>
  <si>
    <t>1043069231</t>
  </si>
  <si>
    <t>https://podminky.urs.cz/item/CS_URS_2023_02/011114000</t>
  </si>
  <si>
    <t>011514000</t>
  </si>
  <si>
    <t>Stavebně-statický průzkum</t>
  </si>
  <si>
    <t>-905255648</t>
  </si>
  <si>
    <t>https://podminky.urs.cz/item/CS_URS_2023_02/011514000</t>
  </si>
  <si>
    <t>013254000</t>
  </si>
  <si>
    <t>Dokumentace skutečného provedení stavby</t>
  </si>
  <si>
    <t>333418702</t>
  </si>
  <si>
    <t>https://podminky.urs.cz/item/CS_URS_2023_02/013254000</t>
  </si>
  <si>
    <t>VRN2</t>
  </si>
  <si>
    <t>Příprava staveniště</t>
  </si>
  <si>
    <t>020001000</t>
  </si>
  <si>
    <t>1852611670</t>
  </si>
  <si>
    <t>https://podminky.urs.cz/item/CS_URS_2023_02/020001000</t>
  </si>
  <si>
    <t>VRN3</t>
  </si>
  <si>
    <t>Zařízení staveniště</t>
  </si>
  <si>
    <t>030001000</t>
  </si>
  <si>
    <t>měsíc</t>
  </si>
  <si>
    <t>-1538392414</t>
  </si>
  <si>
    <t>https://podminky.urs.cz/item/CS_URS_2023_02/030001000</t>
  </si>
  <si>
    <t>034002000</t>
  </si>
  <si>
    <t>Zabezpečení staveniště</t>
  </si>
  <si>
    <t>-714284991</t>
  </si>
  <si>
    <t>https://podminky.urs.cz/item/CS_URS_2023_02/034002000</t>
  </si>
  <si>
    <t>VRN4</t>
  </si>
  <si>
    <t>Inženýrská činnost</t>
  </si>
  <si>
    <t>040001000</t>
  </si>
  <si>
    <t>-70479433</t>
  </si>
  <si>
    <t>https://podminky.urs.cz/item/CS_URS_2023_02/040001000</t>
  </si>
  <si>
    <t>VRN5</t>
  </si>
  <si>
    <t>Finanční náklady</t>
  </si>
  <si>
    <t>052002000</t>
  </si>
  <si>
    <t xml:space="preserve">Finanční rezerva na nepředpokládané práce (zakryté kce) - každý uchazeč ocení částkou 50.000,-Kč </t>
  </si>
  <si>
    <t>1005678832</t>
  </si>
  <si>
    <t>https://podminky.urs.cz/item/CS_URS_2023_02/052002000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</si>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</sst>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181351103" TargetMode="External"/><Relationship Id="rId18" Type="http://schemas.openxmlformats.org/officeDocument/2006/relationships/hyperlink" Target="https://podminky.urs.cz/item/CS_URS_2023_02/184911421" TargetMode="External"/><Relationship Id="rId26" Type="http://schemas.openxmlformats.org/officeDocument/2006/relationships/hyperlink" Target="https://podminky.urs.cz/item/CS_URS_2023_02/452386111" TargetMode="External"/><Relationship Id="rId39" Type="http://schemas.openxmlformats.org/officeDocument/2006/relationships/hyperlink" Target="https://podminky.urs.cz/item/CS_URS_2023_02/953965115" TargetMode="External"/><Relationship Id="rId21" Type="http://schemas.openxmlformats.org/officeDocument/2006/relationships/hyperlink" Target="https://podminky.urs.cz/item/CS_URS_2023_02/273351121" TargetMode="External"/><Relationship Id="rId34" Type="http://schemas.openxmlformats.org/officeDocument/2006/relationships/hyperlink" Target="https://podminky.urs.cz/item/CS_URS_2023_02/919726121" TargetMode="External"/><Relationship Id="rId42" Type="http://schemas.openxmlformats.org/officeDocument/2006/relationships/hyperlink" Target="https://podminky.urs.cz/item/CS_URS_2023_02/741372154" TargetMode="External"/><Relationship Id="rId47" Type="http://schemas.openxmlformats.org/officeDocument/2006/relationships/hyperlink" Target="https://podminky.urs.cz/item/CS_URS_2023_02/762723431" TargetMode="External"/><Relationship Id="rId50" Type="http://schemas.openxmlformats.org/officeDocument/2006/relationships/hyperlink" Target="https://podminky.urs.cz/item/CS_URS_2023_02/998764201" TargetMode="External"/><Relationship Id="rId55" Type="http://schemas.openxmlformats.org/officeDocument/2006/relationships/hyperlink" Target="https://podminky.urs.cz/item/CS_URS_2023_02/783268111" TargetMode="External"/><Relationship Id="rId7" Type="http://schemas.openxmlformats.org/officeDocument/2006/relationships/hyperlink" Target="https://podminky.urs.cz/item/CS_URS_2023_02/162751119" TargetMode="External"/><Relationship Id="rId2" Type="http://schemas.openxmlformats.org/officeDocument/2006/relationships/hyperlink" Target="https://podminky.urs.cz/item/CS_URS_2023_02/122251102" TargetMode="External"/><Relationship Id="rId16" Type="http://schemas.openxmlformats.org/officeDocument/2006/relationships/hyperlink" Target="https://podminky.urs.cz/item/CS_URS_2023_02/184201112" TargetMode="External"/><Relationship Id="rId29" Type="http://schemas.openxmlformats.org/officeDocument/2006/relationships/hyperlink" Target="https://podminky.urs.cz/item/CS_URS_2023_02/564871111" TargetMode="External"/><Relationship Id="rId11" Type="http://schemas.openxmlformats.org/officeDocument/2006/relationships/hyperlink" Target="https://podminky.urs.cz/item/CS_URS_2023_02/171251201" TargetMode="External"/><Relationship Id="rId24" Type="http://schemas.openxmlformats.org/officeDocument/2006/relationships/hyperlink" Target="https://podminky.urs.cz/item/CS_URS_2023_02/275351121" TargetMode="External"/><Relationship Id="rId32" Type="http://schemas.openxmlformats.org/officeDocument/2006/relationships/hyperlink" Target="https://podminky.urs.cz/item/CS_URS_2023_02/633831115" TargetMode="External"/><Relationship Id="rId37" Type="http://schemas.openxmlformats.org/officeDocument/2006/relationships/hyperlink" Target="https://podminky.urs.cz/item/CS_URS_2023_02/953961112" TargetMode="External"/><Relationship Id="rId40" Type="http://schemas.openxmlformats.org/officeDocument/2006/relationships/hyperlink" Target="https://podminky.urs.cz/item/CS_URS_2023_02/953965122" TargetMode="External"/><Relationship Id="rId45" Type="http://schemas.openxmlformats.org/officeDocument/2006/relationships/hyperlink" Target="https://podminky.urs.cz/item/CS_URS_2023_02/762395000" TargetMode="External"/><Relationship Id="rId53" Type="http://schemas.openxmlformats.org/officeDocument/2006/relationships/hyperlink" Target="https://podminky.urs.cz/item/CS_URS_2023_02/767995113" TargetMode="External"/><Relationship Id="rId58" Type="http://schemas.openxmlformats.org/officeDocument/2006/relationships/drawing" Target="../drawings/drawing2.xml"/><Relationship Id="rId5" Type="http://schemas.openxmlformats.org/officeDocument/2006/relationships/hyperlink" Target="https://podminky.urs.cz/item/CS_URS_2023_02/162251101" TargetMode="External"/><Relationship Id="rId19" Type="http://schemas.openxmlformats.org/officeDocument/2006/relationships/hyperlink" Target="https://podminky.urs.cz/item/CS_URS_2023_02/212752131" TargetMode="External"/><Relationship Id="rId4" Type="http://schemas.openxmlformats.org/officeDocument/2006/relationships/hyperlink" Target="https://podminky.urs.cz/item/CS_URS_2023_02/139001101" TargetMode="External"/><Relationship Id="rId9" Type="http://schemas.openxmlformats.org/officeDocument/2006/relationships/hyperlink" Target="https://podminky.urs.cz/item/CS_URS_2023_02/171152501" TargetMode="External"/><Relationship Id="rId14" Type="http://schemas.openxmlformats.org/officeDocument/2006/relationships/hyperlink" Target="https://podminky.urs.cz/item/CS_URS_2023_02/181451311" TargetMode="External"/><Relationship Id="rId22" Type="http://schemas.openxmlformats.org/officeDocument/2006/relationships/hyperlink" Target="https://podminky.urs.cz/item/CS_URS_2023_02/273351122" TargetMode="External"/><Relationship Id="rId27" Type="http://schemas.openxmlformats.org/officeDocument/2006/relationships/hyperlink" Target="https://podminky.urs.cz/item/CS_URS_2023_02/452387111" TargetMode="External"/><Relationship Id="rId30" Type="http://schemas.openxmlformats.org/officeDocument/2006/relationships/hyperlink" Target="https://podminky.urs.cz/item/CS_URS_2023_02/631311225" TargetMode="External"/><Relationship Id="rId35" Type="http://schemas.openxmlformats.org/officeDocument/2006/relationships/hyperlink" Target="https://podminky.urs.cz/item/CS_URS_2023_02/919791013" TargetMode="External"/><Relationship Id="rId43" Type="http://schemas.openxmlformats.org/officeDocument/2006/relationships/hyperlink" Target="https://podminky.urs.cz/item/CS_URS_2023_02/998741201" TargetMode="External"/><Relationship Id="rId48" Type="http://schemas.openxmlformats.org/officeDocument/2006/relationships/hyperlink" Target="https://podminky.urs.cz/item/CS_URS_2023_02/762795000" TargetMode="External"/><Relationship Id="rId56" Type="http://schemas.openxmlformats.org/officeDocument/2006/relationships/hyperlink" Target="https://podminky.urs.cz/item/CS_URS_2023_02/998787201" TargetMode="External"/><Relationship Id="rId8" Type="http://schemas.openxmlformats.org/officeDocument/2006/relationships/hyperlink" Target="https://podminky.urs.cz/item/CS_URS_2023_02/167151101" TargetMode="External"/><Relationship Id="rId51" Type="http://schemas.openxmlformats.org/officeDocument/2006/relationships/hyperlink" Target="https://podminky.urs.cz/item/CS_URS_2023_02/998766201" TargetMode="External"/><Relationship Id="rId3" Type="http://schemas.openxmlformats.org/officeDocument/2006/relationships/hyperlink" Target="https://podminky.urs.cz/item/CS_URS_2023_02/131213702" TargetMode="External"/><Relationship Id="rId12" Type="http://schemas.openxmlformats.org/officeDocument/2006/relationships/hyperlink" Target="https://podminky.urs.cz/item/CS_URS_2023_02/180405114" TargetMode="External"/><Relationship Id="rId17" Type="http://schemas.openxmlformats.org/officeDocument/2006/relationships/hyperlink" Target="https://podminky.urs.cz/item/CS_URS_2023_02/184215132" TargetMode="External"/><Relationship Id="rId25" Type="http://schemas.openxmlformats.org/officeDocument/2006/relationships/hyperlink" Target="https://podminky.urs.cz/item/CS_URS_2023_02/275351122" TargetMode="External"/><Relationship Id="rId33" Type="http://schemas.openxmlformats.org/officeDocument/2006/relationships/hyperlink" Target="https://podminky.urs.cz/item/CS_URS_2023_02/634911113" TargetMode="External"/><Relationship Id="rId38" Type="http://schemas.openxmlformats.org/officeDocument/2006/relationships/hyperlink" Target="https://podminky.urs.cz/item/CS_URS_2023_02/953961113" TargetMode="External"/><Relationship Id="rId46" Type="http://schemas.openxmlformats.org/officeDocument/2006/relationships/hyperlink" Target="https://podminky.urs.cz/item/CS_URS_2023_02/762723421" TargetMode="External"/><Relationship Id="rId20" Type="http://schemas.openxmlformats.org/officeDocument/2006/relationships/hyperlink" Target="https://podminky.urs.cz/item/CS_URS_2023_02/273313611" TargetMode="External"/><Relationship Id="rId41" Type="http://schemas.openxmlformats.org/officeDocument/2006/relationships/hyperlink" Target="https://podminky.urs.cz/item/CS_URS_2023_02/998017001" TargetMode="External"/><Relationship Id="rId54" Type="http://schemas.openxmlformats.org/officeDocument/2006/relationships/hyperlink" Target="https://podminky.urs.cz/item/CS_URS_2023_02/998767201" TargetMode="External"/><Relationship Id="rId1" Type="http://schemas.openxmlformats.org/officeDocument/2006/relationships/hyperlink" Target="https://podminky.urs.cz/item/CS_URS_2023_02/121151113" TargetMode="External"/><Relationship Id="rId6" Type="http://schemas.openxmlformats.org/officeDocument/2006/relationships/hyperlink" Target="https://podminky.urs.cz/item/CS_URS_2023_02/162751117" TargetMode="External"/><Relationship Id="rId15" Type="http://schemas.openxmlformats.org/officeDocument/2006/relationships/hyperlink" Target="https://podminky.urs.cz/item/CS_URS_2023_02/183151115" TargetMode="External"/><Relationship Id="rId23" Type="http://schemas.openxmlformats.org/officeDocument/2006/relationships/hyperlink" Target="https://podminky.urs.cz/item/CS_URS_2023_02/275313611" TargetMode="External"/><Relationship Id="rId28" Type="http://schemas.openxmlformats.org/officeDocument/2006/relationships/hyperlink" Target="https://podminky.urs.cz/item/CS_URS_2023_02/564851011" TargetMode="External"/><Relationship Id="rId36" Type="http://schemas.openxmlformats.org/officeDocument/2006/relationships/hyperlink" Target="https://podminky.urs.cz/item/CS_URS_2023_02/936104213" TargetMode="External"/><Relationship Id="rId49" Type="http://schemas.openxmlformats.org/officeDocument/2006/relationships/hyperlink" Target="https://podminky.urs.cz/item/CS_URS_2023_02/998762201" TargetMode="External"/><Relationship Id="rId57" Type="http://schemas.openxmlformats.org/officeDocument/2006/relationships/hyperlink" Target="https://podminky.urs.cz/item/CS_URS_2023_02/789421512" TargetMode="External"/><Relationship Id="rId10" Type="http://schemas.openxmlformats.org/officeDocument/2006/relationships/hyperlink" Target="https://podminky.urs.cz/item/CS_URS_2023_02/171201231" TargetMode="External"/><Relationship Id="rId31" Type="http://schemas.openxmlformats.org/officeDocument/2006/relationships/hyperlink" Target="https://podminky.urs.cz/item/CS_URS_2023_02/631362021" TargetMode="External"/><Relationship Id="rId44" Type="http://schemas.openxmlformats.org/officeDocument/2006/relationships/hyperlink" Target="https://podminky.urs.cz/item/CS_URS_2023_02/762332642" TargetMode="External"/><Relationship Id="rId52" Type="http://schemas.openxmlformats.org/officeDocument/2006/relationships/hyperlink" Target="https://podminky.urs.cz/item/CS_URS_2023_02/76799511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040001000" TargetMode="External"/><Relationship Id="rId3" Type="http://schemas.openxmlformats.org/officeDocument/2006/relationships/hyperlink" Target="https://podminky.urs.cz/item/CS_URS_2023_02/011514000" TargetMode="External"/><Relationship Id="rId7" Type="http://schemas.openxmlformats.org/officeDocument/2006/relationships/hyperlink" Target="https://podminky.urs.cz/item/CS_URS_2023_02/034002000" TargetMode="External"/><Relationship Id="rId2" Type="http://schemas.openxmlformats.org/officeDocument/2006/relationships/hyperlink" Target="https://podminky.urs.cz/item/CS_URS_2023_02/011114000" TargetMode="External"/><Relationship Id="rId1" Type="http://schemas.openxmlformats.org/officeDocument/2006/relationships/hyperlink" Target="https://podminky.urs.cz/item/CS_URS_2023_02/011002000" TargetMode="External"/><Relationship Id="rId6" Type="http://schemas.openxmlformats.org/officeDocument/2006/relationships/hyperlink" Target="https://podminky.urs.cz/item/CS_URS_2023_02/030001000" TargetMode="External"/><Relationship Id="rId5" Type="http://schemas.openxmlformats.org/officeDocument/2006/relationships/hyperlink" Target="https://podminky.urs.cz/item/CS_URS_2023_02/020001000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podminky.urs.cz/item/CS_URS_2023_02/013254000" TargetMode="External"/><Relationship Id="rId9" Type="http://schemas.openxmlformats.org/officeDocument/2006/relationships/hyperlink" Target="https://podminky.urs.cz/item/CS_URS_2023_02/052002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topLeftCell="A28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71" t="s">
        <v>14</v>
      </c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R5" s="20"/>
      <c r="BE5" s="268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73" t="s">
        <v>17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R6" s="20"/>
      <c r="BE6" s="269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9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9"/>
      <c r="BS8" s="17" t="s">
        <v>6</v>
      </c>
    </row>
    <row r="9" spans="1:74" ht="14.45" customHeight="1">
      <c r="B9" s="20"/>
      <c r="AR9" s="20"/>
      <c r="BE9" s="269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69"/>
      <c r="BS10" s="17" t="s">
        <v>6</v>
      </c>
    </row>
    <row r="11" spans="1:74" ht="18.399999999999999" customHeight="1">
      <c r="B11" s="20"/>
      <c r="E11" s="25" t="s">
        <v>28</v>
      </c>
      <c r="AK11" s="27" t="s">
        <v>29</v>
      </c>
      <c r="AN11" s="25" t="s">
        <v>19</v>
      </c>
      <c r="AR11" s="20"/>
      <c r="BE11" s="269"/>
      <c r="BS11" s="17" t="s">
        <v>6</v>
      </c>
    </row>
    <row r="12" spans="1:74" ht="6.95" customHeight="1">
      <c r="B12" s="20"/>
      <c r="AR12" s="20"/>
      <c r="BE12" s="269"/>
      <c r="BS12" s="17" t="s">
        <v>6</v>
      </c>
    </row>
    <row r="13" spans="1:74" ht="12" customHeight="1">
      <c r="B13" s="20"/>
      <c r="D13" s="27" t="s">
        <v>30</v>
      </c>
      <c r="AK13" s="27" t="s">
        <v>26</v>
      </c>
      <c r="AN13" s="29" t="s">
        <v>31</v>
      </c>
      <c r="AR13" s="20"/>
      <c r="BE13" s="269"/>
      <c r="BS13" s="17" t="s">
        <v>6</v>
      </c>
    </row>
    <row r="14" spans="1:74" ht="12.75">
      <c r="B14" s="20"/>
      <c r="E14" s="274" t="s">
        <v>31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" t="s">
        <v>29</v>
      </c>
      <c r="AN14" s="29" t="s">
        <v>31</v>
      </c>
      <c r="AR14" s="20"/>
      <c r="BE14" s="269"/>
      <c r="BS14" s="17" t="s">
        <v>6</v>
      </c>
    </row>
    <row r="15" spans="1:74" ht="6.95" customHeight="1">
      <c r="B15" s="20"/>
      <c r="AR15" s="20"/>
      <c r="BE15" s="269"/>
      <c r="BS15" s="17" t="s">
        <v>4</v>
      </c>
    </row>
    <row r="16" spans="1:74" ht="12" customHeight="1">
      <c r="B16" s="20"/>
      <c r="D16" s="27" t="s">
        <v>32</v>
      </c>
      <c r="AK16" s="27" t="s">
        <v>26</v>
      </c>
      <c r="AN16" s="25" t="s">
        <v>33</v>
      </c>
      <c r="AR16" s="20"/>
      <c r="BE16" s="269"/>
      <c r="BS16" s="17" t="s">
        <v>4</v>
      </c>
    </row>
    <row r="17" spans="2:71" ht="18.399999999999999" customHeight="1">
      <c r="B17" s="20"/>
      <c r="E17" s="25" t="s">
        <v>34</v>
      </c>
      <c r="AK17" s="27" t="s">
        <v>29</v>
      </c>
      <c r="AN17" s="25" t="s">
        <v>19</v>
      </c>
      <c r="AR17" s="20"/>
      <c r="BE17" s="269"/>
      <c r="BS17" s="17" t="s">
        <v>35</v>
      </c>
    </row>
    <row r="18" spans="2:71" ht="6.95" customHeight="1">
      <c r="B18" s="20"/>
      <c r="AR18" s="20"/>
      <c r="BE18" s="269"/>
      <c r="BS18" s="17" t="s">
        <v>6</v>
      </c>
    </row>
    <row r="19" spans="2:71" ht="12" customHeight="1">
      <c r="B19" s="20"/>
      <c r="D19" s="27" t="s">
        <v>36</v>
      </c>
      <c r="AK19" s="27" t="s">
        <v>26</v>
      </c>
      <c r="AN19" s="25" t="s">
        <v>37</v>
      </c>
      <c r="AR19" s="20"/>
      <c r="BE19" s="269"/>
      <c r="BS19" s="17" t="s">
        <v>6</v>
      </c>
    </row>
    <row r="20" spans="2:71" ht="18.399999999999999" customHeight="1">
      <c r="B20" s="20"/>
      <c r="E20" s="25" t="s">
        <v>38</v>
      </c>
      <c r="AK20" s="27" t="s">
        <v>29</v>
      </c>
      <c r="AN20" s="25" t="s">
        <v>19</v>
      </c>
      <c r="AR20" s="20"/>
      <c r="BE20" s="269"/>
      <c r="BS20" s="17" t="s">
        <v>4</v>
      </c>
    </row>
    <row r="21" spans="2:71" ht="6.95" customHeight="1">
      <c r="B21" s="20"/>
      <c r="AR21" s="20"/>
      <c r="BE21" s="269"/>
    </row>
    <row r="22" spans="2:71" ht="12" customHeight="1">
      <c r="B22" s="20"/>
      <c r="D22" s="27" t="s">
        <v>39</v>
      </c>
      <c r="AR22" s="20"/>
      <c r="BE22" s="269"/>
    </row>
    <row r="23" spans="2:71" ht="47.25" customHeight="1">
      <c r="B23" s="20"/>
      <c r="E23" s="276" t="s">
        <v>40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R23" s="20"/>
      <c r="BE23" s="269"/>
    </row>
    <row r="24" spans="2:71" ht="6.95" customHeight="1">
      <c r="B24" s="20"/>
      <c r="AR24" s="20"/>
      <c r="BE24" s="26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9"/>
    </row>
    <row r="26" spans="2:71" s="1" customFormat="1" ht="25.9" customHeight="1">
      <c r="B26" s="32"/>
      <c r="D26" s="33" t="s">
        <v>41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7">
        <f>ROUND(AG54,2)</f>
        <v>0</v>
      </c>
      <c r="AL26" s="278"/>
      <c r="AM26" s="278"/>
      <c r="AN26" s="278"/>
      <c r="AO26" s="278"/>
      <c r="AR26" s="32"/>
      <c r="BE26" s="269"/>
    </row>
    <row r="27" spans="2:71" s="1" customFormat="1" ht="6.95" customHeight="1">
      <c r="B27" s="32"/>
      <c r="AR27" s="32"/>
      <c r="BE27" s="269"/>
    </row>
    <row r="28" spans="2:71" s="1" customFormat="1" ht="12.75">
      <c r="B28" s="32"/>
      <c r="L28" s="279" t="s">
        <v>42</v>
      </c>
      <c r="M28" s="279"/>
      <c r="N28" s="279"/>
      <c r="O28" s="279"/>
      <c r="P28" s="279"/>
      <c r="W28" s="279" t="s">
        <v>43</v>
      </c>
      <c r="X28" s="279"/>
      <c r="Y28" s="279"/>
      <c r="Z28" s="279"/>
      <c r="AA28" s="279"/>
      <c r="AB28" s="279"/>
      <c r="AC28" s="279"/>
      <c r="AD28" s="279"/>
      <c r="AE28" s="279"/>
      <c r="AK28" s="279" t="s">
        <v>44</v>
      </c>
      <c r="AL28" s="279"/>
      <c r="AM28" s="279"/>
      <c r="AN28" s="279"/>
      <c r="AO28" s="279"/>
      <c r="AR28" s="32"/>
      <c r="BE28" s="269"/>
    </row>
    <row r="29" spans="2:71" s="2" customFormat="1" ht="14.45" customHeight="1">
      <c r="B29" s="36"/>
      <c r="D29" s="27" t="s">
        <v>45</v>
      </c>
      <c r="F29" s="27" t="s">
        <v>46</v>
      </c>
      <c r="L29" s="282">
        <v>0.21</v>
      </c>
      <c r="M29" s="281"/>
      <c r="N29" s="281"/>
      <c r="O29" s="281"/>
      <c r="P29" s="281"/>
      <c r="W29" s="280">
        <f>ROUND(AZ54, 2)</f>
        <v>0</v>
      </c>
      <c r="X29" s="281"/>
      <c r="Y29" s="281"/>
      <c r="Z29" s="281"/>
      <c r="AA29" s="281"/>
      <c r="AB29" s="281"/>
      <c r="AC29" s="281"/>
      <c r="AD29" s="281"/>
      <c r="AE29" s="281"/>
      <c r="AK29" s="280">
        <f>ROUND(AV54, 2)</f>
        <v>0</v>
      </c>
      <c r="AL29" s="281"/>
      <c r="AM29" s="281"/>
      <c r="AN29" s="281"/>
      <c r="AO29" s="281"/>
      <c r="AR29" s="36"/>
      <c r="BE29" s="270"/>
    </row>
    <row r="30" spans="2:71" s="2" customFormat="1" ht="14.45" customHeight="1">
      <c r="B30" s="36"/>
      <c r="F30" s="27" t="s">
        <v>47</v>
      </c>
      <c r="L30" s="282">
        <v>0.12</v>
      </c>
      <c r="M30" s="281"/>
      <c r="N30" s="281"/>
      <c r="O30" s="281"/>
      <c r="P30" s="281"/>
      <c r="W30" s="280">
        <f>ROUND(BA54, 2)</f>
        <v>0</v>
      </c>
      <c r="X30" s="281"/>
      <c r="Y30" s="281"/>
      <c r="Z30" s="281"/>
      <c r="AA30" s="281"/>
      <c r="AB30" s="281"/>
      <c r="AC30" s="281"/>
      <c r="AD30" s="281"/>
      <c r="AE30" s="281"/>
      <c r="AK30" s="280">
        <f>ROUND(AW54, 2)</f>
        <v>0</v>
      </c>
      <c r="AL30" s="281"/>
      <c r="AM30" s="281"/>
      <c r="AN30" s="281"/>
      <c r="AO30" s="281"/>
      <c r="AR30" s="36"/>
      <c r="BE30" s="270"/>
    </row>
    <row r="31" spans="2:71" s="2" customFormat="1" ht="14.45" hidden="1" customHeight="1">
      <c r="B31" s="36"/>
      <c r="F31" s="27" t="s">
        <v>48</v>
      </c>
      <c r="L31" s="282">
        <v>0.21</v>
      </c>
      <c r="M31" s="281"/>
      <c r="N31" s="281"/>
      <c r="O31" s="281"/>
      <c r="P31" s="281"/>
      <c r="W31" s="280">
        <f>ROUND(BB54, 2)</f>
        <v>0</v>
      </c>
      <c r="X31" s="281"/>
      <c r="Y31" s="281"/>
      <c r="Z31" s="281"/>
      <c r="AA31" s="281"/>
      <c r="AB31" s="281"/>
      <c r="AC31" s="281"/>
      <c r="AD31" s="281"/>
      <c r="AE31" s="281"/>
      <c r="AK31" s="280">
        <v>0</v>
      </c>
      <c r="AL31" s="281"/>
      <c r="AM31" s="281"/>
      <c r="AN31" s="281"/>
      <c r="AO31" s="281"/>
      <c r="AR31" s="36"/>
      <c r="BE31" s="270"/>
    </row>
    <row r="32" spans="2:71" s="2" customFormat="1" ht="14.45" hidden="1" customHeight="1">
      <c r="B32" s="36"/>
      <c r="F32" s="27" t="s">
        <v>49</v>
      </c>
      <c r="L32" s="282">
        <v>0.12</v>
      </c>
      <c r="M32" s="281"/>
      <c r="N32" s="281"/>
      <c r="O32" s="281"/>
      <c r="P32" s="281"/>
      <c r="W32" s="280">
        <f>ROUND(BC54, 2)</f>
        <v>0</v>
      </c>
      <c r="X32" s="281"/>
      <c r="Y32" s="281"/>
      <c r="Z32" s="281"/>
      <c r="AA32" s="281"/>
      <c r="AB32" s="281"/>
      <c r="AC32" s="281"/>
      <c r="AD32" s="281"/>
      <c r="AE32" s="281"/>
      <c r="AK32" s="280">
        <v>0</v>
      </c>
      <c r="AL32" s="281"/>
      <c r="AM32" s="281"/>
      <c r="AN32" s="281"/>
      <c r="AO32" s="281"/>
      <c r="AR32" s="36"/>
      <c r="BE32" s="270"/>
    </row>
    <row r="33" spans="2:44" s="2" customFormat="1" ht="14.45" hidden="1" customHeight="1">
      <c r="B33" s="36"/>
      <c r="F33" s="27" t="s">
        <v>50</v>
      </c>
      <c r="L33" s="282">
        <v>0</v>
      </c>
      <c r="M33" s="281"/>
      <c r="N33" s="281"/>
      <c r="O33" s="281"/>
      <c r="P33" s="281"/>
      <c r="W33" s="280">
        <f>ROUND(BD54, 2)</f>
        <v>0</v>
      </c>
      <c r="X33" s="281"/>
      <c r="Y33" s="281"/>
      <c r="Z33" s="281"/>
      <c r="AA33" s="281"/>
      <c r="AB33" s="281"/>
      <c r="AC33" s="281"/>
      <c r="AD33" s="281"/>
      <c r="AE33" s="281"/>
      <c r="AK33" s="280">
        <v>0</v>
      </c>
      <c r="AL33" s="281"/>
      <c r="AM33" s="281"/>
      <c r="AN33" s="281"/>
      <c r="AO33" s="281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52</v>
      </c>
      <c r="U35" s="39"/>
      <c r="V35" s="39"/>
      <c r="W35" s="39"/>
      <c r="X35" s="283" t="s">
        <v>53</v>
      </c>
      <c r="Y35" s="284"/>
      <c r="Z35" s="284"/>
      <c r="AA35" s="284"/>
      <c r="AB35" s="284"/>
      <c r="AC35" s="39"/>
      <c r="AD35" s="39"/>
      <c r="AE35" s="39"/>
      <c r="AF35" s="39"/>
      <c r="AG35" s="39"/>
      <c r="AH35" s="39"/>
      <c r="AI35" s="39"/>
      <c r="AJ35" s="39"/>
      <c r="AK35" s="285">
        <f>SUM(AK26:AK33)</f>
        <v>0</v>
      </c>
      <c r="AL35" s="284"/>
      <c r="AM35" s="284"/>
      <c r="AN35" s="284"/>
      <c r="AO35" s="286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54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0255</v>
      </c>
      <c r="AR44" s="45"/>
    </row>
    <row r="45" spans="2:44" s="4" customFormat="1" ht="36.950000000000003" customHeight="1">
      <c r="B45" s="46"/>
      <c r="C45" s="47" t="s">
        <v>16</v>
      </c>
      <c r="L45" s="287" t="str">
        <f>K6</f>
        <v>Přístřešek a zpevněné plochy na p.č. 31/1 a 826 v k.ú. Rychnov u Jablonce nad Nisou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p.č. 31/1 a 826 v k.ú. Rychnov u Jablonce n. N.</v>
      </c>
      <c r="AI47" s="27" t="s">
        <v>23</v>
      </c>
      <c r="AM47" s="289" t="str">
        <f>IF(AN8= "","",AN8)</f>
        <v>2. 5. 2024</v>
      </c>
      <c r="AN47" s="289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Město Rychnov u Jablonce nad Nisou</v>
      </c>
      <c r="AI49" s="27" t="s">
        <v>32</v>
      </c>
      <c r="AM49" s="290" t="str">
        <f>IF(E17="","",E17)</f>
        <v>STUDIONOTES s.r.o.</v>
      </c>
      <c r="AN49" s="291"/>
      <c r="AO49" s="291"/>
      <c r="AP49" s="291"/>
      <c r="AR49" s="32"/>
      <c r="AS49" s="292" t="s">
        <v>55</v>
      </c>
      <c r="AT49" s="293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30</v>
      </c>
      <c r="L50" s="3" t="str">
        <f>IF(E14= "Vyplň údaj","",E14)</f>
        <v/>
      </c>
      <c r="AI50" s="27" t="s">
        <v>36</v>
      </c>
      <c r="AM50" s="290" t="str">
        <f>IF(E20="","",E20)</f>
        <v>Michael Štěpán</v>
      </c>
      <c r="AN50" s="291"/>
      <c r="AO50" s="291"/>
      <c r="AP50" s="291"/>
      <c r="AR50" s="32"/>
      <c r="AS50" s="294"/>
      <c r="AT50" s="295"/>
      <c r="BD50" s="53"/>
    </row>
    <row r="51" spans="1:91" s="1" customFormat="1" ht="10.9" customHeight="1">
      <c r="B51" s="32"/>
      <c r="AR51" s="32"/>
      <c r="AS51" s="294"/>
      <c r="AT51" s="295"/>
      <c r="BD51" s="53"/>
    </row>
    <row r="52" spans="1:91" s="1" customFormat="1" ht="29.25" customHeight="1">
      <c r="B52" s="32"/>
      <c r="C52" s="296" t="s">
        <v>56</v>
      </c>
      <c r="D52" s="297"/>
      <c r="E52" s="297"/>
      <c r="F52" s="297"/>
      <c r="G52" s="297"/>
      <c r="H52" s="54"/>
      <c r="I52" s="298" t="s">
        <v>57</v>
      </c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9" t="s">
        <v>58</v>
      </c>
      <c r="AH52" s="297"/>
      <c r="AI52" s="297"/>
      <c r="AJ52" s="297"/>
      <c r="AK52" s="297"/>
      <c r="AL52" s="297"/>
      <c r="AM52" s="297"/>
      <c r="AN52" s="298" t="s">
        <v>59</v>
      </c>
      <c r="AO52" s="297"/>
      <c r="AP52" s="297"/>
      <c r="AQ52" s="55" t="s">
        <v>60</v>
      </c>
      <c r="AR52" s="32"/>
      <c r="AS52" s="56" t="s">
        <v>61</v>
      </c>
      <c r="AT52" s="57" t="s">
        <v>62</v>
      </c>
      <c r="AU52" s="57" t="s">
        <v>63</v>
      </c>
      <c r="AV52" s="57" t="s">
        <v>64</v>
      </c>
      <c r="AW52" s="57" t="s">
        <v>65</v>
      </c>
      <c r="AX52" s="57" t="s">
        <v>66</v>
      </c>
      <c r="AY52" s="57" t="s">
        <v>67</v>
      </c>
      <c r="AZ52" s="57" t="s">
        <v>68</v>
      </c>
      <c r="BA52" s="57" t="s">
        <v>69</v>
      </c>
      <c r="BB52" s="57" t="s">
        <v>70</v>
      </c>
      <c r="BC52" s="57" t="s">
        <v>71</v>
      </c>
      <c r="BD52" s="58" t="s">
        <v>72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73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303">
        <f>ROUND(SUM(AG55:AG56),2)</f>
        <v>0</v>
      </c>
      <c r="AH54" s="303"/>
      <c r="AI54" s="303"/>
      <c r="AJ54" s="303"/>
      <c r="AK54" s="303"/>
      <c r="AL54" s="303"/>
      <c r="AM54" s="303"/>
      <c r="AN54" s="304">
        <f>SUM(AG54,AT54)</f>
        <v>0</v>
      </c>
      <c r="AO54" s="304"/>
      <c r="AP54" s="304"/>
      <c r="AQ54" s="64" t="s">
        <v>19</v>
      </c>
      <c r="AR54" s="60"/>
      <c r="AS54" s="65">
        <f>ROUND(SUM(AS55:AS56),2)</f>
        <v>0</v>
      </c>
      <c r="AT54" s="66">
        <f>ROUND(SUM(AV54:AW54),2)</f>
        <v>0</v>
      </c>
      <c r="AU54" s="67">
        <f>ROUND(SUM(AU55:AU56),5)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ROUND(SUM(AZ55:AZ56),2)</f>
        <v>0</v>
      </c>
      <c r="BA54" s="66">
        <f>ROUND(SUM(BA55:BA56),2)</f>
        <v>0</v>
      </c>
      <c r="BB54" s="66">
        <f>ROUND(SUM(BB55:BB56),2)</f>
        <v>0</v>
      </c>
      <c r="BC54" s="66">
        <f>ROUND(SUM(BC55:BC56),2)</f>
        <v>0</v>
      </c>
      <c r="BD54" s="68">
        <f>ROUND(SUM(BD55:BD56),2)</f>
        <v>0</v>
      </c>
      <c r="BS54" s="69" t="s">
        <v>74</v>
      </c>
      <c r="BT54" s="69" t="s">
        <v>75</v>
      </c>
      <c r="BU54" s="70" t="s">
        <v>76</v>
      </c>
      <c r="BV54" s="69" t="s">
        <v>77</v>
      </c>
      <c r="BW54" s="69" t="s">
        <v>5</v>
      </c>
      <c r="BX54" s="69" t="s">
        <v>78</v>
      </c>
      <c r="CL54" s="69" t="s">
        <v>19</v>
      </c>
    </row>
    <row r="55" spans="1:91" s="6" customFormat="1" ht="16.5" customHeight="1">
      <c r="A55" s="71" t="s">
        <v>79</v>
      </c>
      <c r="B55" s="72"/>
      <c r="C55" s="73"/>
      <c r="D55" s="302" t="s">
        <v>80</v>
      </c>
      <c r="E55" s="302"/>
      <c r="F55" s="302"/>
      <c r="G55" s="302"/>
      <c r="H55" s="302"/>
      <c r="I55" s="74"/>
      <c r="J55" s="302" t="s">
        <v>81</v>
      </c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0">
        <f>'01 - Přístřešek a zpevněn...'!J30</f>
        <v>0</v>
      </c>
      <c r="AH55" s="301"/>
      <c r="AI55" s="301"/>
      <c r="AJ55" s="301"/>
      <c r="AK55" s="301"/>
      <c r="AL55" s="301"/>
      <c r="AM55" s="301"/>
      <c r="AN55" s="300">
        <f>SUM(AG55,AT55)</f>
        <v>0</v>
      </c>
      <c r="AO55" s="301"/>
      <c r="AP55" s="301"/>
      <c r="AQ55" s="75" t="s">
        <v>82</v>
      </c>
      <c r="AR55" s="72"/>
      <c r="AS55" s="76">
        <v>0</v>
      </c>
      <c r="AT55" s="77">
        <f>ROUND(SUM(AV55:AW55),2)</f>
        <v>0</v>
      </c>
      <c r="AU55" s="78">
        <f>'01 - Přístřešek a zpevněn...'!P97</f>
        <v>0</v>
      </c>
      <c r="AV55" s="77">
        <f>'01 - Přístřešek a zpevněn...'!J33</f>
        <v>0</v>
      </c>
      <c r="AW55" s="77">
        <f>'01 - Přístřešek a zpevněn...'!J34</f>
        <v>0</v>
      </c>
      <c r="AX55" s="77">
        <f>'01 - Přístřešek a zpevněn...'!J35</f>
        <v>0</v>
      </c>
      <c r="AY55" s="77">
        <f>'01 - Přístřešek a zpevněn...'!J36</f>
        <v>0</v>
      </c>
      <c r="AZ55" s="77">
        <f>'01 - Přístřešek a zpevněn...'!F33</f>
        <v>0</v>
      </c>
      <c r="BA55" s="77">
        <f>'01 - Přístřešek a zpevněn...'!F34</f>
        <v>0</v>
      </c>
      <c r="BB55" s="77">
        <f>'01 - Přístřešek a zpevněn...'!F35</f>
        <v>0</v>
      </c>
      <c r="BC55" s="77">
        <f>'01 - Přístřešek a zpevněn...'!F36</f>
        <v>0</v>
      </c>
      <c r="BD55" s="79">
        <f>'01 - Přístřešek a zpevněn...'!F37</f>
        <v>0</v>
      </c>
      <c r="BT55" s="80" t="s">
        <v>83</v>
      </c>
      <c r="BV55" s="80" t="s">
        <v>77</v>
      </c>
      <c r="BW55" s="80" t="s">
        <v>84</v>
      </c>
      <c r="BX55" s="80" t="s">
        <v>5</v>
      </c>
      <c r="CL55" s="80" t="s">
        <v>19</v>
      </c>
      <c r="CM55" s="80" t="s">
        <v>85</v>
      </c>
    </row>
    <row r="56" spans="1:91" s="6" customFormat="1" ht="16.5" customHeight="1">
      <c r="A56" s="71" t="s">
        <v>79</v>
      </c>
      <c r="B56" s="72"/>
      <c r="C56" s="73"/>
      <c r="D56" s="302" t="s">
        <v>86</v>
      </c>
      <c r="E56" s="302"/>
      <c r="F56" s="302"/>
      <c r="G56" s="302"/>
      <c r="H56" s="302"/>
      <c r="I56" s="74"/>
      <c r="J56" s="302" t="s">
        <v>87</v>
      </c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0">
        <f>'VRN - Vedlejší výrobní ná...'!J30</f>
        <v>0</v>
      </c>
      <c r="AH56" s="301"/>
      <c r="AI56" s="301"/>
      <c r="AJ56" s="301"/>
      <c r="AK56" s="301"/>
      <c r="AL56" s="301"/>
      <c r="AM56" s="301"/>
      <c r="AN56" s="300">
        <f>SUM(AG56,AT56)</f>
        <v>0</v>
      </c>
      <c r="AO56" s="301"/>
      <c r="AP56" s="301"/>
      <c r="AQ56" s="75" t="s">
        <v>82</v>
      </c>
      <c r="AR56" s="72"/>
      <c r="AS56" s="81">
        <v>0</v>
      </c>
      <c r="AT56" s="82">
        <f>ROUND(SUM(AV56:AW56),2)</f>
        <v>0</v>
      </c>
      <c r="AU56" s="83">
        <f>'VRN - Vedlejší výrobní ná...'!P85</f>
        <v>0</v>
      </c>
      <c r="AV56" s="82">
        <f>'VRN - Vedlejší výrobní ná...'!J33</f>
        <v>0</v>
      </c>
      <c r="AW56" s="82">
        <f>'VRN - Vedlejší výrobní ná...'!J34</f>
        <v>0</v>
      </c>
      <c r="AX56" s="82">
        <f>'VRN - Vedlejší výrobní ná...'!J35</f>
        <v>0</v>
      </c>
      <c r="AY56" s="82">
        <f>'VRN - Vedlejší výrobní ná...'!J36</f>
        <v>0</v>
      </c>
      <c r="AZ56" s="82">
        <f>'VRN - Vedlejší výrobní ná...'!F33</f>
        <v>0</v>
      </c>
      <c r="BA56" s="82">
        <f>'VRN - Vedlejší výrobní ná...'!F34</f>
        <v>0</v>
      </c>
      <c r="BB56" s="82">
        <f>'VRN - Vedlejší výrobní ná...'!F35</f>
        <v>0</v>
      </c>
      <c r="BC56" s="82">
        <f>'VRN - Vedlejší výrobní ná...'!F36</f>
        <v>0</v>
      </c>
      <c r="BD56" s="84">
        <f>'VRN - Vedlejší výrobní ná...'!F37</f>
        <v>0</v>
      </c>
      <c r="BT56" s="80" t="s">
        <v>83</v>
      </c>
      <c r="BV56" s="80" t="s">
        <v>77</v>
      </c>
      <c r="BW56" s="80" t="s">
        <v>88</v>
      </c>
      <c r="BX56" s="80" t="s">
        <v>5</v>
      </c>
      <c r="CL56" s="80" t="s">
        <v>19</v>
      </c>
      <c r="CM56" s="80" t="s">
        <v>85</v>
      </c>
    </row>
    <row r="57" spans="1:91" s="1" customFormat="1" ht="30" customHeight="1">
      <c r="B57" s="32"/>
      <c r="AR57" s="32"/>
    </row>
    <row r="58" spans="1:91" s="1" customFormat="1" ht="6.95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</row>
  </sheetData>
  <sheetProtection algorithmName="SHA-512" hashValue="B1Qahu1Ui79WIkv6lgk7NS/B+KPOYSINF3AFRfDYsfPPoT8t1258G+/YvvbDQMwF+xu770i48b7UpelxRK22tw==" saltValue="fzhxcK5p42lE2ncMhQmGatfrJNH+B5EkAtzA3YahMtpXBJDZat7KtqIfQqBWAdP/3S8s3R8c+y3KXYBE4FhRWg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Přístřešek a zpevněn...'!C2" display="/" xr:uid="{00000000-0004-0000-0000-000000000000}"/>
    <hyperlink ref="A56" location="'VRN - Vedlejší výrobní ná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71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89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05" t="str">
        <f>'Rekapitulace stavby'!K6</f>
        <v>Přístřešek a zpevněné plochy na p.č. 31/1 a 826 v k.ú. Rychnov u Jablonce nad Nisou</v>
      </c>
      <c r="F7" s="306"/>
      <c r="G7" s="306"/>
      <c r="H7" s="306"/>
      <c r="L7" s="20"/>
    </row>
    <row r="8" spans="2:46" s="1" customFormat="1" ht="12" customHeight="1">
      <c r="B8" s="32"/>
      <c r="D8" s="27" t="s">
        <v>90</v>
      </c>
      <c r="L8" s="32"/>
    </row>
    <row r="9" spans="2:46" s="1" customFormat="1" ht="16.5" customHeight="1">
      <c r="B9" s="32"/>
      <c r="E9" s="287" t="s">
        <v>91</v>
      </c>
      <c r="F9" s="307"/>
      <c r="G9" s="307"/>
      <c r="H9" s="307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2. 5. 2024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8" t="str">
        <f>'Rekapitulace stavby'!E14</f>
        <v>Vyplň údaj</v>
      </c>
      <c r="F18" s="271"/>
      <c r="G18" s="271"/>
      <c r="H18" s="271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37</v>
      </c>
      <c r="L23" s="32"/>
    </row>
    <row r="24" spans="2:12" s="1" customFormat="1" ht="18" customHeight="1">
      <c r="B24" s="32"/>
      <c r="E24" s="25" t="s">
        <v>38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6"/>
      <c r="E27" s="276" t="s">
        <v>19</v>
      </c>
      <c r="F27" s="276"/>
      <c r="G27" s="276"/>
      <c r="H27" s="276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41</v>
      </c>
      <c r="J30" s="63">
        <f>ROUND(J97,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5" customHeight="1">
      <c r="B33" s="32"/>
      <c r="D33" s="52" t="s">
        <v>45</v>
      </c>
      <c r="E33" s="27" t="s">
        <v>46</v>
      </c>
      <c r="F33" s="88">
        <f>ROUND((SUM(BE97:BE709)),  2)</f>
        <v>0</v>
      </c>
      <c r="I33" s="89">
        <v>0.21</v>
      </c>
      <c r="J33" s="88">
        <f>ROUND(((SUM(BE97:BE709))*I33),  2)</f>
        <v>0</v>
      </c>
      <c r="L33" s="32"/>
    </row>
    <row r="34" spans="2:12" s="1" customFormat="1" ht="14.45" customHeight="1">
      <c r="B34" s="32"/>
      <c r="E34" s="27" t="s">
        <v>47</v>
      </c>
      <c r="F34" s="88">
        <f>ROUND((SUM(BF97:BF709)),  2)</f>
        <v>0</v>
      </c>
      <c r="I34" s="89">
        <v>0.12</v>
      </c>
      <c r="J34" s="88">
        <f>ROUND(((SUM(BF97:BF709))*I34),  2)</f>
        <v>0</v>
      </c>
      <c r="L34" s="32"/>
    </row>
    <row r="35" spans="2:12" s="1" customFormat="1" ht="14.45" hidden="1" customHeight="1">
      <c r="B35" s="32"/>
      <c r="E35" s="27" t="s">
        <v>48</v>
      </c>
      <c r="F35" s="88">
        <f>ROUND((SUM(BG97:BG709)),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49</v>
      </c>
      <c r="F36" s="88">
        <f>ROUND((SUM(BH97:BH709)),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50</v>
      </c>
      <c r="F37" s="88">
        <f>ROUND((SUM(BI97:BI709)),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51</v>
      </c>
      <c r="E39" s="54"/>
      <c r="F39" s="54"/>
      <c r="G39" s="92" t="s">
        <v>52</v>
      </c>
      <c r="H39" s="93" t="s">
        <v>53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92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305" t="str">
        <f>E7</f>
        <v>Přístřešek a zpevněné plochy na p.č. 31/1 a 826 v k.ú. Rychnov u Jablonce nad Nisou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90</v>
      </c>
      <c r="L49" s="32"/>
    </row>
    <row r="50" spans="2:47" s="1" customFormat="1" ht="16.5" customHeight="1">
      <c r="B50" s="32"/>
      <c r="E50" s="287" t="str">
        <f>E9</f>
        <v>01 - Přístřešek a zpevněné plochy</v>
      </c>
      <c r="F50" s="307"/>
      <c r="G50" s="307"/>
      <c r="H50" s="307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p.č. 31/1 a 826 v k.ú. Rychnov u Jablonce n. N.</v>
      </c>
      <c r="I52" s="27" t="s">
        <v>23</v>
      </c>
      <c r="J52" s="49" t="str">
        <f>IF(J12="","",J12)</f>
        <v>2. 5. 2024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Město Rychnov u Jablonce nad Nisou</v>
      </c>
      <c r="I54" s="27" t="s">
        <v>32</v>
      </c>
      <c r="J54" s="30" t="str">
        <f>E21</f>
        <v>STUDIONOTES s.r.o.</v>
      </c>
      <c r="L54" s="32"/>
    </row>
    <row r="55" spans="2:47" s="1" customFormat="1" ht="15.2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Michael Štěpán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93</v>
      </c>
      <c r="D57" s="90"/>
      <c r="E57" s="90"/>
      <c r="F57" s="90"/>
      <c r="G57" s="90"/>
      <c r="H57" s="90"/>
      <c r="I57" s="90"/>
      <c r="J57" s="97" t="s">
        <v>94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73</v>
      </c>
      <c r="J59" s="63">
        <f>J97</f>
        <v>0</v>
      </c>
      <c r="L59" s="32"/>
      <c r="AU59" s="17" t="s">
        <v>95</v>
      </c>
    </row>
    <row r="60" spans="2:47" s="8" customFormat="1" ht="24.95" customHeight="1">
      <c r="B60" s="99"/>
      <c r="D60" s="100" t="s">
        <v>96</v>
      </c>
      <c r="E60" s="101"/>
      <c r="F60" s="101"/>
      <c r="G60" s="101"/>
      <c r="H60" s="101"/>
      <c r="I60" s="101"/>
      <c r="J60" s="102">
        <f>J98</f>
        <v>0</v>
      </c>
      <c r="L60" s="99"/>
    </row>
    <row r="61" spans="2:47" s="9" customFormat="1" ht="19.899999999999999" customHeight="1">
      <c r="B61" s="103"/>
      <c r="D61" s="104" t="s">
        <v>97</v>
      </c>
      <c r="E61" s="105"/>
      <c r="F61" s="105"/>
      <c r="G61" s="105"/>
      <c r="H61" s="105"/>
      <c r="I61" s="105"/>
      <c r="J61" s="106">
        <f>J99</f>
        <v>0</v>
      </c>
      <c r="L61" s="103"/>
    </row>
    <row r="62" spans="2:47" s="9" customFormat="1" ht="19.899999999999999" customHeight="1">
      <c r="B62" s="103"/>
      <c r="D62" s="104" t="s">
        <v>98</v>
      </c>
      <c r="E62" s="105"/>
      <c r="F62" s="105"/>
      <c r="G62" s="105"/>
      <c r="H62" s="105"/>
      <c r="I62" s="105"/>
      <c r="J62" s="106">
        <f>J264</f>
        <v>0</v>
      </c>
      <c r="L62" s="103"/>
    </row>
    <row r="63" spans="2:47" s="9" customFormat="1" ht="19.899999999999999" customHeight="1">
      <c r="B63" s="103"/>
      <c r="D63" s="104" t="s">
        <v>99</v>
      </c>
      <c r="E63" s="105"/>
      <c r="F63" s="105"/>
      <c r="G63" s="105"/>
      <c r="H63" s="105"/>
      <c r="I63" s="105"/>
      <c r="J63" s="106">
        <f>J307</f>
        <v>0</v>
      </c>
      <c r="L63" s="103"/>
    </row>
    <row r="64" spans="2:47" s="9" customFormat="1" ht="19.899999999999999" customHeight="1">
      <c r="B64" s="103"/>
      <c r="D64" s="104" t="s">
        <v>100</v>
      </c>
      <c r="E64" s="105"/>
      <c r="F64" s="105"/>
      <c r="G64" s="105"/>
      <c r="H64" s="105"/>
      <c r="I64" s="105"/>
      <c r="J64" s="106">
        <f>J313</f>
        <v>0</v>
      </c>
      <c r="L64" s="103"/>
    </row>
    <row r="65" spans="2:12" s="9" customFormat="1" ht="19.899999999999999" customHeight="1">
      <c r="B65" s="103"/>
      <c r="D65" s="104" t="s">
        <v>101</v>
      </c>
      <c r="E65" s="105"/>
      <c r="F65" s="105"/>
      <c r="G65" s="105"/>
      <c r="H65" s="105"/>
      <c r="I65" s="105"/>
      <c r="J65" s="106">
        <f>J324</f>
        <v>0</v>
      </c>
      <c r="L65" s="103"/>
    </row>
    <row r="66" spans="2:12" s="9" customFormat="1" ht="19.899999999999999" customHeight="1">
      <c r="B66" s="103"/>
      <c r="D66" s="104" t="s">
        <v>102</v>
      </c>
      <c r="E66" s="105"/>
      <c r="F66" s="105"/>
      <c r="G66" s="105"/>
      <c r="H66" s="105"/>
      <c r="I66" s="105"/>
      <c r="J66" s="106">
        <f>J357</f>
        <v>0</v>
      </c>
      <c r="L66" s="103"/>
    </row>
    <row r="67" spans="2:12" s="9" customFormat="1" ht="19.899999999999999" customHeight="1">
      <c r="B67" s="103"/>
      <c r="D67" s="104" t="s">
        <v>103</v>
      </c>
      <c r="E67" s="105"/>
      <c r="F67" s="105"/>
      <c r="G67" s="105"/>
      <c r="H67" s="105"/>
      <c r="I67" s="105"/>
      <c r="J67" s="106">
        <f>J385</f>
        <v>0</v>
      </c>
      <c r="L67" s="103"/>
    </row>
    <row r="68" spans="2:12" s="9" customFormat="1" ht="19.899999999999999" customHeight="1">
      <c r="B68" s="103"/>
      <c r="D68" s="104" t="s">
        <v>104</v>
      </c>
      <c r="E68" s="105"/>
      <c r="F68" s="105"/>
      <c r="G68" s="105"/>
      <c r="H68" s="105"/>
      <c r="I68" s="105"/>
      <c r="J68" s="106">
        <f>J507</f>
        <v>0</v>
      </c>
      <c r="L68" s="103"/>
    </row>
    <row r="69" spans="2:12" s="8" customFormat="1" ht="24.95" customHeight="1">
      <c r="B69" s="99"/>
      <c r="D69" s="100" t="s">
        <v>105</v>
      </c>
      <c r="E69" s="101"/>
      <c r="F69" s="101"/>
      <c r="G69" s="101"/>
      <c r="H69" s="101"/>
      <c r="I69" s="101"/>
      <c r="J69" s="102">
        <f>J510</f>
        <v>0</v>
      </c>
      <c r="L69" s="99"/>
    </row>
    <row r="70" spans="2:12" s="9" customFormat="1" ht="19.899999999999999" customHeight="1">
      <c r="B70" s="103"/>
      <c r="D70" s="104" t="s">
        <v>106</v>
      </c>
      <c r="E70" s="105"/>
      <c r="F70" s="105"/>
      <c r="G70" s="105"/>
      <c r="H70" s="105"/>
      <c r="I70" s="105"/>
      <c r="J70" s="106">
        <f>J511</f>
        <v>0</v>
      </c>
      <c r="L70" s="103"/>
    </row>
    <row r="71" spans="2:12" s="9" customFormat="1" ht="19.899999999999999" customHeight="1">
      <c r="B71" s="103"/>
      <c r="D71" s="104" t="s">
        <v>107</v>
      </c>
      <c r="E71" s="105"/>
      <c r="F71" s="105"/>
      <c r="G71" s="105"/>
      <c r="H71" s="105"/>
      <c r="I71" s="105"/>
      <c r="J71" s="106">
        <f>J527</f>
        <v>0</v>
      </c>
      <c r="L71" s="103"/>
    </row>
    <row r="72" spans="2:12" s="9" customFormat="1" ht="19.899999999999999" customHeight="1">
      <c r="B72" s="103"/>
      <c r="D72" s="104" t="s">
        <v>108</v>
      </c>
      <c r="E72" s="105"/>
      <c r="F72" s="105"/>
      <c r="G72" s="105"/>
      <c r="H72" s="105"/>
      <c r="I72" s="105"/>
      <c r="J72" s="106">
        <f>J591</f>
        <v>0</v>
      </c>
      <c r="L72" s="103"/>
    </row>
    <row r="73" spans="2:12" s="9" customFormat="1" ht="19.899999999999999" customHeight="1">
      <c r="B73" s="103"/>
      <c r="D73" s="104" t="s">
        <v>109</v>
      </c>
      <c r="E73" s="105"/>
      <c r="F73" s="105"/>
      <c r="G73" s="105"/>
      <c r="H73" s="105"/>
      <c r="I73" s="105"/>
      <c r="J73" s="106">
        <f>J615</f>
        <v>0</v>
      </c>
      <c r="L73" s="103"/>
    </row>
    <row r="74" spans="2:12" s="9" customFormat="1" ht="19.899999999999999" customHeight="1">
      <c r="B74" s="103"/>
      <c r="D74" s="104" t="s">
        <v>110</v>
      </c>
      <c r="E74" s="105"/>
      <c r="F74" s="105"/>
      <c r="G74" s="105"/>
      <c r="H74" s="105"/>
      <c r="I74" s="105"/>
      <c r="J74" s="106">
        <f>J629</f>
        <v>0</v>
      </c>
      <c r="L74" s="103"/>
    </row>
    <row r="75" spans="2:12" s="9" customFormat="1" ht="19.899999999999999" customHeight="1">
      <c r="B75" s="103"/>
      <c r="D75" s="104" t="s">
        <v>111</v>
      </c>
      <c r="E75" s="105"/>
      <c r="F75" s="105"/>
      <c r="G75" s="105"/>
      <c r="H75" s="105"/>
      <c r="I75" s="105"/>
      <c r="J75" s="106">
        <f>J665</f>
        <v>0</v>
      </c>
      <c r="L75" s="103"/>
    </row>
    <row r="76" spans="2:12" s="9" customFormat="1" ht="19.899999999999999" customHeight="1">
      <c r="B76" s="103"/>
      <c r="D76" s="104" t="s">
        <v>112</v>
      </c>
      <c r="E76" s="105"/>
      <c r="F76" s="105"/>
      <c r="G76" s="105"/>
      <c r="H76" s="105"/>
      <c r="I76" s="105"/>
      <c r="J76" s="106">
        <f>J679</f>
        <v>0</v>
      </c>
      <c r="L76" s="103"/>
    </row>
    <row r="77" spans="2:12" s="9" customFormat="1" ht="19.899999999999999" customHeight="1">
      <c r="B77" s="103"/>
      <c r="D77" s="104" t="s">
        <v>113</v>
      </c>
      <c r="E77" s="105"/>
      <c r="F77" s="105"/>
      <c r="G77" s="105"/>
      <c r="H77" s="105"/>
      <c r="I77" s="105"/>
      <c r="J77" s="106">
        <f>J687</f>
        <v>0</v>
      </c>
      <c r="L77" s="103"/>
    </row>
    <row r="78" spans="2:12" s="1" customFormat="1" ht="21.75" customHeight="1">
      <c r="B78" s="32"/>
      <c r="L78" s="32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32"/>
    </row>
    <row r="83" spans="2:20" s="1" customFormat="1" ht="6.95" customHeight="1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32"/>
    </row>
    <row r="84" spans="2:20" s="1" customFormat="1" ht="24.95" customHeight="1">
      <c r="B84" s="32"/>
      <c r="C84" s="21" t="s">
        <v>114</v>
      </c>
      <c r="L84" s="32"/>
    </row>
    <row r="85" spans="2:20" s="1" customFormat="1" ht="6.95" customHeight="1">
      <c r="B85" s="32"/>
      <c r="L85" s="32"/>
    </row>
    <row r="86" spans="2:20" s="1" customFormat="1" ht="12" customHeight="1">
      <c r="B86" s="32"/>
      <c r="C86" s="27" t="s">
        <v>16</v>
      </c>
      <c r="L86" s="32"/>
    </row>
    <row r="87" spans="2:20" s="1" customFormat="1" ht="26.25" customHeight="1">
      <c r="B87" s="32"/>
      <c r="E87" s="305" t="str">
        <f>E7</f>
        <v>Přístřešek a zpevněné plochy na p.č. 31/1 a 826 v k.ú. Rychnov u Jablonce nad Nisou</v>
      </c>
      <c r="F87" s="306"/>
      <c r="G87" s="306"/>
      <c r="H87" s="306"/>
      <c r="L87" s="32"/>
    </row>
    <row r="88" spans="2:20" s="1" customFormat="1" ht="12" customHeight="1">
      <c r="B88" s="32"/>
      <c r="C88" s="27" t="s">
        <v>90</v>
      </c>
      <c r="L88" s="32"/>
    </row>
    <row r="89" spans="2:20" s="1" customFormat="1" ht="16.5" customHeight="1">
      <c r="B89" s="32"/>
      <c r="E89" s="287" t="str">
        <f>E9</f>
        <v>01 - Přístřešek a zpevněné plochy</v>
      </c>
      <c r="F89" s="307"/>
      <c r="G89" s="307"/>
      <c r="H89" s="307"/>
      <c r="L89" s="32"/>
    </row>
    <row r="90" spans="2:20" s="1" customFormat="1" ht="6.95" customHeight="1">
      <c r="B90" s="32"/>
      <c r="L90" s="32"/>
    </row>
    <row r="91" spans="2:20" s="1" customFormat="1" ht="12" customHeight="1">
      <c r="B91" s="32"/>
      <c r="C91" s="27" t="s">
        <v>21</v>
      </c>
      <c r="F91" s="25" t="str">
        <f>F12</f>
        <v>p.č. 31/1 a 826 v k.ú. Rychnov u Jablonce n. N.</v>
      </c>
      <c r="I91" s="27" t="s">
        <v>23</v>
      </c>
      <c r="J91" s="49" t="str">
        <f>IF(J12="","",J12)</f>
        <v>2. 5. 2024</v>
      </c>
      <c r="L91" s="32"/>
    </row>
    <row r="92" spans="2:20" s="1" customFormat="1" ht="6.95" customHeight="1">
      <c r="B92" s="32"/>
      <c r="L92" s="32"/>
    </row>
    <row r="93" spans="2:20" s="1" customFormat="1" ht="15.2" customHeight="1">
      <c r="B93" s="32"/>
      <c r="C93" s="27" t="s">
        <v>25</v>
      </c>
      <c r="F93" s="25" t="str">
        <f>E15</f>
        <v>Město Rychnov u Jablonce nad Nisou</v>
      </c>
      <c r="I93" s="27" t="s">
        <v>32</v>
      </c>
      <c r="J93" s="30" t="str">
        <f>E21</f>
        <v>STUDIONOTES s.r.o.</v>
      </c>
      <c r="L93" s="32"/>
    </row>
    <row r="94" spans="2:20" s="1" customFormat="1" ht="15.2" customHeight="1">
      <c r="B94" s="32"/>
      <c r="C94" s="27" t="s">
        <v>30</v>
      </c>
      <c r="F94" s="25" t="str">
        <f>IF(E18="","",E18)</f>
        <v>Vyplň údaj</v>
      </c>
      <c r="I94" s="27" t="s">
        <v>36</v>
      </c>
      <c r="J94" s="30" t="str">
        <f>E24</f>
        <v>Michael Štěpán</v>
      </c>
      <c r="L94" s="32"/>
    </row>
    <row r="95" spans="2:20" s="1" customFormat="1" ht="10.35" customHeight="1">
      <c r="B95" s="32"/>
      <c r="L95" s="32"/>
    </row>
    <row r="96" spans="2:20" s="10" customFormat="1" ht="29.25" customHeight="1">
      <c r="B96" s="107"/>
      <c r="C96" s="108" t="s">
        <v>115</v>
      </c>
      <c r="D96" s="109" t="s">
        <v>60</v>
      </c>
      <c r="E96" s="109" t="s">
        <v>56</v>
      </c>
      <c r="F96" s="109" t="s">
        <v>57</v>
      </c>
      <c r="G96" s="109" t="s">
        <v>116</v>
      </c>
      <c r="H96" s="109" t="s">
        <v>117</v>
      </c>
      <c r="I96" s="109" t="s">
        <v>118</v>
      </c>
      <c r="J96" s="109" t="s">
        <v>94</v>
      </c>
      <c r="K96" s="110" t="s">
        <v>119</v>
      </c>
      <c r="L96" s="107"/>
      <c r="M96" s="56" t="s">
        <v>19</v>
      </c>
      <c r="N96" s="57" t="s">
        <v>45</v>
      </c>
      <c r="O96" s="57" t="s">
        <v>120</v>
      </c>
      <c r="P96" s="57" t="s">
        <v>121</v>
      </c>
      <c r="Q96" s="57" t="s">
        <v>122</v>
      </c>
      <c r="R96" s="57" t="s">
        <v>123</v>
      </c>
      <c r="S96" s="57" t="s">
        <v>124</v>
      </c>
      <c r="T96" s="58" t="s">
        <v>125</v>
      </c>
    </row>
    <row r="97" spans="2:65" s="1" customFormat="1" ht="22.9" customHeight="1">
      <c r="B97" s="32"/>
      <c r="C97" s="61" t="s">
        <v>126</v>
      </c>
      <c r="J97" s="111">
        <f>BK97</f>
        <v>0</v>
      </c>
      <c r="L97" s="32"/>
      <c r="M97" s="59"/>
      <c r="N97" s="50"/>
      <c r="O97" s="50"/>
      <c r="P97" s="112">
        <f>P98+P510</f>
        <v>0</v>
      </c>
      <c r="Q97" s="50"/>
      <c r="R97" s="112">
        <f>R98+R510</f>
        <v>112.19898356999998</v>
      </c>
      <c r="S97" s="50"/>
      <c r="T97" s="113">
        <f>T98+T510</f>
        <v>0</v>
      </c>
      <c r="AT97" s="17" t="s">
        <v>74</v>
      </c>
      <c r="AU97" s="17" t="s">
        <v>95</v>
      </c>
      <c r="BK97" s="114">
        <f>BK98+BK510</f>
        <v>0</v>
      </c>
    </row>
    <row r="98" spans="2:65" s="11" customFormat="1" ht="25.9" customHeight="1">
      <c r="B98" s="115"/>
      <c r="D98" s="116" t="s">
        <v>74</v>
      </c>
      <c r="E98" s="117" t="s">
        <v>127</v>
      </c>
      <c r="F98" s="117" t="s">
        <v>128</v>
      </c>
      <c r="I98" s="118"/>
      <c r="J98" s="119">
        <f>BK98</f>
        <v>0</v>
      </c>
      <c r="L98" s="115"/>
      <c r="M98" s="120"/>
      <c r="P98" s="121">
        <f>P99+P264+P307+P313+P324+P357+P385+P507</f>
        <v>0</v>
      </c>
      <c r="R98" s="121">
        <f>R99+R264+R307+R313+R324+R357+R385+R507</f>
        <v>105.61022501999999</v>
      </c>
      <c r="T98" s="122">
        <f>T99+T264+T307+T313+T324+T357+T385+T507</f>
        <v>0</v>
      </c>
      <c r="AR98" s="116" t="s">
        <v>83</v>
      </c>
      <c r="AT98" s="123" t="s">
        <v>74</v>
      </c>
      <c r="AU98" s="123" t="s">
        <v>75</v>
      </c>
      <c r="AY98" s="116" t="s">
        <v>129</v>
      </c>
      <c r="BK98" s="124">
        <f>BK99+BK264+BK307+BK313+BK324+BK357+BK385+BK507</f>
        <v>0</v>
      </c>
    </row>
    <row r="99" spans="2:65" s="11" customFormat="1" ht="22.9" customHeight="1">
      <c r="B99" s="115"/>
      <c r="D99" s="116" t="s">
        <v>74</v>
      </c>
      <c r="E99" s="125" t="s">
        <v>83</v>
      </c>
      <c r="F99" s="125" t="s">
        <v>130</v>
      </c>
      <c r="I99" s="118"/>
      <c r="J99" s="126">
        <f>BK99</f>
        <v>0</v>
      </c>
      <c r="L99" s="115"/>
      <c r="M99" s="120"/>
      <c r="P99" s="121">
        <f>SUM(P100:P263)</f>
        <v>0</v>
      </c>
      <c r="R99" s="121">
        <f>SUM(R100:R263)</f>
        <v>0.36559700000000001</v>
      </c>
      <c r="T99" s="122">
        <f>SUM(T100:T263)</f>
        <v>0</v>
      </c>
      <c r="AR99" s="116" t="s">
        <v>83</v>
      </c>
      <c r="AT99" s="123" t="s">
        <v>74</v>
      </c>
      <c r="AU99" s="123" t="s">
        <v>83</v>
      </c>
      <c r="AY99" s="116" t="s">
        <v>129</v>
      </c>
      <c r="BK99" s="124">
        <f>SUM(BK100:BK263)</f>
        <v>0</v>
      </c>
    </row>
    <row r="100" spans="2:65" s="1" customFormat="1" ht="24.2" customHeight="1">
      <c r="B100" s="32"/>
      <c r="C100" s="127" t="s">
        <v>83</v>
      </c>
      <c r="D100" s="127" t="s">
        <v>131</v>
      </c>
      <c r="E100" s="128" t="s">
        <v>132</v>
      </c>
      <c r="F100" s="129" t="s">
        <v>133</v>
      </c>
      <c r="G100" s="130" t="s">
        <v>134</v>
      </c>
      <c r="H100" s="131">
        <v>343.35</v>
      </c>
      <c r="I100" s="132"/>
      <c r="J100" s="133">
        <f>ROUND(I100*H100,2)</f>
        <v>0</v>
      </c>
      <c r="K100" s="129" t="s">
        <v>135</v>
      </c>
      <c r="L100" s="32"/>
      <c r="M100" s="134" t="s">
        <v>19</v>
      </c>
      <c r="N100" s="135" t="s">
        <v>46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136</v>
      </c>
      <c r="AT100" s="138" t="s">
        <v>131</v>
      </c>
      <c r="AU100" s="138" t="s">
        <v>85</v>
      </c>
      <c r="AY100" s="17" t="s">
        <v>129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83</v>
      </c>
      <c r="BK100" s="139">
        <f>ROUND(I100*H100,2)</f>
        <v>0</v>
      </c>
      <c r="BL100" s="17" t="s">
        <v>136</v>
      </c>
      <c r="BM100" s="138" t="s">
        <v>137</v>
      </c>
    </row>
    <row r="101" spans="2:65" s="1" customFormat="1" ht="11.25">
      <c r="B101" s="32"/>
      <c r="D101" s="140" t="s">
        <v>138</v>
      </c>
      <c r="F101" s="141" t="s">
        <v>139</v>
      </c>
      <c r="I101" s="142"/>
      <c r="L101" s="32"/>
      <c r="M101" s="143"/>
      <c r="T101" s="53"/>
      <c r="AT101" s="17" t="s">
        <v>138</v>
      </c>
      <c r="AU101" s="17" t="s">
        <v>85</v>
      </c>
    </row>
    <row r="102" spans="2:65" s="12" customFormat="1" ht="11.25">
      <c r="B102" s="144"/>
      <c r="D102" s="145" t="s">
        <v>140</v>
      </c>
      <c r="E102" s="146" t="s">
        <v>19</v>
      </c>
      <c r="F102" s="147" t="s">
        <v>141</v>
      </c>
      <c r="H102" s="146" t="s">
        <v>19</v>
      </c>
      <c r="I102" s="148"/>
      <c r="L102" s="144"/>
      <c r="M102" s="149"/>
      <c r="T102" s="150"/>
      <c r="AT102" s="146" t="s">
        <v>140</v>
      </c>
      <c r="AU102" s="146" t="s">
        <v>85</v>
      </c>
      <c r="AV102" s="12" t="s">
        <v>83</v>
      </c>
      <c r="AW102" s="12" t="s">
        <v>35</v>
      </c>
      <c r="AX102" s="12" t="s">
        <v>75</v>
      </c>
      <c r="AY102" s="146" t="s">
        <v>129</v>
      </c>
    </row>
    <row r="103" spans="2:65" s="13" customFormat="1" ht="11.25">
      <c r="B103" s="151"/>
      <c r="D103" s="145" t="s">
        <v>140</v>
      </c>
      <c r="E103" s="152" t="s">
        <v>19</v>
      </c>
      <c r="F103" s="153" t="s">
        <v>142</v>
      </c>
      <c r="H103" s="154">
        <v>229</v>
      </c>
      <c r="I103" s="155"/>
      <c r="L103" s="151"/>
      <c r="M103" s="156"/>
      <c r="T103" s="157"/>
      <c r="AT103" s="152" t="s">
        <v>140</v>
      </c>
      <c r="AU103" s="152" t="s">
        <v>85</v>
      </c>
      <c r="AV103" s="13" t="s">
        <v>85</v>
      </c>
      <c r="AW103" s="13" t="s">
        <v>35</v>
      </c>
      <c r="AX103" s="13" t="s">
        <v>75</v>
      </c>
      <c r="AY103" s="152" t="s">
        <v>129</v>
      </c>
    </row>
    <row r="104" spans="2:65" s="12" customFormat="1" ht="11.25">
      <c r="B104" s="144"/>
      <c r="D104" s="145" t="s">
        <v>140</v>
      </c>
      <c r="E104" s="146" t="s">
        <v>19</v>
      </c>
      <c r="F104" s="147" t="s">
        <v>143</v>
      </c>
      <c r="H104" s="146" t="s">
        <v>19</v>
      </c>
      <c r="I104" s="148"/>
      <c r="L104" s="144"/>
      <c r="M104" s="149"/>
      <c r="T104" s="150"/>
      <c r="AT104" s="146" t="s">
        <v>140</v>
      </c>
      <c r="AU104" s="146" t="s">
        <v>85</v>
      </c>
      <c r="AV104" s="12" t="s">
        <v>83</v>
      </c>
      <c r="AW104" s="12" t="s">
        <v>35</v>
      </c>
      <c r="AX104" s="12" t="s">
        <v>75</v>
      </c>
      <c r="AY104" s="146" t="s">
        <v>129</v>
      </c>
    </row>
    <row r="105" spans="2:65" s="13" customFormat="1" ht="11.25">
      <c r="B105" s="151"/>
      <c r="D105" s="145" t="s">
        <v>140</v>
      </c>
      <c r="E105" s="152" t="s">
        <v>19</v>
      </c>
      <c r="F105" s="153" t="s">
        <v>144</v>
      </c>
      <c r="H105" s="154">
        <v>8</v>
      </c>
      <c r="I105" s="155"/>
      <c r="L105" s="151"/>
      <c r="M105" s="156"/>
      <c r="T105" s="157"/>
      <c r="AT105" s="152" t="s">
        <v>140</v>
      </c>
      <c r="AU105" s="152" t="s">
        <v>85</v>
      </c>
      <c r="AV105" s="13" t="s">
        <v>85</v>
      </c>
      <c r="AW105" s="13" t="s">
        <v>35</v>
      </c>
      <c r="AX105" s="13" t="s">
        <v>75</v>
      </c>
      <c r="AY105" s="152" t="s">
        <v>129</v>
      </c>
    </row>
    <row r="106" spans="2:65" s="12" customFormat="1" ht="11.25">
      <c r="B106" s="144"/>
      <c r="D106" s="145" t="s">
        <v>140</v>
      </c>
      <c r="E106" s="146" t="s">
        <v>19</v>
      </c>
      <c r="F106" s="147" t="s">
        <v>145</v>
      </c>
      <c r="H106" s="146" t="s">
        <v>19</v>
      </c>
      <c r="I106" s="148"/>
      <c r="L106" s="144"/>
      <c r="M106" s="149"/>
      <c r="T106" s="150"/>
      <c r="AT106" s="146" t="s">
        <v>140</v>
      </c>
      <c r="AU106" s="146" t="s">
        <v>85</v>
      </c>
      <c r="AV106" s="12" t="s">
        <v>83</v>
      </c>
      <c r="AW106" s="12" t="s">
        <v>35</v>
      </c>
      <c r="AX106" s="12" t="s">
        <v>75</v>
      </c>
      <c r="AY106" s="146" t="s">
        <v>129</v>
      </c>
    </row>
    <row r="107" spans="2:65" s="13" customFormat="1" ht="11.25">
      <c r="B107" s="151"/>
      <c r="D107" s="145" t="s">
        <v>140</v>
      </c>
      <c r="E107" s="152" t="s">
        <v>19</v>
      </c>
      <c r="F107" s="153" t="s">
        <v>146</v>
      </c>
      <c r="H107" s="154">
        <v>35</v>
      </c>
      <c r="I107" s="155"/>
      <c r="L107" s="151"/>
      <c r="M107" s="156"/>
      <c r="T107" s="157"/>
      <c r="AT107" s="152" t="s">
        <v>140</v>
      </c>
      <c r="AU107" s="152" t="s">
        <v>85</v>
      </c>
      <c r="AV107" s="13" t="s">
        <v>85</v>
      </c>
      <c r="AW107" s="13" t="s">
        <v>35</v>
      </c>
      <c r="AX107" s="13" t="s">
        <v>75</v>
      </c>
      <c r="AY107" s="152" t="s">
        <v>129</v>
      </c>
    </row>
    <row r="108" spans="2:65" s="12" customFormat="1" ht="11.25">
      <c r="B108" s="144"/>
      <c r="D108" s="145" t="s">
        <v>140</v>
      </c>
      <c r="E108" s="146" t="s">
        <v>19</v>
      </c>
      <c r="F108" s="147" t="s">
        <v>147</v>
      </c>
      <c r="H108" s="146" t="s">
        <v>19</v>
      </c>
      <c r="I108" s="148"/>
      <c r="L108" s="144"/>
      <c r="M108" s="149"/>
      <c r="T108" s="150"/>
      <c r="AT108" s="146" t="s">
        <v>140</v>
      </c>
      <c r="AU108" s="146" t="s">
        <v>85</v>
      </c>
      <c r="AV108" s="12" t="s">
        <v>83</v>
      </c>
      <c r="AW108" s="12" t="s">
        <v>35</v>
      </c>
      <c r="AX108" s="12" t="s">
        <v>75</v>
      </c>
      <c r="AY108" s="146" t="s">
        <v>129</v>
      </c>
    </row>
    <row r="109" spans="2:65" s="13" customFormat="1" ht="11.25">
      <c r="B109" s="151"/>
      <c r="D109" s="145" t="s">
        <v>140</v>
      </c>
      <c r="E109" s="152" t="s">
        <v>19</v>
      </c>
      <c r="F109" s="153" t="s">
        <v>148</v>
      </c>
      <c r="H109" s="154">
        <v>30</v>
      </c>
      <c r="I109" s="155"/>
      <c r="L109" s="151"/>
      <c r="M109" s="156"/>
      <c r="T109" s="157"/>
      <c r="AT109" s="152" t="s">
        <v>140</v>
      </c>
      <c r="AU109" s="152" t="s">
        <v>85</v>
      </c>
      <c r="AV109" s="13" t="s">
        <v>85</v>
      </c>
      <c r="AW109" s="13" t="s">
        <v>35</v>
      </c>
      <c r="AX109" s="13" t="s">
        <v>75</v>
      </c>
      <c r="AY109" s="152" t="s">
        <v>129</v>
      </c>
    </row>
    <row r="110" spans="2:65" s="12" customFormat="1" ht="11.25">
      <c r="B110" s="144"/>
      <c r="D110" s="145" t="s">
        <v>140</v>
      </c>
      <c r="E110" s="146" t="s">
        <v>19</v>
      </c>
      <c r="F110" s="147" t="s">
        <v>149</v>
      </c>
      <c r="H110" s="146" t="s">
        <v>19</v>
      </c>
      <c r="I110" s="148"/>
      <c r="L110" s="144"/>
      <c r="M110" s="149"/>
      <c r="T110" s="150"/>
      <c r="AT110" s="146" t="s">
        <v>140</v>
      </c>
      <c r="AU110" s="146" t="s">
        <v>85</v>
      </c>
      <c r="AV110" s="12" t="s">
        <v>83</v>
      </c>
      <c r="AW110" s="12" t="s">
        <v>35</v>
      </c>
      <c r="AX110" s="12" t="s">
        <v>75</v>
      </c>
      <c r="AY110" s="146" t="s">
        <v>129</v>
      </c>
    </row>
    <row r="111" spans="2:65" s="13" customFormat="1" ht="11.25">
      <c r="B111" s="151"/>
      <c r="D111" s="145" t="s">
        <v>140</v>
      </c>
      <c r="E111" s="152" t="s">
        <v>19</v>
      </c>
      <c r="F111" s="153" t="s">
        <v>150</v>
      </c>
      <c r="H111" s="154">
        <v>25</v>
      </c>
      <c r="I111" s="155"/>
      <c r="L111" s="151"/>
      <c r="M111" s="156"/>
      <c r="T111" s="157"/>
      <c r="AT111" s="152" t="s">
        <v>140</v>
      </c>
      <c r="AU111" s="152" t="s">
        <v>85</v>
      </c>
      <c r="AV111" s="13" t="s">
        <v>85</v>
      </c>
      <c r="AW111" s="13" t="s">
        <v>35</v>
      </c>
      <c r="AX111" s="13" t="s">
        <v>75</v>
      </c>
      <c r="AY111" s="152" t="s">
        <v>129</v>
      </c>
    </row>
    <row r="112" spans="2:65" s="14" customFormat="1" ht="11.25">
      <c r="B112" s="158"/>
      <c r="D112" s="145" t="s">
        <v>140</v>
      </c>
      <c r="E112" s="159" t="s">
        <v>19</v>
      </c>
      <c r="F112" s="160" t="s">
        <v>151</v>
      </c>
      <c r="H112" s="161">
        <v>327</v>
      </c>
      <c r="I112" s="162"/>
      <c r="L112" s="158"/>
      <c r="M112" s="163"/>
      <c r="T112" s="164"/>
      <c r="AT112" s="159" t="s">
        <v>140</v>
      </c>
      <c r="AU112" s="159" t="s">
        <v>85</v>
      </c>
      <c r="AV112" s="14" t="s">
        <v>136</v>
      </c>
      <c r="AW112" s="14" t="s">
        <v>35</v>
      </c>
      <c r="AX112" s="14" t="s">
        <v>83</v>
      </c>
      <c r="AY112" s="159" t="s">
        <v>129</v>
      </c>
    </row>
    <row r="113" spans="2:65" s="13" customFormat="1" ht="11.25">
      <c r="B113" s="151"/>
      <c r="D113" s="145" t="s">
        <v>140</v>
      </c>
      <c r="F113" s="153" t="s">
        <v>152</v>
      </c>
      <c r="H113" s="154">
        <v>343.35</v>
      </c>
      <c r="I113" s="155"/>
      <c r="L113" s="151"/>
      <c r="M113" s="156"/>
      <c r="T113" s="157"/>
      <c r="AT113" s="152" t="s">
        <v>140</v>
      </c>
      <c r="AU113" s="152" t="s">
        <v>85</v>
      </c>
      <c r="AV113" s="13" t="s">
        <v>85</v>
      </c>
      <c r="AW113" s="13" t="s">
        <v>4</v>
      </c>
      <c r="AX113" s="13" t="s">
        <v>83</v>
      </c>
      <c r="AY113" s="152" t="s">
        <v>129</v>
      </c>
    </row>
    <row r="114" spans="2:65" s="1" customFormat="1" ht="33" customHeight="1">
      <c r="B114" s="32"/>
      <c r="C114" s="127" t="s">
        <v>85</v>
      </c>
      <c r="D114" s="127" t="s">
        <v>131</v>
      </c>
      <c r="E114" s="128" t="s">
        <v>153</v>
      </c>
      <c r="F114" s="129" t="s">
        <v>154</v>
      </c>
      <c r="G114" s="130" t="s">
        <v>155</v>
      </c>
      <c r="H114" s="131">
        <v>42.052999999999997</v>
      </c>
      <c r="I114" s="132"/>
      <c r="J114" s="133">
        <f>ROUND(I114*H114,2)</f>
        <v>0</v>
      </c>
      <c r="K114" s="129" t="s">
        <v>135</v>
      </c>
      <c r="L114" s="32"/>
      <c r="M114" s="134" t="s">
        <v>19</v>
      </c>
      <c r="N114" s="135" t="s">
        <v>46</v>
      </c>
      <c r="P114" s="136">
        <f>O114*H114</f>
        <v>0</v>
      </c>
      <c r="Q114" s="136">
        <v>0</v>
      </c>
      <c r="R114" s="136">
        <f>Q114*H114</f>
        <v>0</v>
      </c>
      <c r="S114" s="136">
        <v>0</v>
      </c>
      <c r="T114" s="137">
        <f>S114*H114</f>
        <v>0</v>
      </c>
      <c r="AR114" s="138" t="s">
        <v>136</v>
      </c>
      <c r="AT114" s="138" t="s">
        <v>131</v>
      </c>
      <c r="AU114" s="138" t="s">
        <v>85</v>
      </c>
      <c r="AY114" s="17" t="s">
        <v>129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83</v>
      </c>
      <c r="BK114" s="139">
        <f>ROUND(I114*H114,2)</f>
        <v>0</v>
      </c>
      <c r="BL114" s="17" t="s">
        <v>136</v>
      </c>
      <c r="BM114" s="138" t="s">
        <v>156</v>
      </c>
    </row>
    <row r="115" spans="2:65" s="1" customFormat="1" ht="11.25">
      <c r="B115" s="32"/>
      <c r="D115" s="140" t="s">
        <v>138</v>
      </c>
      <c r="F115" s="141" t="s">
        <v>157</v>
      </c>
      <c r="I115" s="142"/>
      <c r="L115" s="32"/>
      <c r="M115" s="143"/>
      <c r="T115" s="53"/>
      <c r="AT115" s="17" t="s">
        <v>138</v>
      </c>
      <c r="AU115" s="17" t="s">
        <v>85</v>
      </c>
    </row>
    <row r="116" spans="2:65" s="12" customFormat="1" ht="11.25">
      <c r="B116" s="144"/>
      <c r="D116" s="145" t="s">
        <v>140</v>
      </c>
      <c r="E116" s="146" t="s">
        <v>19</v>
      </c>
      <c r="F116" s="147" t="s">
        <v>141</v>
      </c>
      <c r="H116" s="146" t="s">
        <v>19</v>
      </c>
      <c r="I116" s="148"/>
      <c r="L116" s="144"/>
      <c r="M116" s="149"/>
      <c r="T116" s="150"/>
      <c r="AT116" s="146" t="s">
        <v>140</v>
      </c>
      <c r="AU116" s="146" t="s">
        <v>85</v>
      </c>
      <c r="AV116" s="12" t="s">
        <v>83</v>
      </c>
      <c r="AW116" s="12" t="s">
        <v>35</v>
      </c>
      <c r="AX116" s="12" t="s">
        <v>75</v>
      </c>
      <c r="AY116" s="146" t="s">
        <v>129</v>
      </c>
    </row>
    <row r="117" spans="2:65" s="13" customFormat="1" ht="11.25">
      <c r="B117" s="151"/>
      <c r="D117" s="145" t="s">
        <v>140</v>
      </c>
      <c r="E117" s="152" t="s">
        <v>19</v>
      </c>
      <c r="F117" s="153" t="s">
        <v>158</v>
      </c>
      <c r="H117" s="154">
        <v>34.35</v>
      </c>
      <c r="I117" s="155"/>
      <c r="L117" s="151"/>
      <c r="M117" s="156"/>
      <c r="T117" s="157"/>
      <c r="AT117" s="152" t="s">
        <v>140</v>
      </c>
      <c r="AU117" s="152" t="s">
        <v>85</v>
      </c>
      <c r="AV117" s="13" t="s">
        <v>85</v>
      </c>
      <c r="AW117" s="13" t="s">
        <v>35</v>
      </c>
      <c r="AX117" s="13" t="s">
        <v>75</v>
      </c>
      <c r="AY117" s="152" t="s">
        <v>129</v>
      </c>
    </row>
    <row r="118" spans="2:65" s="12" customFormat="1" ht="11.25">
      <c r="B118" s="144"/>
      <c r="D118" s="145" t="s">
        <v>140</v>
      </c>
      <c r="E118" s="146" t="s">
        <v>19</v>
      </c>
      <c r="F118" s="147" t="s">
        <v>143</v>
      </c>
      <c r="H118" s="146" t="s">
        <v>19</v>
      </c>
      <c r="I118" s="148"/>
      <c r="L118" s="144"/>
      <c r="M118" s="149"/>
      <c r="T118" s="150"/>
      <c r="AT118" s="146" t="s">
        <v>140</v>
      </c>
      <c r="AU118" s="146" t="s">
        <v>85</v>
      </c>
      <c r="AV118" s="12" t="s">
        <v>83</v>
      </c>
      <c r="AW118" s="12" t="s">
        <v>35</v>
      </c>
      <c r="AX118" s="12" t="s">
        <v>75</v>
      </c>
      <c r="AY118" s="146" t="s">
        <v>129</v>
      </c>
    </row>
    <row r="119" spans="2:65" s="13" customFormat="1" ht="11.25">
      <c r="B119" s="151"/>
      <c r="D119" s="145" t="s">
        <v>140</v>
      </c>
      <c r="E119" s="152" t="s">
        <v>19</v>
      </c>
      <c r="F119" s="153" t="s">
        <v>159</v>
      </c>
      <c r="H119" s="154">
        <v>1.2</v>
      </c>
      <c r="I119" s="155"/>
      <c r="L119" s="151"/>
      <c r="M119" s="156"/>
      <c r="T119" s="157"/>
      <c r="AT119" s="152" t="s">
        <v>140</v>
      </c>
      <c r="AU119" s="152" t="s">
        <v>85</v>
      </c>
      <c r="AV119" s="13" t="s">
        <v>85</v>
      </c>
      <c r="AW119" s="13" t="s">
        <v>35</v>
      </c>
      <c r="AX119" s="13" t="s">
        <v>75</v>
      </c>
      <c r="AY119" s="152" t="s">
        <v>129</v>
      </c>
    </row>
    <row r="120" spans="2:65" s="12" customFormat="1" ht="11.25">
      <c r="B120" s="144"/>
      <c r="D120" s="145" t="s">
        <v>140</v>
      </c>
      <c r="E120" s="146" t="s">
        <v>19</v>
      </c>
      <c r="F120" s="147" t="s">
        <v>147</v>
      </c>
      <c r="H120" s="146" t="s">
        <v>19</v>
      </c>
      <c r="I120" s="148"/>
      <c r="L120" s="144"/>
      <c r="M120" s="149"/>
      <c r="T120" s="150"/>
      <c r="AT120" s="146" t="s">
        <v>140</v>
      </c>
      <c r="AU120" s="146" t="s">
        <v>85</v>
      </c>
      <c r="AV120" s="12" t="s">
        <v>83</v>
      </c>
      <c r="AW120" s="12" t="s">
        <v>35</v>
      </c>
      <c r="AX120" s="12" t="s">
        <v>75</v>
      </c>
      <c r="AY120" s="146" t="s">
        <v>129</v>
      </c>
    </row>
    <row r="121" spans="2:65" s="13" customFormat="1" ht="11.25">
      <c r="B121" s="151"/>
      <c r="D121" s="145" t="s">
        <v>140</v>
      </c>
      <c r="E121" s="152" t="s">
        <v>19</v>
      </c>
      <c r="F121" s="153" t="s">
        <v>160</v>
      </c>
      <c r="H121" s="154">
        <v>4.5</v>
      </c>
      <c r="I121" s="155"/>
      <c r="L121" s="151"/>
      <c r="M121" s="156"/>
      <c r="T121" s="157"/>
      <c r="AT121" s="152" t="s">
        <v>140</v>
      </c>
      <c r="AU121" s="152" t="s">
        <v>85</v>
      </c>
      <c r="AV121" s="13" t="s">
        <v>85</v>
      </c>
      <c r="AW121" s="13" t="s">
        <v>35</v>
      </c>
      <c r="AX121" s="13" t="s">
        <v>75</v>
      </c>
      <c r="AY121" s="152" t="s">
        <v>129</v>
      </c>
    </row>
    <row r="122" spans="2:65" s="14" customFormat="1" ht="11.25">
      <c r="B122" s="158"/>
      <c r="D122" s="145" t="s">
        <v>140</v>
      </c>
      <c r="E122" s="159" t="s">
        <v>19</v>
      </c>
      <c r="F122" s="160" t="s">
        <v>151</v>
      </c>
      <c r="H122" s="161">
        <v>40.049999999999997</v>
      </c>
      <c r="I122" s="162"/>
      <c r="L122" s="158"/>
      <c r="M122" s="163"/>
      <c r="T122" s="164"/>
      <c r="AT122" s="159" t="s">
        <v>140</v>
      </c>
      <c r="AU122" s="159" t="s">
        <v>85</v>
      </c>
      <c r="AV122" s="14" t="s">
        <v>136</v>
      </c>
      <c r="AW122" s="14" t="s">
        <v>35</v>
      </c>
      <c r="AX122" s="14" t="s">
        <v>83</v>
      </c>
      <c r="AY122" s="159" t="s">
        <v>129</v>
      </c>
    </row>
    <row r="123" spans="2:65" s="13" customFormat="1" ht="11.25">
      <c r="B123" s="151"/>
      <c r="D123" s="145" t="s">
        <v>140</v>
      </c>
      <c r="F123" s="153" t="s">
        <v>161</v>
      </c>
      <c r="H123" s="154">
        <v>42.052999999999997</v>
      </c>
      <c r="I123" s="155"/>
      <c r="L123" s="151"/>
      <c r="M123" s="156"/>
      <c r="T123" s="157"/>
      <c r="AT123" s="152" t="s">
        <v>140</v>
      </c>
      <c r="AU123" s="152" t="s">
        <v>85</v>
      </c>
      <c r="AV123" s="13" t="s">
        <v>85</v>
      </c>
      <c r="AW123" s="13" t="s">
        <v>4</v>
      </c>
      <c r="AX123" s="13" t="s">
        <v>83</v>
      </c>
      <c r="AY123" s="152" t="s">
        <v>129</v>
      </c>
    </row>
    <row r="124" spans="2:65" s="1" customFormat="1" ht="44.25" customHeight="1">
      <c r="B124" s="32"/>
      <c r="C124" s="127" t="s">
        <v>162</v>
      </c>
      <c r="D124" s="127" t="s">
        <v>131</v>
      </c>
      <c r="E124" s="128" t="s">
        <v>163</v>
      </c>
      <c r="F124" s="129" t="s">
        <v>164</v>
      </c>
      <c r="G124" s="130" t="s">
        <v>155</v>
      </c>
      <c r="H124" s="131">
        <v>3.024</v>
      </c>
      <c r="I124" s="132"/>
      <c r="J124" s="133">
        <f>ROUND(I124*H124,2)</f>
        <v>0</v>
      </c>
      <c r="K124" s="129" t="s">
        <v>135</v>
      </c>
      <c r="L124" s="32"/>
      <c r="M124" s="134" t="s">
        <v>19</v>
      </c>
      <c r="N124" s="135" t="s">
        <v>46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136</v>
      </c>
      <c r="AT124" s="138" t="s">
        <v>131</v>
      </c>
      <c r="AU124" s="138" t="s">
        <v>85</v>
      </c>
      <c r="AY124" s="17" t="s">
        <v>129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83</v>
      </c>
      <c r="BK124" s="139">
        <f>ROUND(I124*H124,2)</f>
        <v>0</v>
      </c>
      <c r="BL124" s="17" t="s">
        <v>136</v>
      </c>
      <c r="BM124" s="138" t="s">
        <v>165</v>
      </c>
    </row>
    <row r="125" spans="2:65" s="1" customFormat="1" ht="11.25">
      <c r="B125" s="32"/>
      <c r="D125" s="140" t="s">
        <v>138</v>
      </c>
      <c r="F125" s="141" t="s">
        <v>166</v>
      </c>
      <c r="I125" s="142"/>
      <c r="L125" s="32"/>
      <c r="M125" s="143"/>
      <c r="T125" s="53"/>
      <c r="AT125" s="17" t="s">
        <v>138</v>
      </c>
      <c r="AU125" s="17" t="s">
        <v>85</v>
      </c>
    </row>
    <row r="126" spans="2:65" s="12" customFormat="1" ht="11.25">
      <c r="B126" s="144"/>
      <c r="D126" s="145" t="s">
        <v>140</v>
      </c>
      <c r="E126" s="146" t="s">
        <v>19</v>
      </c>
      <c r="F126" s="147" t="s">
        <v>167</v>
      </c>
      <c r="H126" s="146" t="s">
        <v>19</v>
      </c>
      <c r="I126" s="148"/>
      <c r="L126" s="144"/>
      <c r="M126" s="149"/>
      <c r="T126" s="150"/>
      <c r="AT126" s="146" t="s">
        <v>140</v>
      </c>
      <c r="AU126" s="146" t="s">
        <v>85</v>
      </c>
      <c r="AV126" s="12" t="s">
        <v>83</v>
      </c>
      <c r="AW126" s="12" t="s">
        <v>35</v>
      </c>
      <c r="AX126" s="12" t="s">
        <v>75</v>
      </c>
      <c r="AY126" s="146" t="s">
        <v>129</v>
      </c>
    </row>
    <row r="127" spans="2:65" s="13" customFormat="1" ht="11.25">
      <c r="B127" s="151"/>
      <c r="D127" s="145" t="s">
        <v>140</v>
      </c>
      <c r="E127" s="152" t="s">
        <v>19</v>
      </c>
      <c r="F127" s="153" t="s">
        <v>168</v>
      </c>
      <c r="H127" s="154">
        <v>2.88</v>
      </c>
      <c r="I127" s="155"/>
      <c r="L127" s="151"/>
      <c r="M127" s="156"/>
      <c r="T127" s="157"/>
      <c r="AT127" s="152" t="s">
        <v>140</v>
      </c>
      <c r="AU127" s="152" t="s">
        <v>85</v>
      </c>
      <c r="AV127" s="13" t="s">
        <v>85</v>
      </c>
      <c r="AW127" s="13" t="s">
        <v>35</v>
      </c>
      <c r="AX127" s="13" t="s">
        <v>75</v>
      </c>
      <c r="AY127" s="152" t="s">
        <v>129</v>
      </c>
    </row>
    <row r="128" spans="2:65" s="14" customFormat="1" ht="11.25">
      <c r="B128" s="158"/>
      <c r="D128" s="145" t="s">
        <v>140</v>
      </c>
      <c r="E128" s="159" t="s">
        <v>19</v>
      </c>
      <c r="F128" s="160" t="s">
        <v>151</v>
      </c>
      <c r="H128" s="161">
        <v>2.88</v>
      </c>
      <c r="I128" s="162"/>
      <c r="L128" s="158"/>
      <c r="M128" s="163"/>
      <c r="T128" s="164"/>
      <c r="AT128" s="159" t="s">
        <v>140</v>
      </c>
      <c r="AU128" s="159" t="s">
        <v>85</v>
      </c>
      <c r="AV128" s="14" t="s">
        <v>136</v>
      </c>
      <c r="AW128" s="14" t="s">
        <v>35</v>
      </c>
      <c r="AX128" s="14" t="s">
        <v>83</v>
      </c>
      <c r="AY128" s="159" t="s">
        <v>129</v>
      </c>
    </row>
    <row r="129" spans="2:65" s="13" customFormat="1" ht="11.25">
      <c r="B129" s="151"/>
      <c r="D129" s="145" t="s">
        <v>140</v>
      </c>
      <c r="F129" s="153" t="s">
        <v>169</v>
      </c>
      <c r="H129" s="154">
        <v>3.024</v>
      </c>
      <c r="I129" s="155"/>
      <c r="L129" s="151"/>
      <c r="M129" s="156"/>
      <c r="T129" s="157"/>
      <c r="AT129" s="152" t="s">
        <v>140</v>
      </c>
      <c r="AU129" s="152" t="s">
        <v>85</v>
      </c>
      <c r="AV129" s="13" t="s">
        <v>85</v>
      </c>
      <c r="AW129" s="13" t="s">
        <v>4</v>
      </c>
      <c r="AX129" s="13" t="s">
        <v>83</v>
      </c>
      <c r="AY129" s="152" t="s">
        <v>129</v>
      </c>
    </row>
    <row r="130" spans="2:65" s="1" customFormat="1" ht="37.9" customHeight="1">
      <c r="B130" s="32"/>
      <c r="C130" s="127" t="s">
        <v>136</v>
      </c>
      <c r="D130" s="127" t="s">
        <v>131</v>
      </c>
      <c r="E130" s="128" t="s">
        <v>170</v>
      </c>
      <c r="F130" s="129" t="s">
        <v>171</v>
      </c>
      <c r="G130" s="130" t="s">
        <v>155</v>
      </c>
      <c r="H130" s="131">
        <v>3.024</v>
      </c>
      <c r="I130" s="132"/>
      <c r="J130" s="133">
        <f>ROUND(I130*H130,2)</f>
        <v>0</v>
      </c>
      <c r="K130" s="129" t="s">
        <v>135</v>
      </c>
      <c r="L130" s="32"/>
      <c r="M130" s="134" t="s">
        <v>19</v>
      </c>
      <c r="N130" s="135" t="s">
        <v>46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136</v>
      </c>
      <c r="AT130" s="138" t="s">
        <v>131</v>
      </c>
      <c r="AU130" s="138" t="s">
        <v>85</v>
      </c>
      <c r="AY130" s="17" t="s">
        <v>129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83</v>
      </c>
      <c r="BK130" s="139">
        <f>ROUND(I130*H130,2)</f>
        <v>0</v>
      </c>
      <c r="BL130" s="17" t="s">
        <v>136</v>
      </c>
      <c r="BM130" s="138" t="s">
        <v>172</v>
      </c>
    </row>
    <row r="131" spans="2:65" s="1" customFormat="1" ht="11.25">
      <c r="B131" s="32"/>
      <c r="D131" s="140" t="s">
        <v>138</v>
      </c>
      <c r="F131" s="141" t="s">
        <v>173</v>
      </c>
      <c r="I131" s="142"/>
      <c r="L131" s="32"/>
      <c r="M131" s="143"/>
      <c r="T131" s="53"/>
      <c r="AT131" s="17" t="s">
        <v>138</v>
      </c>
      <c r="AU131" s="17" t="s">
        <v>85</v>
      </c>
    </row>
    <row r="132" spans="2:65" s="12" customFormat="1" ht="11.25">
      <c r="B132" s="144"/>
      <c r="D132" s="145" t="s">
        <v>140</v>
      </c>
      <c r="E132" s="146" t="s">
        <v>19</v>
      </c>
      <c r="F132" s="147" t="s">
        <v>167</v>
      </c>
      <c r="H132" s="146" t="s">
        <v>19</v>
      </c>
      <c r="I132" s="148"/>
      <c r="L132" s="144"/>
      <c r="M132" s="149"/>
      <c r="T132" s="150"/>
      <c r="AT132" s="146" t="s">
        <v>140</v>
      </c>
      <c r="AU132" s="146" t="s">
        <v>85</v>
      </c>
      <c r="AV132" s="12" t="s">
        <v>83</v>
      </c>
      <c r="AW132" s="12" t="s">
        <v>35</v>
      </c>
      <c r="AX132" s="12" t="s">
        <v>75</v>
      </c>
      <c r="AY132" s="146" t="s">
        <v>129</v>
      </c>
    </row>
    <row r="133" spans="2:65" s="13" customFormat="1" ht="11.25">
      <c r="B133" s="151"/>
      <c r="D133" s="145" t="s">
        <v>140</v>
      </c>
      <c r="E133" s="152" t="s">
        <v>19</v>
      </c>
      <c r="F133" s="153" t="s">
        <v>168</v>
      </c>
      <c r="H133" s="154">
        <v>2.88</v>
      </c>
      <c r="I133" s="155"/>
      <c r="L133" s="151"/>
      <c r="M133" s="156"/>
      <c r="T133" s="157"/>
      <c r="AT133" s="152" t="s">
        <v>140</v>
      </c>
      <c r="AU133" s="152" t="s">
        <v>85</v>
      </c>
      <c r="AV133" s="13" t="s">
        <v>85</v>
      </c>
      <c r="AW133" s="13" t="s">
        <v>35</v>
      </c>
      <c r="AX133" s="13" t="s">
        <v>75</v>
      </c>
      <c r="AY133" s="152" t="s">
        <v>129</v>
      </c>
    </row>
    <row r="134" spans="2:65" s="14" customFormat="1" ht="11.25">
      <c r="B134" s="158"/>
      <c r="D134" s="145" t="s">
        <v>140</v>
      </c>
      <c r="E134" s="159" t="s">
        <v>19</v>
      </c>
      <c r="F134" s="160" t="s">
        <v>151</v>
      </c>
      <c r="H134" s="161">
        <v>2.88</v>
      </c>
      <c r="I134" s="162"/>
      <c r="L134" s="158"/>
      <c r="M134" s="163"/>
      <c r="T134" s="164"/>
      <c r="AT134" s="159" t="s">
        <v>140</v>
      </c>
      <c r="AU134" s="159" t="s">
        <v>85</v>
      </c>
      <c r="AV134" s="14" t="s">
        <v>136</v>
      </c>
      <c r="AW134" s="14" t="s">
        <v>35</v>
      </c>
      <c r="AX134" s="14" t="s">
        <v>83</v>
      </c>
      <c r="AY134" s="159" t="s">
        <v>129</v>
      </c>
    </row>
    <row r="135" spans="2:65" s="13" customFormat="1" ht="11.25">
      <c r="B135" s="151"/>
      <c r="D135" s="145" t="s">
        <v>140</v>
      </c>
      <c r="F135" s="153" t="s">
        <v>169</v>
      </c>
      <c r="H135" s="154">
        <v>3.024</v>
      </c>
      <c r="I135" s="155"/>
      <c r="L135" s="151"/>
      <c r="M135" s="156"/>
      <c r="T135" s="157"/>
      <c r="AT135" s="152" t="s">
        <v>140</v>
      </c>
      <c r="AU135" s="152" t="s">
        <v>85</v>
      </c>
      <c r="AV135" s="13" t="s">
        <v>85</v>
      </c>
      <c r="AW135" s="13" t="s">
        <v>4</v>
      </c>
      <c r="AX135" s="13" t="s">
        <v>83</v>
      </c>
      <c r="AY135" s="152" t="s">
        <v>129</v>
      </c>
    </row>
    <row r="136" spans="2:65" s="1" customFormat="1" ht="55.5" customHeight="1">
      <c r="B136" s="32"/>
      <c r="C136" s="127" t="s">
        <v>174</v>
      </c>
      <c r="D136" s="127" t="s">
        <v>131</v>
      </c>
      <c r="E136" s="128" t="s">
        <v>175</v>
      </c>
      <c r="F136" s="129" t="s">
        <v>176</v>
      </c>
      <c r="G136" s="130" t="s">
        <v>155</v>
      </c>
      <c r="H136" s="131">
        <v>45.076999999999998</v>
      </c>
      <c r="I136" s="132"/>
      <c r="J136" s="133">
        <f>ROUND(I136*H136,2)</f>
        <v>0</v>
      </c>
      <c r="K136" s="129" t="s">
        <v>135</v>
      </c>
      <c r="L136" s="32"/>
      <c r="M136" s="134" t="s">
        <v>19</v>
      </c>
      <c r="N136" s="135" t="s">
        <v>46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136</v>
      </c>
      <c r="AT136" s="138" t="s">
        <v>131</v>
      </c>
      <c r="AU136" s="138" t="s">
        <v>85</v>
      </c>
      <c r="AY136" s="17" t="s">
        <v>129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83</v>
      </c>
      <c r="BK136" s="139">
        <f>ROUND(I136*H136,2)</f>
        <v>0</v>
      </c>
      <c r="BL136" s="17" t="s">
        <v>136</v>
      </c>
      <c r="BM136" s="138" t="s">
        <v>177</v>
      </c>
    </row>
    <row r="137" spans="2:65" s="1" customFormat="1" ht="11.25">
      <c r="B137" s="32"/>
      <c r="D137" s="140" t="s">
        <v>138</v>
      </c>
      <c r="F137" s="141" t="s">
        <v>178</v>
      </c>
      <c r="I137" s="142"/>
      <c r="L137" s="32"/>
      <c r="M137" s="143"/>
      <c r="T137" s="53"/>
      <c r="AT137" s="17" t="s">
        <v>138</v>
      </c>
      <c r="AU137" s="17" t="s">
        <v>85</v>
      </c>
    </row>
    <row r="138" spans="2:65" s="12" customFormat="1" ht="11.25">
      <c r="B138" s="144"/>
      <c r="D138" s="145" t="s">
        <v>140</v>
      </c>
      <c r="E138" s="146" t="s">
        <v>19</v>
      </c>
      <c r="F138" s="147" t="s">
        <v>141</v>
      </c>
      <c r="H138" s="146" t="s">
        <v>19</v>
      </c>
      <c r="I138" s="148"/>
      <c r="L138" s="144"/>
      <c r="M138" s="149"/>
      <c r="T138" s="150"/>
      <c r="AT138" s="146" t="s">
        <v>140</v>
      </c>
      <c r="AU138" s="146" t="s">
        <v>85</v>
      </c>
      <c r="AV138" s="12" t="s">
        <v>83</v>
      </c>
      <c r="AW138" s="12" t="s">
        <v>35</v>
      </c>
      <c r="AX138" s="12" t="s">
        <v>75</v>
      </c>
      <c r="AY138" s="146" t="s">
        <v>129</v>
      </c>
    </row>
    <row r="139" spans="2:65" s="13" customFormat="1" ht="11.25">
      <c r="B139" s="151"/>
      <c r="D139" s="145" t="s">
        <v>140</v>
      </c>
      <c r="E139" s="152" t="s">
        <v>19</v>
      </c>
      <c r="F139" s="153" t="s">
        <v>158</v>
      </c>
      <c r="H139" s="154">
        <v>34.35</v>
      </c>
      <c r="I139" s="155"/>
      <c r="L139" s="151"/>
      <c r="M139" s="156"/>
      <c r="T139" s="157"/>
      <c r="AT139" s="152" t="s">
        <v>140</v>
      </c>
      <c r="AU139" s="152" t="s">
        <v>85</v>
      </c>
      <c r="AV139" s="13" t="s">
        <v>85</v>
      </c>
      <c r="AW139" s="13" t="s">
        <v>35</v>
      </c>
      <c r="AX139" s="13" t="s">
        <v>75</v>
      </c>
      <c r="AY139" s="152" t="s">
        <v>129</v>
      </c>
    </row>
    <row r="140" spans="2:65" s="12" customFormat="1" ht="11.25">
      <c r="B140" s="144"/>
      <c r="D140" s="145" t="s">
        <v>140</v>
      </c>
      <c r="E140" s="146" t="s">
        <v>19</v>
      </c>
      <c r="F140" s="147" t="s">
        <v>143</v>
      </c>
      <c r="H140" s="146" t="s">
        <v>19</v>
      </c>
      <c r="I140" s="148"/>
      <c r="L140" s="144"/>
      <c r="M140" s="149"/>
      <c r="T140" s="150"/>
      <c r="AT140" s="146" t="s">
        <v>140</v>
      </c>
      <c r="AU140" s="146" t="s">
        <v>85</v>
      </c>
      <c r="AV140" s="12" t="s">
        <v>83</v>
      </c>
      <c r="AW140" s="12" t="s">
        <v>35</v>
      </c>
      <c r="AX140" s="12" t="s">
        <v>75</v>
      </c>
      <c r="AY140" s="146" t="s">
        <v>129</v>
      </c>
    </row>
    <row r="141" spans="2:65" s="13" customFormat="1" ht="11.25">
      <c r="B141" s="151"/>
      <c r="D141" s="145" t="s">
        <v>140</v>
      </c>
      <c r="E141" s="152" t="s">
        <v>19</v>
      </c>
      <c r="F141" s="153" t="s">
        <v>159</v>
      </c>
      <c r="H141" s="154">
        <v>1.2</v>
      </c>
      <c r="I141" s="155"/>
      <c r="L141" s="151"/>
      <c r="M141" s="156"/>
      <c r="T141" s="157"/>
      <c r="AT141" s="152" t="s">
        <v>140</v>
      </c>
      <c r="AU141" s="152" t="s">
        <v>85</v>
      </c>
      <c r="AV141" s="13" t="s">
        <v>85</v>
      </c>
      <c r="AW141" s="13" t="s">
        <v>35</v>
      </c>
      <c r="AX141" s="13" t="s">
        <v>75</v>
      </c>
      <c r="AY141" s="152" t="s">
        <v>129</v>
      </c>
    </row>
    <row r="142" spans="2:65" s="12" customFormat="1" ht="11.25">
      <c r="B142" s="144"/>
      <c r="D142" s="145" t="s">
        <v>140</v>
      </c>
      <c r="E142" s="146" t="s">
        <v>19</v>
      </c>
      <c r="F142" s="147" t="s">
        <v>147</v>
      </c>
      <c r="H142" s="146" t="s">
        <v>19</v>
      </c>
      <c r="I142" s="148"/>
      <c r="L142" s="144"/>
      <c r="M142" s="149"/>
      <c r="T142" s="150"/>
      <c r="AT142" s="146" t="s">
        <v>140</v>
      </c>
      <c r="AU142" s="146" t="s">
        <v>85</v>
      </c>
      <c r="AV142" s="12" t="s">
        <v>83</v>
      </c>
      <c r="AW142" s="12" t="s">
        <v>35</v>
      </c>
      <c r="AX142" s="12" t="s">
        <v>75</v>
      </c>
      <c r="AY142" s="146" t="s">
        <v>129</v>
      </c>
    </row>
    <row r="143" spans="2:65" s="13" customFormat="1" ht="11.25">
      <c r="B143" s="151"/>
      <c r="D143" s="145" t="s">
        <v>140</v>
      </c>
      <c r="E143" s="152" t="s">
        <v>19</v>
      </c>
      <c r="F143" s="153" t="s">
        <v>160</v>
      </c>
      <c r="H143" s="154">
        <v>4.5</v>
      </c>
      <c r="I143" s="155"/>
      <c r="L143" s="151"/>
      <c r="M143" s="156"/>
      <c r="T143" s="157"/>
      <c r="AT143" s="152" t="s">
        <v>140</v>
      </c>
      <c r="AU143" s="152" t="s">
        <v>85</v>
      </c>
      <c r="AV143" s="13" t="s">
        <v>85</v>
      </c>
      <c r="AW143" s="13" t="s">
        <v>35</v>
      </c>
      <c r="AX143" s="13" t="s">
        <v>75</v>
      </c>
      <c r="AY143" s="152" t="s">
        <v>129</v>
      </c>
    </row>
    <row r="144" spans="2:65" s="12" customFormat="1" ht="11.25">
      <c r="B144" s="144"/>
      <c r="D144" s="145" t="s">
        <v>140</v>
      </c>
      <c r="E144" s="146" t="s">
        <v>19</v>
      </c>
      <c r="F144" s="147" t="s">
        <v>167</v>
      </c>
      <c r="H144" s="146" t="s">
        <v>19</v>
      </c>
      <c r="I144" s="148"/>
      <c r="L144" s="144"/>
      <c r="M144" s="149"/>
      <c r="T144" s="150"/>
      <c r="AT144" s="146" t="s">
        <v>140</v>
      </c>
      <c r="AU144" s="146" t="s">
        <v>85</v>
      </c>
      <c r="AV144" s="12" t="s">
        <v>83</v>
      </c>
      <c r="AW144" s="12" t="s">
        <v>35</v>
      </c>
      <c r="AX144" s="12" t="s">
        <v>75</v>
      </c>
      <c r="AY144" s="146" t="s">
        <v>129</v>
      </c>
    </row>
    <row r="145" spans="2:65" s="13" customFormat="1" ht="11.25">
      <c r="B145" s="151"/>
      <c r="D145" s="145" t="s">
        <v>140</v>
      </c>
      <c r="E145" s="152" t="s">
        <v>19</v>
      </c>
      <c r="F145" s="153" t="s">
        <v>168</v>
      </c>
      <c r="H145" s="154">
        <v>2.88</v>
      </c>
      <c r="I145" s="155"/>
      <c r="L145" s="151"/>
      <c r="M145" s="156"/>
      <c r="T145" s="157"/>
      <c r="AT145" s="152" t="s">
        <v>140</v>
      </c>
      <c r="AU145" s="152" t="s">
        <v>85</v>
      </c>
      <c r="AV145" s="13" t="s">
        <v>85</v>
      </c>
      <c r="AW145" s="13" t="s">
        <v>35</v>
      </c>
      <c r="AX145" s="13" t="s">
        <v>75</v>
      </c>
      <c r="AY145" s="152" t="s">
        <v>129</v>
      </c>
    </row>
    <row r="146" spans="2:65" s="14" customFormat="1" ht="11.25">
      <c r="B146" s="158"/>
      <c r="D146" s="145" t="s">
        <v>140</v>
      </c>
      <c r="E146" s="159" t="s">
        <v>19</v>
      </c>
      <c r="F146" s="160" t="s">
        <v>151</v>
      </c>
      <c r="H146" s="161">
        <v>42.93</v>
      </c>
      <c r="I146" s="162"/>
      <c r="L146" s="158"/>
      <c r="M146" s="163"/>
      <c r="T146" s="164"/>
      <c r="AT146" s="159" t="s">
        <v>140</v>
      </c>
      <c r="AU146" s="159" t="s">
        <v>85</v>
      </c>
      <c r="AV146" s="14" t="s">
        <v>136</v>
      </c>
      <c r="AW146" s="14" t="s">
        <v>35</v>
      </c>
      <c r="AX146" s="14" t="s">
        <v>83</v>
      </c>
      <c r="AY146" s="159" t="s">
        <v>129</v>
      </c>
    </row>
    <row r="147" spans="2:65" s="13" customFormat="1" ht="11.25">
      <c r="B147" s="151"/>
      <c r="D147" s="145" t="s">
        <v>140</v>
      </c>
      <c r="F147" s="153" t="s">
        <v>179</v>
      </c>
      <c r="H147" s="154">
        <v>45.076999999999998</v>
      </c>
      <c r="I147" s="155"/>
      <c r="L147" s="151"/>
      <c r="M147" s="156"/>
      <c r="T147" s="157"/>
      <c r="AT147" s="152" t="s">
        <v>140</v>
      </c>
      <c r="AU147" s="152" t="s">
        <v>85</v>
      </c>
      <c r="AV147" s="13" t="s">
        <v>85</v>
      </c>
      <c r="AW147" s="13" t="s">
        <v>4</v>
      </c>
      <c r="AX147" s="13" t="s">
        <v>83</v>
      </c>
      <c r="AY147" s="152" t="s">
        <v>129</v>
      </c>
    </row>
    <row r="148" spans="2:65" s="1" customFormat="1" ht="62.65" customHeight="1">
      <c r="B148" s="32"/>
      <c r="C148" s="127" t="s">
        <v>180</v>
      </c>
      <c r="D148" s="127" t="s">
        <v>131</v>
      </c>
      <c r="E148" s="128" t="s">
        <v>181</v>
      </c>
      <c r="F148" s="129" t="s">
        <v>182</v>
      </c>
      <c r="G148" s="130" t="s">
        <v>155</v>
      </c>
      <c r="H148" s="131">
        <v>45.076999999999998</v>
      </c>
      <c r="I148" s="132"/>
      <c r="J148" s="133">
        <f>ROUND(I148*H148,2)</f>
        <v>0</v>
      </c>
      <c r="K148" s="129" t="s">
        <v>135</v>
      </c>
      <c r="L148" s="32"/>
      <c r="M148" s="134" t="s">
        <v>19</v>
      </c>
      <c r="N148" s="135" t="s">
        <v>46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136</v>
      </c>
      <c r="AT148" s="138" t="s">
        <v>131</v>
      </c>
      <c r="AU148" s="138" t="s">
        <v>85</v>
      </c>
      <c r="AY148" s="17" t="s">
        <v>129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83</v>
      </c>
      <c r="BK148" s="139">
        <f>ROUND(I148*H148,2)</f>
        <v>0</v>
      </c>
      <c r="BL148" s="17" t="s">
        <v>136</v>
      </c>
      <c r="BM148" s="138" t="s">
        <v>183</v>
      </c>
    </row>
    <row r="149" spans="2:65" s="1" customFormat="1" ht="11.25">
      <c r="B149" s="32"/>
      <c r="D149" s="140" t="s">
        <v>138</v>
      </c>
      <c r="F149" s="141" t="s">
        <v>184</v>
      </c>
      <c r="I149" s="142"/>
      <c r="L149" s="32"/>
      <c r="M149" s="143"/>
      <c r="T149" s="53"/>
      <c r="AT149" s="17" t="s">
        <v>138</v>
      </c>
      <c r="AU149" s="17" t="s">
        <v>85</v>
      </c>
    </row>
    <row r="150" spans="2:65" s="12" customFormat="1" ht="11.25">
      <c r="B150" s="144"/>
      <c r="D150" s="145" t="s">
        <v>140</v>
      </c>
      <c r="E150" s="146" t="s">
        <v>19</v>
      </c>
      <c r="F150" s="147" t="s">
        <v>141</v>
      </c>
      <c r="H150" s="146" t="s">
        <v>19</v>
      </c>
      <c r="I150" s="148"/>
      <c r="L150" s="144"/>
      <c r="M150" s="149"/>
      <c r="T150" s="150"/>
      <c r="AT150" s="146" t="s">
        <v>140</v>
      </c>
      <c r="AU150" s="146" t="s">
        <v>85</v>
      </c>
      <c r="AV150" s="12" t="s">
        <v>83</v>
      </c>
      <c r="AW150" s="12" t="s">
        <v>35</v>
      </c>
      <c r="AX150" s="12" t="s">
        <v>75</v>
      </c>
      <c r="AY150" s="146" t="s">
        <v>129</v>
      </c>
    </row>
    <row r="151" spans="2:65" s="13" customFormat="1" ht="11.25">
      <c r="B151" s="151"/>
      <c r="D151" s="145" t="s">
        <v>140</v>
      </c>
      <c r="E151" s="152" t="s">
        <v>19</v>
      </c>
      <c r="F151" s="153" t="s">
        <v>158</v>
      </c>
      <c r="H151" s="154">
        <v>34.35</v>
      </c>
      <c r="I151" s="155"/>
      <c r="L151" s="151"/>
      <c r="M151" s="156"/>
      <c r="T151" s="157"/>
      <c r="AT151" s="152" t="s">
        <v>140</v>
      </c>
      <c r="AU151" s="152" t="s">
        <v>85</v>
      </c>
      <c r="AV151" s="13" t="s">
        <v>85</v>
      </c>
      <c r="AW151" s="13" t="s">
        <v>35</v>
      </c>
      <c r="AX151" s="13" t="s">
        <v>75</v>
      </c>
      <c r="AY151" s="152" t="s">
        <v>129</v>
      </c>
    </row>
    <row r="152" spans="2:65" s="12" customFormat="1" ht="11.25">
      <c r="B152" s="144"/>
      <c r="D152" s="145" t="s">
        <v>140</v>
      </c>
      <c r="E152" s="146" t="s">
        <v>19</v>
      </c>
      <c r="F152" s="147" t="s">
        <v>143</v>
      </c>
      <c r="H152" s="146" t="s">
        <v>19</v>
      </c>
      <c r="I152" s="148"/>
      <c r="L152" s="144"/>
      <c r="M152" s="149"/>
      <c r="T152" s="150"/>
      <c r="AT152" s="146" t="s">
        <v>140</v>
      </c>
      <c r="AU152" s="146" t="s">
        <v>85</v>
      </c>
      <c r="AV152" s="12" t="s">
        <v>83</v>
      </c>
      <c r="AW152" s="12" t="s">
        <v>35</v>
      </c>
      <c r="AX152" s="12" t="s">
        <v>75</v>
      </c>
      <c r="AY152" s="146" t="s">
        <v>129</v>
      </c>
    </row>
    <row r="153" spans="2:65" s="13" customFormat="1" ht="11.25">
      <c r="B153" s="151"/>
      <c r="D153" s="145" t="s">
        <v>140</v>
      </c>
      <c r="E153" s="152" t="s">
        <v>19</v>
      </c>
      <c r="F153" s="153" t="s">
        <v>159</v>
      </c>
      <c r="H153" s="154">
        <v>1.2</v>
      </c>
      <c r="I153" s="155"/>
      <c r="L153" s="151"/>
      <c r="M153" s="156"/>
      <c r="T153" s="157"/>
      <c r="AT153" s="152" t="s">
        <v>140</v>
      </c>
      <c r="AU153" s="152" t="s">
        <v>85</v>
      </c>
      <c r="AV153" s="13" t="s">
        <v>85</v>
      </c>
      <c r="AW153" s="13" t="s">
        <v>35</v>
      </c>
      <c r="AX153" s="13" t="s">
        <v>75</v>
      </c>
      <c r="AY153" s="152" t="s">
        <v>129</v>
      </c>
    </row>
    <row r="154" spans="2:65" s="12" customFormat="1" ht="11.25">
      <c r="B154" s="144"/>
      <c r="D154" s="145" t="s">
        <v>140</v>
      </c>
      <c r="E154" s="146" t="s">
        <v>19</v>
      </c>
      <c r="F154" s="147" t="s">
        <v>147</v>
      </c>
      <c r="H154" s="146" t="s">
        <v>19</v>
      </c>
      <c r="I154" s="148"/>
      <c r="L154" s="144"/>
      <c r="M154" s="149"/>
      <c r="T154" s="150"/>
      <c r="AT154" s="146" t="s">
        <v>140</v>
      </c>
      <c r="AU154" s="146" t="s">
        <v>85</v>
      </c>
      <c r="AV154" s="12" t="s">
        <v>83</v>
      </c>
      <c r="AW154" s="12" t="s">
        <v>35</v>
      </c>
      <c r="AX154" s="12" t="s">
        <v>75</v>
      </c>
      <c r="AY154" s="146" t="s">
        <v>129</v>
      </c>
    </row>
    <row r="155" spans="2:65" s="13" customFormat="1" ht="11.25">
      <c r="B155" s="151"/>
      <c r="D155" s="145" t="s">
        <v>140</v>
      </c>
      <c r="E155" s="152" t="s">
        <v>19</v>
      </c>
      <c r="F155" s="153" t="s">
        <v>160</v>
      </c>
      <c r="H155" s="154">
        <v>4.5</v>
      </c>
      <c r="I155" s="155"/>
      <c r="L155" s="151"/>
      <c r="M155" s="156"/>
      <c r="T155" s="157"/>
      <c r="AT155" s="152" t="s">
        <v>140</v>
      </c>
      <c r="AU155" s="152" t="s">
        <v>85</v>
      </c>
      <c r="AV155" s="13" t="s">
        <v>85</v>
      </c>
      <c r="AW155" s="13" t="s">
        <v>35</v>
      </c>
      <c r="AX155" s="13" t="s">
        <v>75</v>
      </c>
      <c r="AY155" s="152" t="s">
        <v>129</v>
      </c>
    </row>
    <row r="156" spans="2:65" s="12" customFormat="1" ht="11.25">
      <c r="B156" s="144"/>
      <c r="D156" s="145" t="s">
        <v>140</v>
      </c>
      <c r="E156" s="146" t="s">
        <v>19</v>
      </c>
      <c r="F156" s="147" t="s">
        <v>167</v>
      </c>
      <c r="H156" s="146" t="s">
        <v>19</v>
      </c>
      <c r="I156" s="148"/>
      <c r="L156" s="144"/>
      <c r="M156" s="149"/>
      <c r="T156" s="150"/>
      <c r="AT156" s="146" t="s">
        <v>140</v>
      </c>
      <c r="AU156" s="146" t="s">
        <v>85</v>
      </c>
      <c r="AV156" s="12" t="s">
        <v>83</v>
      </c>
      <c r="AW156" s="12" t="s">
        <v>35</v>
      </c>
      <c r="AX156" s="12" t="s">
        <v>75</v>
      </c>
      <c r="AY156" s="146" t="s">
        <v>129</v>
      </c>
    </row>
    <row r="157" spans="2:65" s="13" customFormat="1" ht="11.25">
      <c r="B157" s="151"/>
      <c r="D157" s="145" t="s">
        <v>140</v>
      </c>
      <c r="E157" s="152" t="s">
        <v>19</v>
      </c>
      <c r="F157" s="153" t="s">
        <v>168</v>
      </c>
      <c r="H157" s="154">
        <v>2.88</v>
      </c>
      <c r="I157" s="155"/>
      <c r="L157" s="151"/>
      <c r="M157" s="156"/>
      <c r="T157" s="157"/>
      <c r="AT157" s="152" t="s">
        <v>140</v>
      </c>
      <c r="AU157" s="152" t="s">
        <v>85</v>
      </c>
      <c r="AV157" s="13" t="s">
        <v>85</v>
      </c>
      <c r="AW157" s="13" t="s">
        <v>35</v>
      </c>
      <c r="AX157" s="13" t="s">
        <v>75</v>
      </c>
      <c r="AY157" s="152" t="s">
        <v>129</v>
      </c>
    </row>
    <row r="158" spans="2:65" s="14" customFormat="1" ht="11.25">
      <c r="B158" s="158"/>
      <c r="D158" s="145" t="s">
        <v>140</v>
      </c>
      <c r="E158" s="159" t="s">
        <v>19</v>
      </c>
      <c r="F158" s="160" t="s">
        <v>151</v>
      </c>
      <c r="H158" s="161">
        <v>42.93</v>
      </c>
      <c r="I158" s="162"/>
      <c r="L158" s="158"/>
      <c r="M158" s="163"/>
      <c r="T158" s="164"/>
      <c r="AT158" s="159" t="s">
        <v>140</v>
      </c>
      <c r="AU158" s="159" t="s">
        <v>85</v>
      </c>
      <c r="AV158" s="14" t="s">
        <v>136</v>
      </c>
      <c r="AW158" s="14" t="s">
        <v>35</v>
      </c>
      <c r="AX158" s="14" t="s">
        <v>83</v>
      </c>
      <c r="AY158" s="159" t="s">
        <v>129</v>
      </c>
    </row>
    <row r="159" spans="2:65" s="13" customFormat="1" ht="11.25">
      <c r="B159" s="151"/>
      <c r="D159" s="145" t="s">
        <v>140</v>
      </c>
      <c r="F159" s="153" t="s">
        <v>179</v>
      </c>
      <c r="H159" s="154">
        <v>45.076999999999998</v>
      </c>
      <c r="I159" s="155"/>
      <c r="L159" s="151"/>
      <c r="M159" s="156"/>
      <c r="T159" s="157"/>
      <c r="AT159" s="152" t="s">
        <v>140</v>
      </c>
      <c r="AU159" s="152" t="s">
        <v>85</v>
      </c>
      <c r="AV159" s="13" t="s">
        <v>85</v>
      </c>
      <c r="AW159" s="13" t="s">
        <v>4</v>
      </c>
      <c r="AX159" s="13" t="s">
        <v>83</v>
      </c>
      <c r="AY159" s="152" t="s">
        <v>129</v>
      </c>
    </row>
    <row r="160" spans="2:65" s="1" customFormat="1" ht="66.75" customHeight="1">
      <c r="B160" s="32"/>
      <c r="C160" s="127" t="s">
        <v>185</v>
      </c>
      <c r="D160" s="127" t="s">
        <v>131</v>
      </c>
      <c r="E160" s="128" t="s">
        <v>186</v>
      </c>
      <c r="F160" s="129" t="s">
        <v>187</v>
      </c>
      <c r="G160" s="130" t="s">
        <v>155</v>
      </c>
      <c r="H160" s="131">
        <v>225.38300000000001</v>
      </c>
      <c r="I160" s="132"/>
      <c r="J160" s="133">
        <f>ROUND(I160*H160,2)</f>
        <v>0</v>
      </c>
      <c r="K160" s="129" t="s">
        <v>135</v>
      </c>
      <c r="L160" s="32"/>
      <c r="M160" s="134" t="s">
        <v>19</v>
      </c>
      <c r="N160" s="135" t="s">
        <v>46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136</v>
      </c>
      <c r="AT160" s="138" t="s">
        <v>131</v>
      </c>
      <c r="AU160" s="138" t="s">
        <v>85</v>
      </c>
      <c r="AY160" s="17" t="s">
        <v>129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83</v>
      </c>
      <c r="BK160" s="139">
        <f>ROUND(I160*H160,2)</f>
        <v>0</v>
      </c>
      <c r="BL160" s="17" t="s">
        <v>136</v>
      </c>
      <c r="BM160" s="138" t="s">
        <v>188</v>
      </c>
    </row>
    <row r="161" spans="2:65" s="1" customFormat="1" ht="11.25">
      <c r="B161" s="32"/>
      <c r="D161" s="140" t="s">
        <v>138</v>
      </c>
      <c r="F161" s="141" t="s">
        <v>189</v>
      </c>
      <c r="I161" s="142"/>
      <c r="L161" s="32"/>
      <c r="M161" s="143"/>
      <c r="T161" s="53"/>
      <c r="AT161" s="17" t="s">
        <v>138</v>
      </c>
      <c r="AU161" s="17" t="s">
        <v>85</v>
      </c>
    </row>
    <row r="162" spans="2:65" s="12" customFormat="1" ht="11.25">
      <c r="B162" s="144"/>
      <c r="D162" s="145" t="s">
        <v>140</v>
      </c>
      <c r="E162" s="146" t="s">
        <v>19</v>
      </c>
      <c r="F162" s="147" t="s">
        <v>141</v>
      </c>
      <c r="H162" s="146" t="s">
        <v>19</v>
      </c>
      <c r="I162" s="148"/>
      <c r="L162" s="144"/>
      <c r="M162" s="149"/>
      <c r="T162" s="150"/>
      <c r="AT162" s="146" t="s">
        <v>140</v>
      </c>
      <c r="AU162" s="146" t="s">
        <v>85</v>
      </c>
      <c r="AV162" s="12" t="s">
        <v>83</v>
      </c>
      <c r="AW162" s="12" t="s">
        <v>35</v>
      </c>
      <c r="AX162" s="12" t="s">
        <v>75</v>
      </c>
      <c r="AY162" s="146" t="s">
        <v>129</v>
      </c>
    </row>
    <row r="163" spans="2:65" s="13" customFormat="1" ht="11.25">
      <c r="B163" s="151"/>
      <c r="D163" s="145" t="s">
        <v>140</v>
      </c>
      <c r="E163" s="152" t="s">
        <v>19</v>
      </c>
      <c r="F163" s="153" t="s">
        <v>158</v>
      </c>
      <c r="H163" s="154">
        <v>34.35</v>
      </c>
      <c r="I163" s="155"/>
      <c r="L163" s="151"/>
      <c r="M163" s="156"/>
      <c r="T163" s="157"/>
      <c r="AT163" s="152" t="s">
        <v>140</v>
      </c>
      <c r="AU163" s="152" t="s">
        <v>85</v>
      </c>
      <c r="AV163" s="13" t="s">
        <v>85</v>
      </c>
      <c r="AW163" s="13" t="s">
        <v>35</v>
      </c>
      <c r="AX163" s="13" t="s">
        <v>75</v>
      </c>
      <c r="AY163" s="152" t="s">
        <v>129</v>
      </c>
    </row>
    <row r="164" spans="2:65" s="12" customFormat="1" ht="11.25">
      <c r="B164" s="144"/>
      <c r="D164" s="145" t="s">
        <v>140</v>
      </c>
      <c r="E164" s="146" t="s">
        <v>19</v>
      </c>
      <c r="F164" s="147" t="s">
        <v>143</v>
      </c>
      <c r="H164" s="146" t="s">
        <v>19</v>
      </c>
      <c r="I164" s="148"/>
      <c r="L164" s="144"/>
      <c r="M164" s="149"/>
      <c r="T164" s="150"/>
      <c r="AT164" s="146" t="s">
        <v>140</v>
      </c>
      <c r="AU164" s="146" t="s">
        <v>85</v>
      </c>
      <c r="AV164" s="12" t="s">
        <v>83</v>
      </c>
      <c r="AW164" s="12" t="s">
        <v>35</v>
      </c>
      <c r="AX164" s="12" t="s">
        <v>75</v>
      </c>
      <c r="AY164" s="146" t="s">
        <v>129</v>
      </c>
    </row>
    <row r="165" spans="2:65" s="13" customFormat="1" ht="11.25">
      <c r="B165" s="151"/>
      <c r="D165" s="145" t="s">
        <v>140</v>
      </c>
      <c r="E165" s="152" t="s">
        <v>19</v>
      </c>
      <c r="F165" s="153" t="s">
        <v>159</v>
      </c>
      <c r="H165" s="154">
        <v>1.2</v>
      </c>
      <c r="I165" s="155"/>
      <c r="L165" s="151"/>
      <c r="M165" s="156"/>
      <c r="T165" s="157"/>
      <c r="AT165" s="152" t="s">
        <v>140</v>
      </c>
      <c r="AU165" s="152" t="s">
        <v>85</v>
      </c>
      <c r="AV165" s="13" t="s">
        <v>85</v>
      </c>
      <c r="AW165" s="13" t="s">
        <v>35</v>
      </c>
      <c r="AX165" s="13" t="s">
        <v>75</v>
      </c>
      <c r="AY165" s="152" t="s">
        <v>129</v>
      </c>
    </row>
    <row r="166" spans="2:65" s="12" customFormat="1" ht="11.25">
      <c r="B166" s="144"/>
      <c r="D166" s="145" t="s">
        <v>140</v>
      </c>
      <c r="E166" s="146" t="s">
        <v>19</v>
      </c>
      <c r="F166" s="147" t="s">
        <v>147</v>
      </c>
      <c r="H166" s="146" t="s">
        <v>19</v>
      </c>
      <c r="I166" s="148"/>
      <c r="L166" s="144"/>
      <c r="M166" s="149"/>
      <c r="T166" s="150"/>
      <c r="AT166" s="146" t="s">
        <v>140</v>
      </c>
      <c r="AU166" s="146" t="s">
        <v>85</v>
      </c>
      <c r="AV166" s="12" t="s">
        <v>83</v>
      </c>
      <c r="AW166" s="12" t="s">
        <v>35</v>
      </c>
      <c r="AX166" s="12" t="s">
        <v>75</v>
      </c>
      <c r="AY166" s="146" t="s">
        <v>129</v>
      </c>
    </row>
    <row r="167" spans="2:65" s="13" customFormat="1" ht="11.25">
      <c r="B167" s="151"/>
      <c r="D167" s="145" t="s">
        <v>140</v>
      </c>
      <c r="E167" s="152" t="s">
        <v>19</v>
      </c>
      <c r="F167" s="153" t="s">
        <v>160</v>
      </c>
      <c r="H167" s="154">
        <v>4.5</v>
      </c>
      <c r="I167" s="155"/>
      <c r="L167" s="151"/>
      <c r="M167" s="156"/>
      <c r="T167" s="157"/>
      <c r="AT167" s="152" t="s">
        <v>140</v>
      </c>
      <c r="AU167" s="152" t="s">
        <v>85</v>
      </c>
      <c r="AV167" s="13" t="s">
        <v>85</v>
      </c>
      <c r="AW167" s="13" t="s">
        <v>35</v>
      </c>
      <c r="AX167" s="13" t="s">
        <v>75</v>
      </c>
      <c r="AY167" s="152" t="s">
        <v>129</v>
      </c>
    </row>
    <row r="168" spans="2:65" s="12" customFormat="1" ht="11.25">
      <c r="B168" s="144"/>
      <c r="D168" s="145" t="s">
        <v>140</v>
      </c>
      <c r="E168" s="146" t="s">
        <v>19</v>
      </c>
      <c r="F168" s="147" t="s">
        <v>167</v>
      </c>
      <c r="H168" s="146" t="s">
        <v>19</v>
      </c>
      <c r="I168" s="148"/>
      <c r="L168" s="144"/>
      <c r="M168" s="149"/>
      <c r="T168" s="150"/>
      <c r="AT168" s="146" t="s">
        <v>140</v>
      </c>
      <c r="AU168" s="146" t="s">
        <v>85</v>
      </c>
      <c r="AV168" s="12" t="s">
        <v>83</v>
      </c>
      <c r="AW168" s="12" t="s">
        <v>35</v>
      </c>
      <c r="AX168" s="12" t="s">
        <v>75</v>
      </c>
      <c r="AY168" s="146" t="s">
        <v>129</v>
      </c>
    </row>
    <row r="169" spans="2:65" s="13" customFormat="1" ht="11.25">
      <c r="B169" s="151"/>
      <c r="D169" s="145" t="s">
        <v>140</v>
      </c>
      <c r="E169" s="152" t="s">
        <v>19</v>
      </c>
      <c r="F169" s="153" t="s">
        <v>168</v>
      </c>
      <c r="H169" s="154">
        <v>2.88</v>
      </c>
      <c r="I169" s="155"/>
      <c r="L169" s="151"/>
      <c r="M169" s="156"/>
      <c r="T169" s="157"/>
      <c r="AT169" s="152" t="s">
        <v>140</v>
      </c>
      <c r="AU169" s="152" t="s">
        <v>85</v>
      </c>
      <c r="AV169" s="13" t="s">
        <v>85</v>
      </c>
      <c r="AW169" s="13" t="s">
        <v>35</v>
      </c>
      <c r="AX169" s="13" t="s">
        <v>75</v>
      </c>
      <c r="AY169" s="152" t="s">
        <v>129</v>
      </c>
    </row>
    <row r="170" spans="2:65" s="14" customFormat="1" ht="11.25">
      <c r="B170" s="158"/>
      <c r="D170" s="145" t="s">
        <v>140</v>
      </c>
      <c r="E170" s="159" t="s">
        <v>19</v>
      </c>
      <c r="F170" s="160" t="s">
        <v>151</v>
      </c>
      <c r="H170" s="161">
        <v>42.93</v>
      </c>
      <c r="I170" s="162"/>
      <c r="L170" s="158"/>
      <c r="M170" s="163"/>
      <c r="T170" s="164"/>
      <c r="AT170" s="159" t="s">
        <v>140</v>
      </c>
      <c r="AU170" s="159" t="s">
        <v>85</v>
      </c>
      <c r="AV170" s="14" t="s">
        <v>136</v>
      </c>
      <c r="AW170" s="14" t="s">
        <v>35</v>
      </c>
      <c r="AX170" s="14" t="s">
        <v>83</v>
      </c>
      <c r="AY170" s="159" t="s">
        <v>129</v>
      </c>
    </row>
    <row r="171" spans="2:65" s="13" customFormat="1" ht="11.25">
      <c r="B171" s="151"/>
      <c r="D171" s="145" t="s">
        <v>140</v>
      </c>
      <c r="F171" s="153" t="s">
        <v>190</v>
      </c>
      <c r="H171" s="154">
        <v>225.38300000000001</v>
      </c>
      <c r="I171" s="155"/>
      <c r="L171" s="151"/>
      <c r="M171" s="156"/>
      <c r="T171" s="157"/>
      <c r="AT171" s="152" t="s">
        <v>140</v>
      </c>
      <c r="AU171" s="152" t="s">
        <v>85</v>
      </c>
      <c r="AV171" s="13" t="s">
        <v>85</v>
      </c>
      <c r="AW171" s="13" t="s">
        <v>4</v>
      </c>
      <c r="AX171" s="13" t="s">
        <v>83</v>
      </c>
      <c r="AY171" s="152" t="s">
        <v>129</v>
      </c>
    </row>
    <row r="172" spans="2:65" s="1" customFormat="1" ht="44.25" customHeight="1">
      <c r="B172" s="32"/>
      <c r="C172" s="127" t="s">
        <v>144</v>
      </c>
      <c r="D172" s="127" t="s">
        <v>131</v>
      </c>
      <c r="E172" s="128" t="s">
        <v>191</v>
      </c>
      <c r="F172" s="129" t="s">
        <v>192</v>
      </c>
      <c r="G172" s="130" t="s">
        <v>155</v>
      </c>
      <c r="H172" s="131">
        <v>45.076999999999998</v>
      </c>
      <c r="I172" s="132"/>
      <c r="J172" s="133">
        <f>ROUND(I172*H172,2)</f>
        <v>0</v>
      </c>
      <c r="K172" s="129" t="s">
        <v>135</v>
      </c>
      <c r="L172" s="32"/>
      <c r="M172" s="134" t="s">
        <v>19</v>
      </c>
      <c r="N172" s="135" t="s">
        <v>46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136</v>
      </c>
      <c r="AT172" s="138" t="s">
        <v>131</v>
      </c>
      <c r="AU172" s="138" t="s">
        <v>85</v>
      </c>
      <c r="AY172" s="17" t="s">
        <v>129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83</v>
      </c>
      <c r="BK172" s="139">
        <f>ROUND(I172*H172,2)</f>
        <v>0</v>
      </c>
      <c r="BL172" s="17" t="s">
        <v>136</v>
      </c>
      <c r="BM172" s="138" t="s">
        <v>193</v>
      </c>
    </row>
    <row r="173" spans="2:65" s="1" customFormat="1" ht="11.25">
      <c r="B173" s="32"/>
      <c r="D173" s="140" t="s">
        <v>138</v>
      </c>
      <c r="F173" s="141" t="s">
        <v>194</v>
      </c>
      <c r="I173" s="142"/>
      <c r="L173" s="32"/>
      <c r="M173" s="143"/>
      <c r="T173" s="53"/>
      <c r="AT173" s="17" t="s">
        <v>138</v>
      </c>
      <c r="AU173" s="17" t="s">
        <v>85</v>
      </c>
    </row>
    <row r="174" spans="2:65" s="12" customFormat="1" ht="11.25">
      <c r="B174" s="144"/>
      <c r="D174" s="145" t="s">
        <v>140</v>
      </c>
      <c r="E174" s="146" t="s">
        <v>19</v>
      </c>
      <c r="F174" s="147" t="s">
        <v>141</v>
      </c>
      <c r="H174" s="146" t="s">
        <v>19</v>
      </c>
      <c r="I174" s="148"/>
      <c r="L174" s="144"/>
      <c r="M174" s="149"/>
      <c r="T174" s="150"/>
      <c r="AT174" s="146" t="s">
        <v>140</v>
      </c>
      <c r="AU174" s="146" t="s">
        <v>85</v>
      </c>
      <c r="AV174" s="12" t="s">
        <v>83</v>
      </c>
      <c r="AW174" s="12" t="s">
        <v>35</v>
      </c>
      <c r="AX174" s="12" t="s">
        <v>75</v>
      </c>
      <c r="AY174" s="146" t="s">
        <v>129</v>
      </c>
    </row>
    <row r="175" spans="2:65" s="13" customFormat="1" ht="11.25">
      <c r="B175" s="151"/>
      <c r="D175" s="145" t="s">
        <v>140</v>
      </c>
      <c r="E175" s="152" t="s">
        <v>19</v>
      </c>
      <c r="F175" s="153" t="s">
        <v>158</v>
      </c>
      <c r="H175" s="154">
        <v>34.35</v>
      </c>
      <c r="I175" s="155"/>
      <c r="L175" s="151"/>
      <c r="M175" s="156"/>
      <c r="T175" s="157"/>
      <c r="AT175" s="152" t="s">
        <v>140</v>
      </c>
      <c r="AU175" s="152" t="s">
        <v>85</v>
      </c>
      <c r="AV175" s="13" t="s">
        <v>85</v>
      </c>
      <c r="AW175" s="13" t="s">
        <v>35</v>
      </c>
      <c r="AX175" s="13" t="s">
        <v>75</v>
      </c>
      <c r="AY175" s="152" t="s">
        <v>129</v>
      </c>
    </row>
    <row r="176" spans="2:65" s="12" customFormat="1" ht="11.25">
      <c r="B176" s="144"/>
      <c r="D176" s="145" t="s">
        <v>140</v>
      </c>
      <c r="E176" s="146" t="s">
        <v>19</v>
      </c>
      <c r="F176" s="147" t="s">
        <v>143</v>
      </c>
      <c r="H176" s="146" t="s">
        <v>19</v>
      </c>
      <c r="I176" s="148"/>
      <c r="L176" s="144"/>
      <c r="M176" s="149"/>
      <c r="T176" s="150"/>
      <c r="AT176" s="146" t="s">
        <v>140</v>
      </c>
      <c r="AU176" s="146" t="s">
        <v>85</v>
      </c>
      <c r="AV176" s="12" t="s">
        <v>83</v>
      </c>
      <c r="AW176" s="12" t="s">
        <v>35</v>
      </c>
      <c r="AX176" s="12" t="s">
        <v>75</v>
      </c>
      <c r="AY176" s="146" t="s">
        <v>129</v>
      </c>
    </row>
    <row r="177" spans="2:65" s="13" customFormat="1" ht="11.25">
      <c r="B177" s="151"/>
      <c r="D177" s="145" t="s">
        <v>140</v>
      </c>
      <c r="E177" s="152" t="s">
        <v>19</v>
      </c>
      <c r="F177" s="153" t="s">
        <v>159</v>
      </c>
      <c r="H177" s="154">
        <v>1.2</v>
      </c>
      <c r="I177" s="155"/>
      <c r="L177" s="151"/>
      <c r="M177" s="156"/>
      <c r="T177" s="157"/>
      <c r="AT177" s="152" t="s">
        <v>140</v>
      </c>
      <c r="AU177" s="152" t="s">
        <v>85</v>
      </c>
      <c r="AV177" s="13" t="s">
        <v>85</v>
      </c>
      <c r="AW177" s="13" t="s">
        <v>35</v>
      </c>
      <c r="AX177" s="13" t="s">
        <v>75</v>
      </c>
      <c r="AY177" s="152" t="s">
        <v>129</v>
      </c>
    </row>
    <row r="178" spans="2:65" s="12" customFormat="1" ht="11.25">
      <c r="B178" s="144"/>
      <c r="D178" s="145" t="s">
        <v>140</v>
      </c>
      <c r="E178" s="146" t="s">
        <v>19</v>
      </c>
      <c r="F178" s="147" t="s">
        <v>147</v>
      </c>
      <c r="H178" s="146" t="s">
        <v>19</v>
      </c>
      <c r="I178" s="148"/>
      <c r="L178" s="144"/>
      <c r="M178" s="149"/>
      <c r="T178" s="150"/>
      <c r="AT178" s="146" t="s">
        <v>140</v>
      </c>
      <c r="AU178" s="146" t="s">
        <v>85</v>
      </c>
      <c r="AV178" s="12" t="s">
        <v>83</v>
      </c>
      <c r="AW178" s="12" t="s">
        <v>35</v>
      </c>
      <c r="AX178" s="12" t="s">
        <v>75</v>
      </c>
      <c r="AY178" s="146" t="s">
        <v>129</v>
      </c>
    </row>
    <row r="179" spans="2:65" s="13" customFormat="1" ht="11.25">
      <c r="B179" s="151"/>
      <c r="D179" s="145" t="s">
        <v>140</v>
      </c>
      <c r="E179" s="152" t="s">
        <v>19</v>
      </c>
      <c r="F179" s="153" t="s">
        <v>160</v>
      </c>
      <c r="H179" s="154">
        <v>4.5</v>
      </c>
      <c r="I179" s="155"/>
      <c r="L179" s="151"/>
      <c r="M179" s="156"/>
      <c r="T179" s="157"/>
      <c r="AT179" s="152" t="s">
        <v>140</v>
      </c>
      <c r="AU179" s="152" t="s">
        <v>85</v>
      </c>
      <c r="AV179" s="13" t="s">
        <v>85</v>
      </c>
      <c r="AW179" s="13" t="s">
        <v>35</v>
      </c>
      <c r="AX179" s="13" t="s">
        <v>75</v>
      </c>
      <c r="AY179" s="152" t="s">
        <v>129</v>
      </c>
    </row>
    <row r="180" spans="2:65" s="12" customFormat="1" ht="11.25">
      <c r="B180" s="144"/>
      <c r="D180" s="145" t="s">
        <v>140</v>
      </c>
      <c r="E180" s="146" t="s">
        <v>19</v>
      </c>
      <c r="F180" s="147" t="s">
        <v>167</v>
      </c>
      <c r="H180" s="146" t="s">
        <v>19</v>
      </c>
      <c r="I180" s="148"/>
      <c r="L180" s="144"/>
      <c r="M180" s="149"/>
      <c r="T180" s="150"/>
      <c r="AT180" s="146" t="s">
        <v>140</v>
      </c>
      <c r="AU180" s="146" t="s">
        <v>85</v>
      </c>
      <c r="AV180" s="12" t="s">
        <v>83</v>
      </c>
      <c r="AW180" s="12" t="s">
        <v>35</v>
      </c>
      <c r="AX180" s="12" t="s">
        <v>75</v>
      </c>
      <c r="AY180" s="146" t="s">
        <v>129</v>
      </c>
    </row>
    <row r="181" spans="2:65" s="13" customFormat="1" ht="11.25">
      <c r="B181" s="151"/>
      <c r="D181" s="145" t="s">
        <v>140</v>
      </c>
      <c r="E181" s="152" t="s">
        <v>19</v>
      </c>
      <c r="F181" s="153" t="s">
        <v>168</v>
      </c>
      <c r="H181" s="154">
        <v>2.88</v>
      </c>
      <c r="I181" s="155"/>
      <c r="L181" s="151"/>
      <c r="M181" s="156"/>
      <c r="T181" s="157"/>
      <c r="AT181" s="152" t="s">
        <v>140</v>
      </c>
      <c r="AU181" s="152" t="s">
        <v>85</v>
      </c>
      <c r="AV181" s="13" t="s">
        <v>85</v>
      </c>
      <c r="AW181" s="13" t="s">
        <v>35</v>
      </c>
      <c r="AX181" s="13" t="s">
        <v>75</v>
      </c>
      <c r="AY181" s="152" t="s">
        <v>129</v>
      </c>
    </row>
    <row r="182" spans="2:65" s="14" customFormat="1" ht="11.25">
      <c r="B182" s="158"/>
      <c r="D182" s="145" t="s">
        <v>140</v>
      </c>
      <c r="E182" s="159" t="s">
        <v>19</v>
      </c>
      <c r="F182" s="160" t="s">
        <v>151</v>
      </c>
      <c r="H182" s="161">
        <v>42.93</v>
      </c>
      <c r="I182" s="162"/>
      <c r="L182" s="158"/>
      <c r="M182" s="163"/>
      <c r="T182" s="164"/>
      <c r="AT182" s="159" t="s">
        <v>140</v>
      </c>
      <c r="AU182" s="159" t="s">
        <v>85</v>
      </c>
      <c r="AV182" s="14" t="s">
        <v>136</v>
      </c>
      <c r="AW182" s="14" t="s">
        <v>35</v>
      </c>
      <c r="AX182" s="14" t="s">
        <v>83</v>
      </c>
      <c r="AY182" s="159" t="s">
        <v>129</v>
      </c>
    </row>
    <row r="183" spans="2:65" s="13" customFormat="1" ht="11.25">
      <c r="B183" s="151"/>
      <c r="D183" s="145" t="s">
        <v>140</v>
      </c>
      <c r="F183" s="153" t="s">
        <v>179</v>
      </c>
      <c r="H183" s="154">
        <v>45.076999999999998</v>
      </c>
      <c r="I183" s="155"/>
      <c r="L183" s="151"/>
      <c r="M183" s="156"/>
      <c r="T183" s="157"/>
      <c r="AT183" s="152" t="s">
        <v>140</v>
      </c>
      <c r="AU183" s="152" t="s">
        <v>85</v>
      </c>
      <c r="AV183" s="13" t="s">
        <v>85</v>
      </c>
      <c r="AW183" s="13" t="s">
        <v>4</v>
      </c>
      <c r="AX183" s="13" t="s">
        <v>83</v>
      </c>
      <c r="AY183" s="152" t="s">
        <v>129</v>
      </c>
    </row>
    <row r="184" spans="2:65" s="1" customFormat="1" ht="37.9" customHeight="1">
      <c r="B184" s="32"/>
      <c r="C184" s="127" t="s">
        <v>195</v>
      </c>
      <c r="D184" s="127" t="s">
        <v>131</v>
      </c>
      <c r="E184" s="128" t="s">
        <v>196</v>
      </c>
      <c r="F184" s="129" t="s">
        <v>197</v>
      </c>
      <c r="G184" s="130" t="s">
        <v>134</v>
      </c>
      <c r="H184" s="131">
        <v>343.35</v>
      </c>
      <c r="I184" s="132"/>
      <c r="J184" s="133">
        <f>ROUND(I184*H184,2)</f>
        <v>0</v>
      </c>
      <c r="K184" s="129" t="s">
        <v>135</v>
      </c>
      <c r="L184" s="32"/>
      <c r="M184" s="134" t="s">
        <v>19</v>
      </c>
      <c r="N184" s="135" t="s">
        <v>46</v>
      </c>
      <c r="P184" s="136">
        <f>O184*H184</f>
        <v>0</v>
      </c>
      <c r="Q184" s="136">
        <v>0</v>
      </c>
      <c r="R184" s="136">
        <f>Q184*H184</f>
        <v>0</v>
      </c>
      <c r="S184" s="136">
        <v>0</v>
      </c>
      <c r="T184" s="137">
        <f>S184*H184</f>
        <v>0</v>
      </c>
      <c r="AR184" s="138" t="s">
        <v>136</v>
      </c>
      <c r="AT184" s="138" t="s">
        <v>131</v>
      </c>
      <c r="AU184" s="138" t="s">
        <v>85</v>
      </c>
      <c r="AY184" s="17" t="s">
        <v>129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7" t="s">
        <v>83</v>
      </c>
      <c r="BK184" s="139">
        <f>ROUND(I184*H184,2)</f>
        <v>0</v>
      </c>
      <c r="BL184" s="17" t="s">
        <v>136</v>
      </c>
      <c r="BM184" s="138" t="s">
        <v>198</v>
      </c>
    </row>
    <row r="185" spans="2:65" s="1" customFormat="1" ht="11.25">
      <c r="B185" s="32"/>
      <c r="D185" s="140" t="s">
        <v>138</v>
      </c>
      <c r="F185" s="141" t="s">
        <v>199</v>
      </c>
      <c r="I185" s="142"/>
      <c r="L185" s="32"/>
      <c r="M185" s="143"/>
      <c r="T185" s="53"/>
      <c r="AT185" s="17" t="s">
        <v>138</v>
      </c>
      <c r="AU185" s="17" t="s">
        <v>85</v>
      </c>
    </row>
    <row r="186" spans="2:65" s="12" customFormat="1" ht="11.25">
      <c r="B186" s="144"/>
      <c r="D186" s="145" t="s">
        <v>140</v>
      </c>
      <c r="E186" s="146" t="s">
        <v>19</v>
      </c>
      <c r="F186" s="147" t="s">
        <v>141</v>
      </c>
      <c r="H186" s="146" t="s">
        <v>19</v>
      </c>
      <c r="I186" s="148"/>
      <c r="L186" s="144"/>
      <c r="M186" s="149"/>
      <c r="T186" s="150"/>
      <c r="AT186" s="146" t="s">
        <v>140</v>
      </c>
      <c r="AU186" s="146" t="s">
        <v>85</v>
      </c>
      <c r="AV186" s="12" t="s">
        <v>83</v>
      </c>
      <c r="AW186" s="12" t="s">
        <v>35</v>
      </c>
      <c r="AX186" s="12" t="s">
        <v>75</v>
      </c>
      <c r="AY186" s="146" t="s">
        <v>129</v>
      </c>
    </row>
    <row r="187" spans="2:65" s="13" customFormat="1" ht="11.25">
      <c r="B187" s="151"/>
      <c r="D187" s="145" t="s">
        <v>140</v>
      </c>
      <c r="E187" s="152" t="s">
        <v>19</v>
      </c>
      <c r="F187" s="153" t="s">
        <v>142</v>
      </c>
      <c r="H187" s="154">
        <v>229</v>
      </c>
      <c r="I187" s="155"/>
      <c r="L187" s="151"/>
      <c r="M187" s="156"/>
      <c r="T187" s="157"/>
      <c r="AT187" s="152" t="s">
        <v>140</v>
      </c>
      <c r="AU187" s="152" t="s">
        <v>85</v>
      </c>
      <c r="AV187" s="13" t="s">
        <v>85</v>
      </c>
      <c r="AW187" s="13" t="s">
        <v>35</v>
      </c>
      <c r="AX187" s="13" t="s">
        <v>75</v>
      </c>
      <c r="AY187" s="152" t="s">
        <v>129</v>
      </c>
    </row>
    <row r="188" spans="2:65" s="12" customFormat="1" ht="11.25">
      <c r="B188" s="144"/>
      <c r="D188" s="145" t="s">
        <v>140</v>
      </c>
      <c r="E188" s="146" t="s">
        <v>19</v>
      </c>
      <c r="F188" s="147" t="s">
        <v>143</v>
      </c>
      <c r="H188" s="146" t="s">
        <v>19</v>
      </c>
      <c r="I188" s="148"/>
      <c r="L188" s="144"/>
      <c r="M188" s="149"/>
      <c r="T188" s="150"/>
      <c r="AT188" s="146" t="s">
        <v>140</v>
      </c>
      <c r="AU188" s="146" t="s">
        <v>85</v>
      </c>
      <c r="AV188" s="12" t="s">
        <v>83</v>
      </c>
      <c r="AW188" s="12" t="s">
        <v>35</v>
      </c>
      <c r="AX188" s="12" t="s">
        <v>75</v>
      </c>
      <c r="AY188" s="146" t="s">
        <v>129</v>
      </c>
    </row>
    <row r="189" spans="2:65" s="13" customFormat="1" ht="11.25">
      <c r="B189" s="151"/>
      <c r="D189" s="145" t="s">
        <v>140</v>
      </c>
      <c r="E189" s="152" t="s">
        <v>19</v>
      </c>
      <c r="F189" s="153" t="s">
        <v>144</v>
      </c>
      <c r="H189" s="154">
        <v>8</v>
      </c>
      <c r="I189" s="155"/>
      <c r="L189" s="151"/>
      <c r="M189" s="156"/>
      <c r="T189" s="157"/>
      <c r="AT189" s="152" t="s">
        <v>140</v>
      </c>
      <c r="AU189" s="152" t="s">
        <v>85</v>
      </c>
      <c r="AV189" s="13" t="s">
        <v>85</v>
      </c>
      <c r="AW189" s="13" t="s">
        <v>35</v>
      </c>
      <c r="AX189" s="13" t="s">
        <v>75</v>
      </c>
      <c r="AY189" s="152" t="s">
        <v>129</v>
      </c>
    </row>
    <row r="190" spans="2:65" s="12" customFormat="1" ht="11.25">
      <c r="B190" s="144"/>
      <c r="D190" s="145" t="s">
        <v>140</v>
      </c>
      <c r="E190" s="146" t="s">
        <v>19</v>
      </c>
      <c r="F190" s="147" t="s">
        <v>145</v>
      </c>
      <c r="H190" s="146" t="s">
        <v>19</v>
      </c>
      <c r="I190" s="148"/>
      <c r="L190" s="144"/>
      <c r="M190" s="149"/>
      <c r="T190" s="150"/>
      <c r="AT190" s="146" t="s">
        <v>140</v>
      </c>
      <c r="AU190" s="146" t="s">
        <v>85</v>
      </c>
      <c r="AV190" s="12" t="s">
        <v>83</v>
      </c>
      <c r="AW190" s="12" t="s">
        <v>35</v>
      </c>
      <c r="AX190" s="12" t="s">
        <v>75</v>
      </c>
      <c r="AY190" s="146" t="s">
        <v>129</v>
      </c>
    </row>
    <row r="191" spans="2:65" s="13" customFormat="1" ht="11.25">
      <c r="B191" s="151"/>
      <c r="D191" s="145" t="s">
        <v>140</v>
      </c>
      <c r="E191" s="152" t="s">
        <v>19</v>
      </c>
      <c r="F191" s="153" t="s">
        <v>146</v>
      </c>
      <c r="H191" s="154">
        <v>35</v>
      </c>
      <c r="I191" s="155"/>
      <c r="L191" s="151"/>
      <c r="M191" s="156"/>
      <c r="T191" s="157"/>
      <c r="AT191" s="152" t="s">
        <v>140</v>
      </c>
      <c r="AU191" s="152" t="s">
        <v>85</v>
      </c>
      <c r="AV191" s="13" t="s">
        <v>85</v>
      </c>
      <c r="AW191" s="13" t="s">
        <v>35</v>
      </c>
      <c r="AX191" s="13" t="s">
        <v>75</v>
      </c>
      <c r="AY191" s="152" t="s">
        <v>129</v>
      </c>
    </row>
    <row r="192" spans="2:65" s="12" customFormat="1" ht="11.25">
      <c r="B192" s="144"/>
      <c r="D192" s="145" t="s">
        <v>140</v>
      </c>
      <c r="E192" s="146" t="s">
        <v>19</v>
      </c>
      <c r="F192" s="147" t="s">
        <v>147</v>
      </c>
      <c r="H192" s="146" t="s">
        <v>19</v>
      </c>
      <c r="I192" s="148"/>
      <c r="L192" s="144"/>
      <c r="M192" s="149"/>
      <c r="T192" s="150"/>
      <c r="AT192" s="146" t="s">
        <v>140</v>
      </c>
      <c r="AU192" s="146" t="s">
        <v>85</v>
      </c>
      <c r="AV192" s="12" t="s">
        <v>83</v>
      </c>
      <c r="AW192" s="12" t="s">
        <v>35</v>
      </c>
      <c r="AX192" s="12" t="s">
        <v>75</v>
      </c>
      <c r="AY192" s="146" t="s">
        <v>129</v>
      </c>
    </row>
    <row r="193" spans="2:65" s="13" customFormat="1" ht="11.25">
      <c r="B193" s="151"/>
      <c r="D193" s="145" t="s">
        <v>140</v>
      </c>
      <c r="E193" s="152" t="s">
        <v>19</v>
      </c>
      <c r="F193" s="153" t="s">
        <v>148</v>
      </c>
      <c r="H193" s="154">
        <v>30</v>
      </c>
      <c r="I193" s="155"/>
      <c r="L193" s="151"/>
      <c r="M193" s="156"/>
      <c r="T193" s="157"/>
      <c r="AT193" s="152" t="s">
        <v>140</v>
      </c>
      <c r="AU193" s="152" t="s">
        <v>85</v>
      </c>
      <c r="AV193" s="13" t="s">
        <v>85</v>
      </c>
      <c r="AW193" s="13" t="s">
        <v>35</v>
      </c>
      <c r="AX193" s="13" t="s">
        <v>75</v>
      </c>
      <c r="AY193" s="152" t="s">
        <v>129</v>
      </c>
    </row>
    <row r="194" spans="2:65" s="12" customFormat="1" ht="11.25">
      <c r="B194" s="144"/>
      <c r="D194" s="145" t="s">
        <v>140</v>
      </c>
      <c r="E194" s="146" t="s">
        <v>19</v>
      </c>
      <c r="F194" s="147" t="s">
        <v>149</v>
      </c>
      <c r="H194" s="146" t="s">
        <v>19</v>
      </c>
      <c r="I194" s="148"/>
      <c r="L194" s="144"/>
      <c r="M194" s="149"/>
      <c r="T194" s="150"/>
      <c r="AT194" s="146" t="s">
        <v>140</v>
      </c>
      <c r="AU194" s="146" t="s">
        <v>85</v>
      </c>
      <c r="AV194" s="12" t="s">
        <v>83</v>
      </c>
      <c r="AW194" s="12" t="s">
        <v>35</v>
      </c>
      <c r="AX194" s="12" t="s">
        <v>75</v>
      </c>
      <c r="AY194" s="146" t="s">
        <v>129</v>
      </c>
    </row>
    <row r="195" spans="2:65" s="13" customFormat="1" ht="11.25">
      <c r="B195" s="151"/>
      <c r="D195" s="145" t="s">
        <v>140</v>
      </c>
      <c r="E195" s="152" t="s">
        <v>19</v>
      </c>
      <c r="F195" s="153" t="s">
        <v>150</v>
      </c>
      <c r="H195" s="154">
        <v>25</v>
      </c>
      <c r="I195" s="155"/>
      <c r="L195" s="151"/>
      <c r="M195" s="156"/>
      <c r="T195" s="157"/>
      <c r="AT195" s="152" t="s">
        <v>140</v>
      </c>
      <c r="AU195" s="152" t="s">
        <v>85</v>
      </c>
      <c r="AV195" s="13" t="s">
        <v>85</v>
      </c>
      <c r="AW195" s="13" t="s">
        <v>35</v>
      </c>
      <c r="AX195" s="13" t="s">
        <v>75</v>
      </c>
      <c r="AY195" s="152" t="s">
        <v>129</v>
      </c>
    </row>
    <row r="196" spans="2:65" s="14" customFormat="1" ht="11.25">
      <c r="B196" s="158"/>
      <c r="D196" s="145" t="s">
        <v>140</v>
      </c>
      <c r="E196" s="159" t="s">
        <v>19</v>
      </c>
      <c r="F196" s="160" t="s">
        <v>151</v>
      </c>
      <c r="H196" s="161">
        <v>327</v>
      </c>
      <c r="I196" s="162"/>
      <c r="L196" s="158"/>
      <c r="M196" s="163"/>
      <c r="T196" s="164"/>
      <c r="AT196" s="159" t="s">
        <v>140</v>
      </c>
      <c r="AU196" s="159" t="s">
        <v>85</v>
      </c>
      <c r="AV196" s="14" t="s">
        <v>136</v>
      </c>
      <c r="AW196" s="14" t="s">
        <v>35</v>
      </c>
      <c r="AX196" s="14" t="s">
        <v>83</v>
      </c>
      <c r="AY196" s="159" t="s">
        <v>129</v>
      </c>
    </row>
    <row r="197" spans="2:65" s="13" customFormat="1" ht="11.25">
      <c r="B197" s="151"/>
      <c r="D197" s="145" t="s">
        <v>140</v>
      </c>
      <c r="F197" s="153" t="s">
        <v>152</v>
      </c>
      <c r="H197" s="154">
        <v>343.35</v>
      </c>
      <c r="I197" s="155"/>
      <c r="L197" s="151"/>
      <c r="M197" s="156"/>
      <c r="T197" s="157"/>
      <c r="AT197" s="152" t="s">
        <v>140</v>
      </c>
      <c r="AU197" s="152" t="s">
        <v>85</v>
      </c>
      <c r="AV197" s="13" t="s">
        <v>85</v>
      </c>
      <c r="AW197" s="13" t="s">
        <v>4</v>
      </c>
      <c r="AX197" s="13" t="s">
        <v>83</v>
      </c>
      <c r="AY197" s="152" t="s">
        <v>129</v>
      </c>
    </row>
    <row r="198" spans="2:65" s="1" customFormat="1" ht="44.25" customHeight="1">
      <c r="B198" s="32"/>
      <c r="C198" s="127" t="s">
        <v>200</v>
      </c>
      <c r="D198" s="127" t="s">
        <v>131</v>
      </c>
      <c r="E198" s="128" t="s">
        <v>201</v>
      </c>
      <c r="F198" s="129" t="s">
        <v>202</v>
      </c>
      <c r="G198" s="130" t="s">
        <v>203</v>
      </c>
      <c r="H198" s="131">
        <v>74.376999999999995</v>
      </c>
      <c r="I198" s="132"/>
      <c r="J198" s="133">
        <f>ROUND(I198*H198,2)</f>
        <v>0</v>
      </c>
      <c r="K198" s="129" t="s">
        <v>135</v>
      </c>
      <c r="L198" s="32"/>
      <c r="M198" s="134" t="s">
        <v>19</v>
      </c>
      <c r="N198" s="135" t="s">
        <v>46</v>
      </c>
      <c r="P198" s="136">
        <f>O198*H198</f>
        <v>0</v>
      </c>
      <c r="Q198" s="136">
        <v>0</v>
      </c>
      <c r="R198" s="136">
        <f>Q198*H198</f>
        <v>0</v>
      </c>
      <c r="S198" s="136">
        <v>0</v>
      </c>
      <c r="T198" s="137">
        <f>S198*H198</f>
        <v>0</v>
      </c>
      <c r="AR198" s="138" t="s">
        <v>136</v>
      </c>
      <c r="AT198" s="138" t="s">
        <v>131</v>
      </c>
      <c r="AU198" s="138" t="s">
        <v>85</v>
      </c>
      <c r="AY198" s="17" t="s">
        <v>129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7" t="s">
        <v>83</v>
      </c>
      <c r="BK198" s="139">
        <f>ROUND(I198*H198,2)</f>
        <v>0</v>
      </c>
      <c r="BL198" s="17" t="s">
        <v>136</v>
      </c>
      <c r="BM198" s="138" t="s">
        <v>204</v>
      </c>
    </row>
    <row r="199" spans="2:65" s="1" customFormat="1" ht="11.25">
      <c r="B199" s="32"/>
      <c r="D199" s="140" t="s">
        <v>138</v>
      </c>
      <c r="F199" s="141" t="s">
        <v>205</v>
      </c>
      <c r="I199" s="142"/>
      <c r="L199" s="32"/>
      <c r="M199" s="143"/>
      <c r="T199" s="53"/>
      <c r="AT199" s="17" t="s">
        <v>138</v>
      </c>
      <c r="AU199" s="17" t="s">
        <v>85</v>
      </c>
    </row>
    <row r="200" spans="2:65" s="12" customFormat="1" ht="11.25">
      <c r="B200" s="144"/>
      <c r="D200" s="145" t="s">
        <v>140</v>
      </c>
      <c r="E200" s="146" t="s">
        <v>19</v>
      </c>
      <c r="F200" s="147" t="s">
        <v>141</v>
      </c>
      <c r="H200" s="146" t="s">
        <v>19</v>
      </c>
      <c r="I200" s="148"/>
      <c r="L200" s="144"/>
      <c r="M200" s="149"/>
      <c r="T200" s="150"/>
      <c r="AT200" s="146" t="s">
        <v>140</v>
      </c>
      <c r="AU200" s="146" t="s">
        <v>85</v>
      </c>
      <c r="AV200" s="12" t="s">
        <v>83</v>
      </c>
      <c r="AW200" s="12" t="s">
        <v>35</v>
      </c>
      <c r="AX200" s="12" t="s">
        <v>75</v>
      </c>
      <c r="AY200" s="146" t="s">
        <v>129</v>
      </c>
    </row>
    <row r="201" spans="2:65" s="13" customFormat="1" ht="11.25">
      <c r="B201" s="151"/>
      <c r="D201" s="145" t="s">
        <v>140</v>
      </c>
      <c r="E201" s="152" t="s">
        <v>19</v>
      </c>
      <c r="F201" s="153" t="s">
        <v>206</v>
      </c>
      <c r="H201" s="154">
        <v>56.677999999999997</v>
      </c>
      <c r="I201" s="155"/>
      <c r="L201" s="151"/>
      <c r="M201" s="156"/>
      <c r="T201" s="157"/>
      <c r="AT201" s="152" t="s">
        <v>140</v>
      </c>
      <c r="AU201" s="152" t="s">
        <v>85</v>
      </c>
      <c r="AV201" s="13" t="s">
        <v>85</v>
      </c>
      <c r="AW201" s="13" t="s">
        <v>35</v>
      </c>
      <c r="AX201" s="13" t="s">
        <v>75</v>
      </c>
      <c r="AY201" s="152" t="s">
        <v>129</v>
      </c>
    </row>
    <row r="202" spans="2:65" s="12" customFormat="1" ht="11.25">
      <c r="B202" s="144"/>
      <c r="D202" s="145" t="s">
        <v>140</v>
      </c>
      <c r="E202" s="146" t="s">
        <v>19</v>
      </c>
      <c r="F202" s="147" t="s">
        <v>143</v>
      </c>
      <c r="H202" s="146" t="s">
        <v>19</v>
      </c>
      <c r="I202" s="148"/>
      <c r="L202" s="144"/>
      <c r="M202" s="149"/>
      <c r="T202" s="150"/>
      <c r="AT202" s="146" t="s">
        <v>140</v>
      </c>
      <c r="AU202" s="146" t="s">
        <v>85</v>
      </c>
      <c r="AV202" s="12" t="s">
        <v>83</v>
      </c>
      <c r="AW202" s="12" t="s">
        <v>35</v>
      </c>
      <c r="AX202" s="12" t="s">
        <v>75</v>
      </c>
      <c r="AY202" s="146" t="s">
        <v>129</v>
      </c>
    </row>
    <row r="203" spans="2:65" s="13" customFormat="1" ht="11.25">
      <c r="B203" s="151"/>
      <c r="D203" s="145" t="s">
        <v>140</v>
      </c>
      <c r="E203" s="152" t="s">
        <v>19</v>
      </c>
      <c r="F203" s="153" t="s">
        <v>207</v>
      </c>
      <c r="H203" s="154">
        <v>1.98</v>
      </c>
      <c r="I203" s="155"/>
      <c r="L203" s="151"/>
      <c r="M203" s="156"/>
      <c r="T203" s="157"/>
      <c r="AT203" s="152" t="s">
        <v>140</v>
      </c>
      <c r="AU203" s="152" t="s">
        <v>85</v>
      </c>
      <c r="AV203" s="13" t="s">
        <v>85</v>
      </c>
      <c r="AW203" s="13" t="s">
        <v>35</v>
      </c>
      <c r="AX203" s="13" t="s">
        <v>75</v>
      </c>
      <c r="AY203" s="152" t="s">
        <v>129</v>
      </c>
    </row>
    <row r="204" spans="2:65" s="12" customFormat="1" ht="11.25">
      <c r="B204" s="144"/>
      <c r="D204" s="145" t="s">
        <v>140</v>
      </c>
      <c r="E204" s="146" t="s">
        <v>19</v>
      </c>
      <c r="F204" s="147" t="s">
        <v>147</v>
      </c>
      <c r="H204" s="146" t="s">
        <v>19</v>
      </c>
      <c r="I204" s="148"/>
      <c r="L204" s="144"/>
      <c r="M204" s="149"/>
      <c r="T204" s="150"/>
      <c r="AT204" s="146" t="s">
        <v>140</v>
      </c>
      <c r="AU204" s="146" t="s">
        <v>85</v>
      </c>
      <c r="AV204" s="12" t="s">
        <v>83</v>
      </c>
      <c r="AW204" s="12" t="s">
        <v>35</v>
      </c>
      <c r="AX204" s="12" t="s">
        <v>75</v>
      </c>
      <c r="AY204" s="146" t="s">
        <v>129</v>
      </c>
    </row>
    <row r="205" spans="2:65" s="13" customFormat="1" ht="11.25">
      <c r="B205" s="151"/>
      <c r="D205" s="145" t="s">
        <v>140</v>
      </c>
      <c r="E205" s="152" t="s">
        <v>19</v>
      </c>
      <c r="F205" s="153" t="s">
        <v>208</v>
      </c>
      <c r="H205" s="154">
        <v>7.4249999999999998</v>
      </c>
      <c r="I205" s="155"/>
      <c r="L205" s="151"/>
      <c r="M205" s="156"/>
      <c r="T205" s="157"/>
      <c r="AT205" s="152" t="s">
        <v>140</v>
      </c>
      <c r="AU205" s="152" t="s">
        <v>85</v>
      </c>
      <c r="AV205" s="13" t="s">
        <v>85</v>
      </c>
      <c r="AW205" s="13" t="s">
        <v>35</v>
      </c>
      <c r="AX205" s="13" t="s">
        <v>75</v>
      </c>
      <c r="AY205" s="152" t="s">
        <v>129</v>
      </c>
    </row>
    <row r="206" spans="2:65" s="12" customFormat="1" ht="11.25">
      <c r="B206" s="144"/>
      <c r="D206" s="145" t="s">
        <v>140</v>
      </c>
      <c r="E206" s="146" t="s">
        <v>19</v>
      </c>
      <c r="F206" s="147" t="s">
        <v>167</v>
      </c>
      <c r="H206" s="146" t="s">
        <v>19</v>
      </c>
      <c r="I206" s="148"/>
      <c r="L206" s="144"/>
      <c r="M206" s="149"/>
      <c r="T206" s="150"/>
      <c r="AT206" s="146" t="s">
        <v>140</v>
      </c>
      <c r="AU206" s="146" t="s">
        <v>85</v>
      </c>
      <c r="AV206" s="12" t="s">
        <v>83</v>
      </c>
      <c r="AW206" s="12" t="s">
        <v>35</v>
      </c>
      <c r="AX206" s="12" t="s">
        <v>75</v>
      </c>
      <c r="AY206" s="146" t="s">
        <v>129</v>
      </c>
    </row>
    <row r="207" spans="2:65" s="13" customFormat="1" ht="11.25">
      <c r="B207" s="151"/>
      <c r="D207" s="145" t="s">
        <v>140</v>
      </c>
      <c r="E207" s="152" t="s">
        <v>19</v>
      </c>
      <c r="F207" s="153" t="s">
        <v>209</v>
      </c>
      <c r="H207" s="154">
        <v>4.7519999999999998</v>
      </c>
      <c r="I207" s="155"/>
      <c r="L207" s="151"/>
      <c r="M207" s="156"/>
      <c r="T207" s="157"/>
      <c r="AT207" s="152" t="s">
        <v>140</v>
      </c>
      <c r="AU207" s="152" t="s">
        <v>85</v>
      </c>
      <c r="AV207" s="13" t="s">
        <v>85</v>
      </c>
      <c r="AW207" s="13" t="s">
        <v>35</v>
      </c>
      <c r="AX207" s="13" t="s">
        <v>75</v>
      </c>
      <c r="AY207" s="152" t="s">
        <v>129</v>
      </c>
    </row>
    <row r="208" spans="2:65" s="14" customFormat="1" ht="11.25">
      <c r="B208" s="158"/>
      <c r="D208" s="145" t="s">
        <v>140</v>
      </c>
      <c r="E208" s="159" t="s">
        <v>19</v>
      </c>
      <c r="F208" s="160" t="s">
        <v>151</v>
      </c>
      <c r="H208" s="161">
        <v>70.834999999999994</v>
      </c>
      <c r="I208" s="162"/>
      <c r="L208" s="158"/>
      <c r="M208" s="163"/>
      <c r="T208" s="164"/>
      <c r="AT208" s="159" t="s">
        <v>140</v>
      </c>
      <c r="AU208" s="159" t="s">
        <v>85</v>
      </c>
      <c r="AV208" s="14" t="s">
        <v>136</v>
      </c>
      <c r="AW208" s="14" t="s">
        <v>35</v>
      </c>
      <c r="AX208" s="14" t="s">
        <v>83</v>
      </c>
      <c r="AY208" s="159" t="s">
        <v>129</v>
      </c>
    </row>
    <row r="209" spans="2:65" s="13" customFormat="1" ht="11.25">
      <c r="B209" s="151"/>
      <c r="D209" s="145" t="s">
        <v>140</v>
      </c>
      <c r="F209" s="153" t="s">
        <v>210</v>
      </c>
      <c r="H209" s="154">
        <v>74.376999999999995</v>
      </c>
      <c r="I209" s="155"/>
      <c r="L209" s="151"/>
      <c r="M209" s="156"/>
      <c r="T209" s="157"/>
      <c r="AT209" s="152" t="s">
        <v>140</v>
      </c>
      <c r="AU209" s="152" t="s">
        <v>85</v>
      </c>
      <c r="AV209" s="13" t="s">
        <v>85</v>
      </c>
      <c r="AW209" s="13" t="s">
        <v>4</v>
      </c>
      <c r="AX209" s="13" t="s">
        <v>83</v>
      </c>
      <c r="AY209" s="152" t="s">
        <v>129</v>
      </c>
    </row>
    <row r="210" spans="2:65" s="1" customFormat="1" ht="37.9" customHeight="1">
      <c r="B210" s="32"/>
      <c r="C210" s="127" t="s">
        <v>211</v>
      </c>
      <c r="D210" s="127" t="s">
        <v>131</v>
      </c>
      <c r="E210" s="128" t="s">
        <v>212</v>
      </c>
      <c r="F210" s="129" t="s">
        <v>213</v>
      </c>
      <c r="G210" s="130" t="s">
        <v>155</v>
      </c>
      <c r="H210" s="131">
        <v>45.076999999999998</v>
      </c>
      <c r="I210" s="132"/>
      <c r="J210" s="133">
        <f>ROUND(I210*H210,2)</f>
        <v>0</v>
      </c>
      <c r="K210" s="129" t="s">
        <v>135</v>
      </c>
      <c r="L210" s="32"/>
      <c r="M210" s="134" t="s">
        <v>19</v>
      </c>
      <c r="N210" s="135" t="s">
        <v>46</v>
      </c>
      <c r="P210" s="136">
        <f>O210*H210</f>
        <v>0</v>
      </c>
      <c r="Q210" s="136">
        <v>0</v>
      </c>
      <c r="R210" s="136">
        <f>Q210*H210</f>
        <v>0</v>
      </c>
      <c r="S210" s="136">
        <v>0</v>
      </c>
      <c r="T210" s="137">
        <f>S210*H210</f>
        <v>0</v>
      </c>
      <c r="AR210" s="138" t="s">
        <v>136</v>
      </c>
      <c r="AT210" s="138" t="s">
        <v>131</v>
      </c>
      <c r="AU210" s="138" t="s">
        <v>85</v>
      </c>
      <c r="AY210" s="17" t="s">
        <v>129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7" t="s">
        <v>83</v>
      </c>
      <c r="BK210" s="139">
        <f>ROUND(I210*H210,2)</f>
        <v>0</v>
      </c>
      <c r="BL210" s="17" t="s">
        <v>136</v>
      </c>
      <c r="BM210" s="138" t="s">
        <v>214</v>
      </c>
    </row>
    <row r="211" spans="2:65" s="1" customFormat="1" ht="11.25">
      <c r="B211" s="32"/>
      <c r="D211" s="140" t="s">
        <v>138</v>
      </c>
      <c r="F211" s="141" t="s">
        <v>215</v>
      </c>
      <c r="I211" s="142"/>
      <c r="L211" s="32"/>
      <c r="M211" s="143"/>
      <c r="T211" s="53"/>
      <c r="AT211" s="17" t="s">
        <v>138</v>
      </c>
      <c r="AU211" s="17" t="s">
        <v>85</v>
      </c>
    </row>
    <row r="212" spans="2:65" s="12" customFormat="1" ht="11.25">
      <c r="B212" s="144"/>
      <c r="D212" s="145" t="s">
        <v>140</v>
      </c>
      <c r="E212" s="146" t="s">
        <v>19</v>
      </c>
      <c r="F212" s="147" t="s">
        <v>141</v>
      </c>
      <c r="H212" s="146" t="s">
        <v>19</v>
      </c>
      <c r="I212" s="148"/>
      <c r="L212" s="144"/>
      <c r="M212" s="149"/>
      <c r="T212" s="150"/>
      <c r="AT212" s="146" t="s">
        <v>140</v>
      </c>
      <c r="AU212" s="146" t="s">
        <v>85</v>
      </c>
      <c r="AV212" s="12" t="s">
        <v>83</v>
      </c>
      <c r="AW212" s="12" t="s">
        <v>35</v>
      </c>
      <c r="AX212" s="12" t="s">
        <v>75</v>
      </c>
      <c r="AY212" s="146" t="s">
        <v>129</v>
      </c>
    </row>
    <row r="213" spans="2:65" s="13" customFormat="1" ht="11.25">
      <c r="B213" s="151"/>
      <c r="D213" s="145" t="s">
        <v>140</v>
      </c>
      <c r="E213" s="152" t="s">
        <v>19</v>
      </c>
      <c r="F213" s="153" t="s">
        <v>158</v>
      </c>
      <c r="H213" s="154">
        <v>34.35</v>
      </c>
      <c r="I213" s="155"/>
      <c r="L213" s="151"/>
      <c r="M213" s="156"/>
      <c r="T213" s="157"/>
      <c r="AT213" s="152" t="s">
        <v>140</v>
      </c>
      <c r="AU213" s="152" t="s">
        <v>85</v>
      </c>
      <c r="AV213" s="13" t="s">
        <v>85</v>
      </c>
      <c r="AW213" s="13" t="s">
        <v>35</v>
      </c>
      <c r="AX213" s="13" t="s">
        <v>75</v>
      </c>
      <c r="AY213" s="152" t="s">
        <v>129</v>
      </c>
    </row>
    <row r="214" spans="2:65" s="12" customFormat="1" ht="11.25">
      <c r="B214" s="144"/>
      <c r="D214" s="145" t="s">
        <v>140</v>
      </c>
      <c r="E214" s="146" t="s">
        <v>19</v>
      </c>
      <c r="F214" s="147" t="s">
        <v>143</v>
      </c>
      <c r="H214" s="146" t="s">
        <v>19</v>
      </c>
      <c r="I214" s="148"/>
      <c r="L214" s="144"/>
      <c r="M214" s="149"/>
      <c r="T214" s="150"/>
      <c r="AT214" s="146" t="s">
        <v>140</v>
      </c>
      <c r="AU214" s="146" t="s">
        <v>85</v>
      </c>
      <c r="AV214" s="12" t="s">
        <v>83</v>
      </c>
      <c r="AW214" s="12" t="s">
        <v>35</v>
      </c>
      <c r="AX214" s="12" t="s">
        <v>75</v>
      </c>
      <c r="AY214" s="146" t="s">
        <v>129</v>
      </c>
    </row>
    <row r="215" spans="2:65" s="13" customFormat="1" ht="11.25">
      <c r="B215" s="151"/>
      <c r="D215" s="145" t="s">
        <v>140</v>
      </c>
      <c r="E215" s="152" t="s">
        <v>19</v>
      </c>
      <c r="F215" s="153" t="s">
        <v>159</v>
      </c>
      <c r="H215" s="154">
        <v>1.2</v>
      </c>
      <c r="I215" s="155"/>
      <c r="L215" s="151"/>
      <c r="M215" s="156"/>
      <c r="T215" s="157"/>
      <c r="AT215" s="152" t="s">
        <v>140</v>
      </c>
      <c r="AU215" s="152" t="s">
        <v>85</v>
      </c>
      <c r="AV215" s="13" t="s">
        <v>85</v>
      </c>
      <c r="AW215" s="13" t="s">
        <v>35</v>
      </c>
      <c r="AX215" s="13" t="s">
        <v>75</v>
      </c>
      <c r="AY215" s="152" t="s">
        <v>129</v>
      </c>
    </row>
    <row r="216" spans="2:65" s="12" customFormat="1" ht="11.25">
      <c r="B216" s="144"/>
      <c r="D216" s="145" t="s">
        <v>140</v>
      </c>
      <c r="E216" s="146" t="s">
        <v>19</v>
      </c>
      <c r="F216" s="147" t="s">
        <v>147</v>
      </c>
      <c r="H216" s="146" t="s">
        <v>19</v>
      </c>
      <c r="I216" s="148"/>
      <c r="L216" s="144"/>
      <c r="M216" s="149"/>
      <c r="T216" s="150"/>
      <c r="AT216" s="146" t="s">
        <v>140</v>
      </c>
      <c r="AU216" s="146" t="s">
        <v>85</v>
      </c>
      <c r="AV216" s="12" t="s">
        <v>83</v>
      </c>
      <c r="AW216" s="12" t="s">
        <v>35</v>
      </c>
      <c r="AX216" s="12" t="s">
        <v>75</v>
      </c>
      <c r="AY216" s="146" t="s">
        <v>129</v>
      </c>
    </row>
    <row r="217" spans="2:65" s="13" customFormat="1" ht="11.25">
      <c r="B217" s="151"/>
      <c r="D217" s="145" t="s">
        <v>140</v>
      </c>
      <c r="E217" s="152" t="s">
        <v>19</v>
      </c>
      <c r="F217" s="153" t="s">
        <v>160</v>
      </c>
      <c r="H217" s="154">
        <v>4.5</v>
      </c>
      <c r="I217" s="155"/>
      <c r="L217" s="151"/>
      <c r="M217" s="156"/>
      <c r="T217" s="157"/>
      <c r="AT217" s="152" t="s">
        <v>140</v>
      </c>
      <c r="AU217" s="152" t="s">
        <v>85</v>
      </c>
      <c r="AV217" s="13" t="s">
        <v>85</v>
      </c>
      <c r="AW217" s="13" t="s">
        <v>35</v>
      </c>
      <c r="AX217" s="13" t="s">
        <v>75</v>
      </c>
      <c r="AY217" s="152" t="s">
        <v>129</v>
      </c>
    </row>
    <row r="218" spans="2:65" s="12" customFormat="1" ht="11.25">
      <c r="B218" s="144"/>
      <c r="D218" s="145" t="s">
        <v>140</v>
      </c>
      <c r="E218" s="146" t="s">
        <v>19</v>
      </c>
      <c r="F218" s="147" t="s">
        <v>167</v>
      </c>
      <c r="H218" s="146" t="s">
        <v>19</v>
      </c>
      <c r="I218" s="148"/>
      <c r="L218" s="144"/>
      <c r="M218" s="149"/>
      <c r="T218" s="150"/>
      <c r="AT218" s="146" t="s">
        <v>140</v>
      </c>
      <c r="AU218" s="146" t="s">
        <v>85</v>
      </c>
      <c r="AV218" s="12" t="s">
        <v>83</v>
      </c>
      <c r="AW218" s="12" t="s">
        <v>35</v>
      </c>
      <c r="AX218" s="12" t="s">
        <v>75</v>
      </c>
      <c r="AY218" s="146" t="s">
        <v>129</v>
      </c>
    </row>
    <row r="219" spans="2:65" s="13" customFormat="1" ht="11.25">
      <c r="B219" s="151"/>
      <c r="D219" s="145" t="s">
        <v>140</v>
      </c>
      <c r="E219" s="152" t="s">
        <v>19</v>
      </c>
      <c r="F219" s="153" t="s">
        <v>168</v>
      </c>
      <c r="H219" s="154">
        <v>2.88</v>
      </c>
      <c r="I219" s="155"/>
      <c r="L219" s="151"/>
      <c r="M219" s="156"/>
      <c r="T219" s="157"/>
      <c r="AT219" s="152" t="s">
        <v>140</v>
      </c>
      <c r="AU219" s="152" t="s">
        <v>85</v>
      </c>
      <c r="AV219" s="13" t="s">
        <v>85</v>
      </c>
      <c r="AW219" s="13" t="s">
        <v>35</v>
      </c>
      <c r="AX219" s="13" t="s">
        <v>75</v>
      </c>
      <c r="AY219" s="152" t="s">
        <v>129</v>
      </c>
    </row>
    <row r="220" spans="2:65" s="14" customFormat="1" ht="11.25">
      <c r="B220" s="158"/>
      <c r="D220" s="145" t="s">
        <v>140</v>
      </c>
      <c r="E220" s="159" t="s">
        <v>19</v>
      </c>
      <c r="F220" s="160" t="s">
        <v>151</v>
      </c>
      <c r="H220" s="161">
        <v>42.93</v>
      </c>
      <c r="I220" s="162"/>
      <c r="L220" s="158"/>
      <c r="M220" s="163"/>
      <c r="T220" s="164"/>
      <c r="AT220" s="159" t="s">
        <v>140</v>
      </c>
      <c r="AU220" s="159" t="s">
        <v>85</v>
      </c>
      <c r="AV220" s="14" t="s">
        <v>136</v>
      </c>
      <c r="AW220" s="14" t="s">
        <v>35</v>
      </c>
      <c r="AX220" s="14" t="s">
        <v>83</v>
      </c>
      <c r="AY220" s="159" t="s">
        <v>129</v>
      </c>
    </row>
    <row r="221" spans="2:65" s="13" customFormat="1" ht="11.25">
      <c r="B221" s="151"/>
      <c r="D221" s="145" t="s">
        <v>140</v>
      </c>
      <c r="F221" s="153" t="s">
        <v>179</v>
      </c>
      <c r="H221" s="154">
        <v>45.076999999999998</v>
      </c>
      <c r="I221" s="155"/>
      <c r="L221" s="151"/>
      <c r="M221" s="156"/>
      <c r="T221" s="157"/>
      <c r="AT221" s="152" t="s">
        <v>140</v>
      </c>
      <c r="AU221" s="152" t="s">
        <v>85</v>
      </c>
      <c r="AV221" s="13" t="s">
        <v>85</v>
      </c>
      <c r="AW221" s="13" t="s">
        <v>4</v>
      </c>
      <c r="AX221" s="13" t="s">
        <v>83</v>
      </c>
      <c r="AY221" s="152" t="s">
        <v>129</v>
      </c>
    </row>
    <row r="222" spans="2:65" s="1" customFormat="1" ht="37.9" customHeight="1">
      <c r="B222" s="32"/>
      <c r="C222" s="127" t="s">
        <v>8</v>
      </c>
      <c r="D222" s="127" t="s">
        <v>131</v>
      </c>
      <c r="E222" s="128" t="s">
        <v>216</v>
      </c>
      <c r="F222" s="129" t="s">
        <v>217</v>
      </c>
      <c r="G222" s="130" t="s">
        <v>134</v>
      </c>
      <c r="H222" s="131">
        <v>7.2</v>
      </c>
      <c r="I222" s="132"/>
      <c r="J222" s="133">
        <f>ROUND(I222*H222,2)</f>
        <v>0</v>
      </c>
      <c r="K222" s="129" t="s">
        <v>135</v>
      </c>
      <c r="L222" s="32"/>
      <c r="M222" s="134" t="s">
        <v>19</v>
      </c>
      <c r="N222" s="135" t="s">
        <v>46</v>
      </c>
      <c r="P222" s="136">
        <f>O222*H222</f>
        <v>0</v>
      </c>
      <c r="Q222" s="136">
        <v>0</v>
      </c>
      <c r="R222" s="136">
        <f>Q222*H222</f>
        <v>0</v>
      </c>
      <c r="S222" s="136">
        <v>0</v>
      </c>
      <c r="T222" s="137">
        <f>S222*H222</f>
        <v>0</v>
      </c>
      <c r="AR222" s="138" t="s">
        <v>136</v>
      </c>
      <c r="AT222" s="138" t="s">
        <v>131</v>
      </c>
      <c r="AU222" s="138" t="s">
        <v>85</v>
      </c>
      <c r="AY222" s="17" t="s">
        <v>129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7" t="s">
        <v>83</v>
      </c>
      <c r="BK222" s="139">
        <f>ROUND(I222*H222,2)</f>
        <v>0</v>
      </c>
      <c r="BL222" s="17" t="s">
        <v>136</v>
      </c>
      <c r="BM222" s="138" t="s">
        <v>218</v>
      </c>
    </row>
    <row r="223" spans="2:65" s="1" customFormat="1" ht="11.25">
      <c r="B223" s="32"/>
      <c r="D223" s="140" t="s">
        <v>138</v>
      </c>
      <c r="F223" s="141" t="s">
        <v>219</v>
      </c>
      <c r="I223" s="142"/>
      <c r="L223" s="32"/>
      <c r="M223" s="143"/>
      <c r="T223" s="53"/>
      <c r="AT223" s="17" t="s">
        <v>138</v>
      </c>
      <c r="AU223" s="17" t="s">
        <v>85</v>
      </c>
    </row>
    <row r="224" spans="2:65" s="12" customFormat="1" ht="11.25">
      <c r="B224" s="144"/>
      <c r="D224" s="145" t="s">
        <v>140</v>
      </c>
      <c r="E224" s="146" t="s">
        <v>19</v>
      </c>
      <c r="F224" s="147" t="s">
        <v>147</v>
      </c>
      <c r="H224" s="146" t="s">
        <v>19</v>
      </c>
      <c r="I224" s="148"/>
      <c r="L224" s="144"/>
      <c r="M224" s="149"/>
      <c r="T224" s="150"/>
      <c r="AT224" s="146" t="s">
        <v>140</v>
      </c>
      <c r="AU224" s="146" t="s">
        <v>85</v>
      </c>
      <c r="AV224" s="12" t="s">
        <v>83</v>
      </c>
      <c r="AW224" s="12" t="s">
        <v>35</v>
      </c>
      <c r="AX224" s="12" t="s">
        <v>75</v>
      </c>
      <c r="AY224" s="146" t="s">
        <v>129</v>
      </c>
    </row>
    <row r="225" spans="2:65" s="13" customFormat="1" ht="11.25">
      <c r="B225" s="151"/>
      <c r="D225" s="145" t="s">
        <v>140</v>
      </c>
      <c r="E225" s="152" t="s">
        <v>19</v>
      </c>
      <c r="F225" s="153" t="s">
        <v>220</v>
      </c>
      <c r="H225" s="154">
        <v>6</v>
      </c>
      <c r="I225" s="155"/>
      <c r="L225" s="151"/>
      <c r="M225" s="156"/>
      <c r="T225" s="157"/>
      <c r="AT225" s="152" t="s">
        <v>140</v>
      </c>
      <c r="AU225" s="152" t="s">
        <v>85</v>
      </c>
      <c r="AV225" s="13" t="s">
        <v>85</v>
      </c>
      <c r="AW225" s="13" t="s">
        <v>35</v>
      </c>
      <c r="AX225" s="13" t="s">
        <v>75</v>
      </c>
      <c r="AY225" s="152" t="s">
        <v>129</v>
      </c>
    </row>
    <row r="226" spans="2:65" s="14" customFormat="1" ht="11.25">
      <c r="B226" s="158"/>
      <c r="D226" s="145" t="s">
        <v>140</v>
      </c>
      <c r="E226" s="159" t="s">
        <v>19</v>
      </c>
      <c r="F226" s="160" t="s">
        <v>151</v>
      </c>
      <c r="H226" s="161">
        <v>6</v>
      </c>
      <c r="I226" s="162"/>
      <c r="L226" s="158"/>
      <c r="M226" s="163"/>
      <c r="T226" s="164"/>
      <c r="AT226" s="159" t="s">
        <v>140</v>
      </c>
      <c r="AU226" s="159" t="s">
        <v>85</v>
      </c>
      <c r="AV226" s="14" t="s">
        <v>136</v>
      </c>
      <c r="AW226" s="14" t="s">
        <v>35</v>
      </c>
      <c r="AX226" s="14" t="s">
        <v>83</v>
      </c>
      <c r="AY226" s="159" t="s">
        <v>129</v>
      </c>
    </row>
    <row r="227" spans="2:65" s="13" customFormat="1" ht="11.25">
      <c r="B227" s="151"/>
      <c r="D227" s="145" t="s">
        <v>140</v>
      </c>
      <c r="F227" s="153" t="s">
        <v>221</v>
      </c>
      <c r="H227" s="154">
        <v>7.2</v>
      </c>
      <c r="I227" s="155"/>
      <c r="L227" s="151"/>
      <c r="M227" s="156"/>
      <c r="T227" s="157"/>
      <c r="AT227" s="152" t="s">
        <v>140</v>
      </c>
      <c r="AU227" s="152" t="s">
        <v>85</v>
      </c>
      <c r="AV227" s="13" t="s">
        <v>85</v>
      </c>
      <c r="AW227" s="13" t="s">
        <v>4</v>
      </c>
      <c r="AX227" s="13" t="s">
        <v>83</v>
      </c>
      <c r="AY227" s="152" t="s">
        <v>129</v>
      </c>
    </row>
    <row r="228" spans="2:65" s="1" customFormat="1" ht="16.5" customHeight="1">
      <c r="B228" s="32"/>
      <c r="C228" s="165" t="s">
        <v>222</v>
      </c>
      <c r="D228" s="165" t="s">
        <v>223</v>
      </c>
      <c r="E228" s="166" t="s">
        <v>224</v>
      </c>
      <c r="F228" s="167" t="s">
        <v>225</v>
      </c>
      <c r="G228" s="168" t="s">
        <v>226</v>
      </c>
      <c r="H228" s="169">
        <v>0.13200000000000001</v>
      </c>
      <c r="I228" s="170"/>
      <c r="J228" s="171">
        <f>ROUND(I228*H228,2)</f>
        <v>0</v>
      </c>
      <c r="K228" s="167" t="s">
        <v>135</v>
      </c>
      <c r="L228" s="172"/>
      <c r="M228" s="173" t="s">
        <v>19</v>
      </c>
      <c r="N228" s="174" t="s">
        <v>46</v>
      </c>
      <c r="P228" s="136">
        <f>O228*H228</f>
        <v>0</v>
      </c>
      <c r="Q228" s="136">
        <v>1E-3</v>
      </c>
      <c r="R228" s="136">
        <f>Q228*H228</f>
        <v>1.3200000000000001E-4</v>
      </c>
      <c r="S228" s="136">
        <v>0</v>
      </c>
      <c r="T228" s="137">
        <f>S228*H228</f>
        <v>0</v>
      </c>
      <c r="AR228" s="138" t="s">
        <v>144</v>
      </c>
      <c r="AT228" s="138" t="s">
        <v>223</v>
      </c>
      <c r="AU228" s="138" t="s">
        <v>85</v>
      </c>
      <c r="AY228" s="17" t="s">
        <v>129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7" t="s">
        <v>83</v>
      </c>
      <c r="BK228" s="139">
        <f>ROUND(I228*H228,2)</f>
        <v>0</v>
      </c>
      <c r="BL228" s="17" t="s">
        <v>136</v>
      </c>
      <c r="BM228" s="138" t="s">
        <v>227</v>
      </c>
    </row>
    <row r="229" spans="2:65" s="12" customFormat="1" ht="11.25">
      <c r="B229" s="144"/>
      <c r="D229" s="145" t="s">
        <v>140</v>
      </c>
      <c r="E229" s="146" t="s">
        <v>19</v>
      </c>
      <c r="F229" s="147" t="s">
        <v>147</v>
      </c>
      <c r="H229" s="146" t="s">
        <v>19</v>
      </c>
      <c r="I229" s="148"/>
      <c r="L229" s="144"/>
      <c r="M229" s="149"/>
      <c r="T229" s="150"/>
      <c r="AT229" s="146" t="s">
        <v>140</v>
      </c>
      <c r="AU229" s="146" t="s">
        <v>85</v>
      </c>
      <c r="AV229" s="12" t="s">
        <v>83</v>
      </c>
      <c r="AW229" s="12" t="s">
        <v>35</v>
      </c>
      <c r="AX229" s="12" t="s">
        <v>75</v>
      </c>
      <c r="AY229" s="146" t="s">
        <v>129</v>
      </c>
    </row>
    <row r="230" spans="2:65" s="13" customFormat="1" ht="11.25">
      <c r="B230" s="151"/>
      <c r="D230" s="145" t="s">
        <v>140</v>
      </c>
      <c r="E230" s="152" t="s">
        <v>19</v>
      </c>
      <c r="F230" s="153" t="s">
        <v>220</v>
      </c>
      <c r="H230" s="154">
        <v>6</v>
      </c>
      <c r="I230" s="155"/>
      <c r="L230" s="151"/>
      <c r="M230" s="156"/>
      <c r="T230" s="157"/>
      <c r="AT230" s="152" t="s">
        <v>140</v>
      </c>
      <c r="AU230" s="152" t="s">
        <v>85</v>
      </c>
      <c r="AV230" s="13" t="s">
        <v>85</v>
      </c>
      <c r="AW230" s="13" t="s">
        <v>35</v>
      </c>
      <c r="AX230" s="13" t="s">
        <v>75</v>
      </c>
      <c r="AY230" s="152" t="s">
        <v>129</v>
      </c>
    </row>
    <row r="231" spans="2:65" s="14" customFormat="1" ht="11.25">
      <c r="B231" s="158"/>
      <c r="D231" s="145" t="s">
        <v>140</v>
      </c>
      <c r="E231" s="159" t="s">
        <v>19</v>
      </c>
      <c r="F231" s="160" t="s">
        <v>151</v>
      </c>
      <c r="H231" s="161">
        <v>6</v>
      </c>
      <c r="I231" s="162"/>
      <c r="L231" s="158"/>
      <c r="M231" s="163"/>
      <c r="T231" s="164"/>
      <c r="AT231" s="159" t="s">
        <v>140</v>
      </c>
      <c r="AU231" s="159" t="s">
        <v>85</v>
      </c>
      <c r="AV231" s="14" t="s">
        <v>136</v>
      </c>
      <c r="AW231" s="14" t="s">
        <v>35</v>
      </c>
      <c r="AX231" s="14" t="s">
        <v>83</v>
      </c>
      <c r="AY231" s="159" t="s">
        <v>129</v>
      </c>
    </row>
    <row r="232" spans="2:65" s="13" customFormat="1" ht="11.25">
      <c r="B232" s="151"/>
      <c r="D232" s="145" t="s">
        <v>140</v>
      </c>
      <c r="F232" s="153" t="s">
        <v>228</v>
      </c>
      <c r="H232" s="154">
        <v>0.13200000000000001</v>
      </c>
      <c r="I232" s="155"/>
      <c r="L232" s="151"/>
      <c r="M232" s="156"/>
      <c r="T232" s="157"/>
      <c r="AT232" s="152" t="s">
        <v>140</v>
      </c>
      <c r="AU232" s="152" t="s">
        <v>85</v>
      </c>
      <c r="AV232" s="13" t="s">
        <v>85</v>
      </c>
      <c r="AW232" s="13" t="s">
        <v>4</v>
      </c>
      <c r="AX232" s="13" t="s">
        <v>83</v>
      </c>
      <c r="AY232" s="152" t="s">
        <v>129</v>
      </c>
    </row>
    <row r="233" spans="2:65" s="1" customFormat="1" ht="37.9" customHeight="1">
      <c r="B233" s="32"/>
      <c r="C233" s="127" t="s">
        <v>229</v>
      </c>
      <c r="D233" s="127" t="s">
        <v>131</v>
      </c>
      <c r="E233" s="128" t="s">
        <v>230</v>
      </c>
      <c r="F233" s="129" t="s">
        <v>231</v>
      </c>
      <c r="G233" s="130" t="s">
        <v>134</v>
      </c>
      <c r="H233" s="131">
        <v>343.35</v>
      </c>
      <c r="I233" s="132"/>
      <c r="J233" s="133">
        <f>ROUND(I233*H233,2)</f>
        <v>0</v>
      </c>
      <c r="K233" s="129" t="s">
        <v>135</v>
      </c>
      <c r="L233" s="32"/>
      <c r="M233" s="134" t="s">
        <v>19</v>
      </c>
      <c r="N233" s="135" t="s">
        <v>46</v>
      </c>
      <c r="P233" s="136">
        <f>O233*H233</f>
        <v>0</v>
      </c>
      <c r="Q233" s="136">
        <v>0</v>
      </c>
      <c r="R233" s="136">
        <f>Q233*H233</f>
        <v>0</v>
      </c>
      <c r="S233" s="136">
        <v>0</v>
      </c>
      <c r="T233" s="137">
        <f>S233*H233</f>
        <v>0</v>
      </c>
      <c r="AR233" s="138" t="s">
        <v>136</v>
      </c>
      <c r="AT233" s="138" t="s">
        <v>131</v>
      </c>
      <c r="AU233" s="138" t="s">
        <v>85</v>
      </c>
      <c r="AY233" s="17" t="s">
        <v>129</v>
      </c>
      <c r="BE233" s="139">
        <f>IF(N233="základní",J233,0)</f>
        <v>0</v>
      </c>
      <c r="BF233" s="139">
        <f>IF(N233="snížená",J233,0)</f>
        <v>0</v>
      </c>
      <c r="BG233" s="139">
        <f>IF(N233="zákl. přenesená",J233,0)</f>
        <v>0</v>
      </c>
      <c r="BH233" s="139">
        <f>IF(N233="sníž. přenesená",J233,0)</f>
        <v>0</v>
      </c>
      <c r="BI233" s="139">
        <f>IF(N233="nulová",J233,0)</f>
        <v>0</v>
      </c>
      <c r="BJ233" s="17" t="s">
        <v>83</v>
      </c>
      <c r="BK233" s="139">
        <f>ROUND(I233*H233,2)</f>
        <v>0</v>
      </c>
      <c r="BL233" s="17" t="s">
        <v>136</v>
      </c>
      <c r="BM233" s="138" t="s">
        <v>232</v>
      </c>
    </row>
    <row r="234" spans="2:65" s="1" customFormat="1" ht="11.25">
      <c r="B234" s="32"/>
      <c r="D234" s="140" t="s">
        <v>138</v>
      </c>
      <c r="F234" s="141" t="s">
        <v>233</v>
      </c>
      <c r="I234" s="142"/>
      <c r="L234" s="32"/>
      <c r="M234" s="143"/>
      <c r="T234" s="53"/>
      <c r="AT234" s="17" t="s">
        <v>138</v>
      </c>
      <c r="AU234" s="17" t="s">
        <v>85</v>
      </c>
    </row>
    <row r="235" spans="2:65" s="12" customFormat="1" ht="11.25">
      <c r="B235" s="144"/>
      <c r="D235" s="145" t="s">
        <v>140</v>
      </c>
      <c r="E235" s="146" t="s">
        <v>19</v>
      </c>
      <c r="F235" s="147" t="s">
        <v>141</v>
      </c>
      <c r="H235" s="146" t="s">
        <v>19</v>
      </c>
      <c r="I235" s="148"/>
      <c r="L235" s="144"/>
      <c r="M235" s="149"/>
      <c r="T235" s="150"/>
      <c r="AT235" s="146" t="s">
        <v>140</v>
      </c>
      <c r="AU235" s="146" t="s">
        <v>85</v>
      </c>
      <c r="AV235" s="12" t="s">
        <v>83</v>
      </c>
      <c r="AW235" s="12" t="s">
        <v>35</v>
      </c>
      <c r="AX235" s="12" t="s">
        <v>75</v>
      </c>
      <c r="AY235" s="146" t="s">
        <v>129</v>
      </c>
    </row>
    <row r="236" spans="2:65" s="13" customFormat="1" ht="11.25">
      <c r="B236" s="151"/>
      <c r="D236" s="145" t="s">
        <v>140</v>
      </c>
      <c r="E236" s="152" t="s">
        <v>19</v>
      </c>
      <c r="F236" s="153" t="s">
        <v>142</v>
      </c>
      <c r="H236" s="154">
        <v>229</v>
      </c>
      <c r="I236" s="155"/>
      <c r="L236" s="151"/>
      <c r="M236" s="156"/>
      <c r="T236" s="157"/>
      <c r="AT236" s="152" t="s">
        <v>140</v>
      </c>
      <c r="AU236" s="152" t="s">
        <v>85</v>
      </c>
      <c r="AV236" s="13" t="s">
        <v>85</v>
      </c>
      <c r="AW236" s="13" t="s">
        <v>35</v>
      </c>
      <c r="AX236" s="13" t="s">
        <v>75</v>
      </c>
      <c r="AY236" s="152" t="s">
        <v>129</v>
      </c>
    </row>
    <row r="237" spans="2:65" s="12" customFormat="1" ht="11.25">
      <c r="B237" s="144"/>
      <c r="D237" s="145" t="s">
        <v>140</v>
      </c>
      <c r="E237" s="146" t="s">
        <v>19</v>
      </c>
      <c r="F237" s="147" t="s">
        <v>143</v>
      </c>
      <c r="H237" s="146" t="s">
        <v>19</v>
      </c>
      <c r="I237" s="148"/>
      <c r="L237" s="144"/>
      <c r="M237" s="149"/>
      <c r="T237" s="150"/>
      <c r="AT237" s="146" t="s">
        <v>140</v>
      </c>
      <c r="AU237" s="146" t="s">
        <v>85</v>
      </c>
      <c r="AV237" s="12" t="s">
        <v>83</v>
      </c>
      <c r="AW237" s="12" t="s">
        <v>35</v>
      </c>
      <c r="AX237" s="12" t="s">
        <v>75</v>
      </c>
      <c r="AY237" s="146" t="s">
        <v>129</v>
      </c>
    </row>
    <row r="238" spans="2:65" s="13" customFormat="1" ht="11.25">
      <c r="B238" s="151"/>
      <c r="D238" s="145" t="s">
        <v>140</v>
      </c>
      <c r="E238" s="152" t="s">
        <v>19</v>
      </c>
      <c r="F238" s="153" t="s">
        <v>144</v>
      </c>
      <c r="H238" s="154">
        <v>8</v>
      </c>
      <c r="I238" s="155"/>
      <c r="L238" s="151"/>
      <c r="M238" s="156"/>
      <c r="T238" s="157"/>
      <c r="AT238" s="152" t="s">
        <v>140</v>
      </c>
      <c r="AU238" s="152" t="s">
        <v>85</v>
      </c>
      <c r="AV238" s="13" t="s">
        <v>85</v>
      </c>
      <c r="AW238" s="13" t="s">
        <v>35</v>
      </c>
      <c r="AX238" s="13" t="s">
        <v>75</v>
      </c>
      <c r="AY238" s="152" t="s">
        <v>129</v>
      </c>
    </row>
    <row r="239" spans="2:65" s="12" customFormat="1" ht="11.25">
      <c r="B239" s="144"/>
      <c r="D239" s="145" t="s">
        <v>140</v>
      </c>
      <c r="E239" s="146" t="s">
        <v>19</v>
      </c>
      <c r="F239" s="147" t="s">
        <v>145</v>
      </c>
      <c r="H239" s="146" t="s">
        <v>19</v>
      </c>
      <c r="I239" s="148"/>
      <c r="L239" s="144"/>
      <c r="M239" s="149"/>
      <c r="T239" s="150"/>
      <c r="AT239" s="146" t="s">
        <v>140</v>
      </c>
      <c r="AU239" s="146" t="s">
        <v>85</v>
      </c>
      <c r="AV239" s="12" t="s">
        <v>83</v>
      </c>
      <c r="AW239" s="12" t="s">
        <v>35</v>
      </c>
      <c r="AX239" s="12" t="s">
        <v>75</v>
      </c>
      <c r="AY239" s="146" t="s">
        <v>129</v>
      </c>
    </row>
    <row r="240" spans="2:65" s="13" customFormat="1" ht="11.25">
      <c r="B240" s="151"/>
      <c r="D240" s="145" t="s">
        <v>140</v>
      </c>
      <c r="E240" s="152" t="s">
        <v>19</v>
      </c>
      <c r="F240" s="153" t="s">
        <v>146</v>
      </c>
      <c r="H240" s="154">
        <v>35</v>
      </c>
      <c r="I240" s="155"/>
      <c r="L240" s="151"/>
      <c r="M240" s="156"/>
      <c r="T240" s="157"/>
      <c r="AT240" s="152" t="s">
        <v>140</v>
      </c>
      <c r="AU240" s="152" t="s">
        <v>85</v>
      </c>
      <c r="AV240" s="13" t="s">
        <v>85</v>
      </c>
      <c r="AW240" s="13" t="s">
        <v>35</v>
      </c>
      <c r="AX240" s="13" t="s">
        <v>75</v>
      </c>
      <c r="AY240" s="152" t="s">
        <v>129</v>
      </c>
    </row>
    <row r="241" spans="2:65" s="12" customFormat="1" ht="11.25">
      <c r="B241" s="144"/>
      <c r="D241" s="145" t="s">
        <v>140</v>
      </c>
      <c r="E241" s="146" t="s">
        <v>19</v>
      </c>
      <c r="F241" s="147" t="s">
        <v>147</v>
      </c>
      <c r="H241" s="146" t="s">
        <v>19</v>
      </c>
      <c r="I241" s="148"/>
      <c r="L241" s="144"/>
      <c r="M241" s="149"/>
      <c r="T241" s="150"/>
      <c r="AT241" s="146" t="s">
        <v>140</v>
      </c>
      <c r="AU241" s="146" t="s">
        <v>85</v>
      </c>
      <c r="AV241" s="12" t="s">
        <v>83</v>
      </c>
      <c r="AW241" s="12" t="s">
        <v>35</v>
      </c>
      <c r="AX241" s="12" t="s">
        <v>75</v>
      </c>
      <c r="AY241" s="146" t="s">
        <v>129</v>
      </c>
    </row>
    <row r="242" spans="2:65" s="13" customFormat="1" ht="11.25">
      <c r="B242" s="151"/>
      <c r="D242" s="145" t="s">
        <v>140</v>
      </c>
      <c r="E242" s="152" t="s">
        <v>19</v>
      </c>
      <c r="F242" s="153" t="s">
        <v>148</v>
      </c>
      <c r="H242" s="154">
        <v>30</v>
      </c>
      <c r="I242" s="155"/>
      <c r="L242" s="151"/>
      <c r="M242" s="156"/>
      <c r="T242" s="157"/>
      <c r="AT242" s="152" t="s">
        <v>140</v>
      </c>
      <c r="AU242" s="152" t="s">
        <v>85</v>
      </c>
      <c r="AV242" s="13" t="s">
        <v>85</v>
      </c>
      <c r="AW242" s="13" t="s">
        <v>35</v>
      </c>
      <c r="AX242" s="13" t="s">
        <v>75</v>
      </c>
      <c r="AY242" s="152" t="s">
        <v>129</v>
      </c>
    </row>
    <row r="243" spans="2:65" s="12" customFormat="1" ht="11.25">
      <c r="B243" s="144"/>
      <c r="D243" s="145" t="s">
        <v>140</v>
      </c>
      <c r="E243" s="146" t="s">
        <v>19</v>
      </c>
      <c r="F243" s="147" t="s">
        <v>149</v>
      </c>
      <c r="H243" s="146" t="s">
        <v>19</v>
      </c>
      <c r="I243" s="148"/>
      <c r="L243" s="144"/>
      <c r="M243" s="149"/>
      <c r="T243" s="150"/>
      <c r="AT243" s="146" t="s">
        <v>140</v>
      </c>
      <c r="AU243" s="146" t="s">
        <v>85</v>
      </c>
      <c r="AV243" s="12" t="s">
        <v>83</v>
      </c>
      <c r="AW243" s="12" t="s">
        <v>35</v>
      </c>
      <c r="AX243" s="12" t="s">
        <v>75</v>
      </c>
      <c r="AY243" s="146" t="s">
        <v>129</v>
      </c>
    </row>
    <row r="244" spans="2:65" s="13" customFormat="1" ht="11.25">
      <c r="B244" s="151"/>
      <c r="D244" s="145" t="s">
        <v>140</v>
      </c>
      <c r="E244" s="152" t="s">
        <v>19</v>
      </c>
      <c r="F244" s="153" t="s">
        <v>150</v>
      </c>
      <c r="H244" s="154">
        <v>25</v>
      </c>
      <c r="I244" s="155"/>
      <c r="L244" s="151"/>
      <c r="M244" s="156"/>
      <c r="T244" s="157"/>
      <c r="AT244" s="152" t="s">
        <v>140</v>
      </c>
      <c r="AU244" s="152" t="s">
        <v>85</v>
      </c>
      <c r="AV244" s="13" t="s">
        <v>85</v>
      </c>
      <c r="AW244" s="13" t="s">
        <v>35</v>
      </c>
      <c r="AX244" s="13" t="s">
        <v>75</v>
      </c>
      <c r="AY244" s="152" t="s">
        <v>129</v>
      </c>
    </row>
    <row r="245" spans="2:65" s="14" customFormat="1" ht="11.25">
      <c r="B245" s="158"/>
      <c r="D245" s="145" t="s">
        <v>140</v>
      </c>
      <c r="E245" s="159" t="s">
        <v>19</v>
      </c>
      <c r="F245" s="160" t="s">
        <v>151</v>
      </c>
      <c r="H245" s="161">
        <v>327</v>
      </c>
      <c r="I245" s="162"/>
      <c r="L245" s="158"/>
      <c r="M245" s="163"/>
      <c r="T245" s="164"/>
      <c r="AT245" s="159" t="s">
        <v>140</v>
      </c>
      <c r="AU245" s="159" t="s">
        <v>85</v>
      </c>
      <c r="AV245" s="14" t="s">
        <v>136</v>
      </c>
      <c r="AW245" s="14" t="s">
        <v>35</v>
      </c>
      <c r="AX245" s="14" t="s">
        <v>83</v>
      </c>
      <c r="AY245" s="159" t="s">
        <v>129</v>
      </c>
    </row>
    <row r="246" spans="2:65" s="13" customFormat="1" ht="11.25">
      <c r="B246" s="151"/>
      <c r="D246" s="145" t="s">
        <v>140</v>
      </c>
      <c r="F246" s="153" t="s">
        <v>152</v>
      </c>
      <c r="H246" s="154">
        <v>343.35</v>
      </c>
      <c r="I246" s="155"/>
      <c r="L246" s="151"/>
      <c r="M246" s="156"/>
      <c r="T246" s="157"/>
      <c r="AT246" s="152" t="s">
        <v>140</v>
      </c>
      <c r="AU246" s="152" t="s">
        <v>85</v>
      </c>
      <c r="AV246" s="13" t="s">
        <v>85</v>
      </c>
      <c r="AW246" s="13" t="s">
        <v>4</v>
      </c>
      <c r="AX246" s="13" t="s">
        <v>83</v>
      </c>
      <c r="AY246" s="152" t="s">
        <v>129</v>
      </c>
    </row>
    <row r="247" spans="2:65" s="1" customFormat="1" ht="24.2" customHeight="1">
      <c r="B247" s="32"/>
      <c r="C247" s="127" t="s">
        <v>234</v>
      </c>
      <c r="D247" s="127" t="s">
        <v>131</v>
      </c>
      <c r="E247" s="128" t="s">
        <v>235</v>
      </c>
      <c r="F247" s="129" t="s">
        <v>236</v>
      </c>
      <c r="G247" s="130" t="s">
        <v>134</v>
      </c>
      <c r="H247" s="131">
        <v>25</v>
      </c>
      <c r="I247" s="132"/>
      <c r="J247" s="133">
        <f>ROUND(I247*H247,2)</f>
        <v>0</v>
      </c>
      <c r="K247" s="129" t="s">
        <v>135</v>
      </c>
      <c r="L247" s="32"/>
      <c r="M247" s="134" t="s">
        <v>19</v>
      </c>
      <c r="N247" s="135" t="s">
        <v>46</v>
      </c>
      <c r="P247" s="136">
        <f>O247*H247</f>
        <v>0</v>
      </c>
      <c r="Q247" s="136">
        <v>0</v>
      </c>
      <c r="R247" s="136">
        <f>Q247*H247</f>
        <v>0</v>
      </c>
      <c r="S247" s="136">
        <v>0</v>
      </c>
      <c r="T247" s="137">
        <f>S247*H247</f>
        <v>0</v>
      </c>
      <c r="AR247" s="138" t="s">
        <v>136</v>
      </c>
      <c r="AT247" s="138" t="s">
        <v>131</v>
      </c>
      <c r="AU247" s="138" t="s">
        <v>85</v>
      </c>
      <c r="AY247" s="17" t="s">
        <v>129</v>
      </c>
      <c r="BE247" s="139">
        <f>IF(N247="základní",J247,0)</f>
        <v>0</v>
      </c>
      <c r="BF247" s="139">
        <f>IF(N247="snížená",J247,0)</f>
        <v>0</v>
      </c>
      <c r="BG247" s="139">
        <f>IF(N247="zákl. přenesená",J247,0)</f>
        <v>0</v>
      </c>
      <c r="BH247" s="139">
        <f>IF(N247="sníž. přenesená",J247,0)</f>
        <v>0</v>
      </c>
      <c r="BI247" s="139">
        <f>IF(N247="nulová",J247,0)</f>
        <v>0</v>
      </c>
      <c r="BJ247" s="17" t="s">
        <v>83</v>
      </c>
      <c r="BK247" s="139">
        <f>ROUND(I247*H247,2)</f>
        <v>0</v>
      </c>
      <c r="BL247" s="17" t="s">
        <v>136</v>
      </c>
      <c r="BM247" s="138" t="s">
        <v>237</v>
      </c>
    </row>
    <row r="248" spans="2:65" s="1" customFormat="1" ht="11.25">
      <c r="B248" s="32"/>
      <c r="D248" s="140" t="s">
        <v>138</v>
      </c>
      <c r="F248" s="141" t="s">
        <v>238</v>
      </c>
      <c r="I248" s="142"/>
      <c r="L248" s="32"/>
      <c r="M248" s="143"/>
      <c r="T248" s="53"/>
      <c r="AT248" s="17" t="s">
        <v>138</v>
      </c>
      <c r="AU248" s="17" t="s">
        <v>85</v>
      </c>
    </row>
    <row r="249" spans="2:65" s="1" customFormat="1" ht="16.5" customHeight="1">
      <c r="B249" s="32"/>
      <c r="C249" s="165" t="s">
        <v>239</v>
      </c>
      <c r="D249" s="165" t="s">
        <v>223</v>
      </c>
      <c r="E249" s="166" t="s">
        <v>240</v>
      </c>
      <c r="F249" s="167" t="s">
        <v>241</v>
      </c>
      <c r="G249" s="168" t="s">
        <v>226</v>
      </c>
      <c r="H249" s="169">
        <v>0.625</v>
      </c>
      <c r="I249" s="170"/>
      <c r="J249" s="171">
        <f>ROUND(I249*H249,2)</f>
        <v>0</v>
      </c>
      <c r="K249" s="167" t="s">
        <v>135</v>
      </c>
      <c r="L249" s="172"/>
      <c r="M249" s="173" t="s">
        <v>19</v>
      </c>
      <c r="N249" s="174" t="s">
        <v>46</v>
      </c>
      <c r="P249" s="136">
        <f>O249*H249</f>
        <v>0</v>
      </c>
      <c r="Q249" s="136">
        <v>1E-3</v>
      </c>
      <c r="R249" s="136">
        <f>Q249*H249</f>
        <v>6.2500000000000001E-4</v>
      </c>
      <c r="S249" s="136">
        <v>0</v>
      </c>
      <c r="T249" s="137">
        <f>S249*H249</f>
        <v>0</v>
      </c>
      <c r="AR249" s="138" t="s">
        <v>144</v>
      </c>
      <c r="AT249" s="138" t="s">
        <v>223</v>
      </c>
      <c r="AU249" s="138" t="s">
        <v>85</v>
      </c>
      <c r="AY249" s="17" t="s">
        <v>129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7" t="s">
        <v>83</v>
      </c>
      <c r="BK249" s="139">
        <f>ROUND(I249*H249,2)</f>
        <v>0</v>
      </c>
      <c r="BL249" s="17" t="s">
        <v>136</v>
      </c>
      <c r="BM249" s="138" t="s">
        <v>242</v>
      </c>
    </row>
    <row r="250" spans="2:65" s="13" customFormat="1" ht="11.25">
      <c r="B250" s="151"/>
      <c r="D250" s="145" t="s">
        <v>140</v>
      </c>
      <c r="F250" s="153" t="s">
        <v>243</v>
      </c>
      <c r="H250" s="154">
        <v>0.625</v>
      </c>
      <c r="I250" s="155"/>
      <c r="L250" s="151"/>
      <c r="M250" s="156"/>
      <c r="T250" s="157"/>
      <c r="AT250" s="152" t="s">
        <v>140</v>
      </c>
      <c r="AU250" s="152" t="s">
        <v>85</v>
      </c>
      <c r="AV250" s="13" t="s">
        <v>85</v>
      </c>
      <c r="AW250" s="13" t="s">
        <v>4</v>
      </c>
      <c r="AX250" s="13" t="s">
        <v>83</v>
      </c>
      <c r="AY250" s="152" t="s">
        <v>129</v>
      </c>
    </row>
    <row r="251" spans="2:65" s="1" customFormat="1" ht="33" customHeight="1">
      <c r="B251" s="32"/>
      <c r="C251" s="127" t="s">
        <v>244</v>
      </c>
      <c r="D251" s="127" t="s">
        <v>131</v>
      </c>
      <c r="E251" s="128" t="s">
        <v>245</v>
      </c>
      <c r="F251" s="129" t="s">
        <v>246</v>
      </c>
      <c r="G251" s="130" t="s">
        <v>247</v>
      </c>
      <c r="H251" s="131">
        <v>4</v>
      </c>
      <c r="I251" s="132"/>
      <c r="J251" s="133">
        <f>ROUND(I251*H251,2)</f>
        <v>0</v>
      </c>
      <c r="K251" s="129" t="s">
        <v>135</v>
      </c>
      <c r="L251" s="32"/>
      <c r="M251" s="134" t="s">
        <v>19</v>
      </c>
      <c r="N251" s="135" t="s">
        <v>46</v>
      </c>
      <c r="P251" s="136">
        <f>O251*H251</f>
        <v>0</v>
      </c>
      <c r="Q251" s="136">
        <v>0</v>
      </c>
      <c r="R251" s="136">
        <f>Q251*H251</f>
        <v>0</v>
      </c>
      <c r="S251" s="136">
        <v>0</v>
      </c>
      <c r="T251" s="137">
        <f>S251*H251</f>
        <v>0</v>
      </c>
      <c r="AR251" s="138" t="s">
        <v>136</v>
      </c>
      <c r="AT251" s="138" t="s">
        <v>131</v>
      </c>
      <c r="AU251" s="138" t="s">
        <v>85</v>
      </c>
      <c r="AY251" s="17" t="s">
        <v>129</v>
      </c>
      <c r="BE251" s="139">
        <f>IF(N251="základní",J251,0)</f>
        <v>0</v>
      </c>
      <c r="BF251" s="139">
        <f>IF(N251="snížená",J251,0)</f>
        <v>0</v>
      </c>
      <c r="BG251" s="139">
        <f>IF(N251="zákl. přenesená",J251,0)</f>
        <v>0</v>
      </c>
      <c r="BH251" s="139">
        <f>IF(N251="sníž. přenesená",J251,0)</f>
        <v>0</v>
      </c>
      <c r="BI251" s="139">
        <f>IF(N251="nulová",J251,0)</f>
        <v>0</v>
      </c>
      <c r="BJ251" s="17" t="s">
        <v>83</v>
      </c>
      <c r="BK251" s="139">
        <f>ROUND(I251*H251,2)</f>
        <v>0</v>
      </c>
      <c r="BL251" s="17" t="s">
        <v>136</v>
      </c>
      <c r="BM251" s="138" t="s">
        <v>248</v>
      </c>
    </row>
    <row r="252" spans="2:65" s="1" customFormat="1" ht="11.25">
      <c r="B252" s="32"/>
      <c r="D252" s="140" t="s">
        <v>138</v>
      </c>
      <c r="F252" s="141" t="s">
        <v>249</v>
      </c>
      <c r="I252" s="142"/>
      <c r="L252" s="32"/>
      <c r="M252" s="143"/>
      <c r="T252" s="53"/>
      <c r="AT252" s="17" t="s">
        <v>138</v>
      </c>
      <c r="AU252" s="17" t="s">
        <v>85</v>
      </c>
    </row>
    <row r="253" spans="2:65" s="1" customFormat="1" ht="44.25" customHeight="1">
      <c r="B253" s="32"/>
      <c r="C253" s="127" t="s">
        <v>250</v>
      </c>
      <c r="D253" s="127" t="s">
        <v>131</v>
      </c>
      <c r="E253" s="128" t="s">
        <v>251</v>
      </c>
      <c r="F253" s="129" t="s">
        <v>252</v>
      </c>
      <c r="G253" s="130" t="s">
        <v>247</v>
      </c>
      <c r="H253" s="131">
        <v>4</v>
      </c>
      <c r="I253" s="132"/>
      <c r="J253" s="133">
        <f>ROUND(I253*H253,2)</f>
        <v>0</v>
      </c>
      <c r="K253" s="129" t="s">
        <v>135</v>
      </c>
      <c r="L253" s="32"/>
      <c r="M253" s="134" t="s">
        <v>19</v>
      </c>
      <c r="N253" s="135" t="s">
        <v>46</v>
      </c>
      <c r="P253" s="136">
        <f>O253*H253</f>
        <v>0</v>
      </c>
      <c r="Q253" s="136">
        <v>0</v>
      </c>
      <c r="R253" s="136">
        <f>Q253*H253</f>
        <v>0</v>
      </c>
      <c r="S253" s="136">
        <v>0</v>
      </c>
      <c r="T253" s="137">
        <f>S253*H253</f>
        <v>0</v>
      </c>
      <c r="AR253" s="138" t="s">
        <v>136</v>
      </c>
      <c r="AT253" s="138" t="s">
        <v>131</v>
      </c>
      <c r="AU253" s="138" t="s">
        <v>85</v>
      </c>
      <c r="AY253" s="17" t="s">
        <v>129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7" t="s">
        <v>83</v>
      </c>
      <c r="BK253" s="139">
        <f>ROUND(I253*H253,2)</f>
        <v>0</v>
      </c>
      <c r="BL253" s="17" t="s">
        <v>136</v>
      </c>
      <c r="BM253" s="138" t="s">
        <v>253</v>
      </c>
    </row>
    <row r="254" spans="2:65" s="1" customFormat="1" ht="11.25">
      <c r="B254" s="32"/>
      <c r="D254" s="140" t="s">
        <v>138</v>
      </c>
      <c r="F254" s="141" t="s">
        <v>254</v>
      </c>
      <c r="I254" s="142"/>
      <c r="L254" s="32"/>
      <c r="M254" s="143"/>
      <c r="T254" s="53"/>
      <c r="AT254" s="17" t="s">
        <v>138</v>
      </c>
      <c r="AU254" s="17" t="s">
        <v>85</v>
      </c>
    </row>
    <row r="255" spans="2:65" s="1" customFormat="1" ht="24.2" customHeight="1">
      <c r="B255" s="32"/>
      <c r="C255" s="165" t="s">
        <v>255</v>
      </c>
      <c r="D255" s="165" t="s">
        <v>223</v>
      </c>
      <c r="E255" s="166" t="s">
        <v>256</v>
      </c>
      <c r="F255" s="167" t="s">
        <v>257</v>
      </c>
      <c r="G255" s="168" t="s">
        <v>247</v>
      </c>
      <c r="H255" s="169">
        <v>4</v>
      </c>
      <c r="I255" s="170"/>
      <c r="J255" s="171">
        <f>ROUND(I255*H255,2)</f>
        <v>0</v>
      </c>
      <c r="K255" s="167" t="s">
        <v>19</v>
      </c>
      <c r="L255" s="172"/>
      <c r="M255" s="173" t="s">
        <v>19</v>
      </c>
      <c r="N255" s="174" t="s">
        <v>46</v>
      </c>
      <c r="P255" s="136">
        <f>O255*H255</f>
        <v>0</v>
      </c>
      <c r="Q255" s="136">
        <v>2.7E-2</v>
      </c>
      <c r="R255" s="136">
        <f>Q255*H255</f>
        <v>0.108</v>
      </c>
      <c r="S255" s="136">
        <v>0</v>
      </c>
      <c r="T255" s="137">
        <f>S255*H255</f>
        <v>0</v>
      </c>
      <c r="AR255" s="138" t="s">
        <v>144</v>
      </c>
      <c r="AT255" s="138" t="s">
        <v>223</v>
      </c>
      <c r="AU255" s="138" t="s">
        <v>85</v>
      </c>
      <c r="AY255" s="17" t="s">
        <v>129</v>
      </c>
      <c r="BE255" s="139">
        <f>IF(N255="základní",J255,0)</f>
        <v>0</v>
      </c>
      <c r="BF255" s="139">
        <f>IF(N255="snížená",J255,0)</f>
        <v>0</v>
      </c>
      <c r="BG255" s="139">
        <f>IF(N255="zákl. přenesená",J255,0)</f>
        <v>0</v>
      </c>
      <c r="BH255" s="139">
        <f>IF(N255="sníž. přenesená",J255,0)</f>
        <v>0</v>
      </c>
      <c r="BI255" s="139">
        <f>IF(N255="nulová",J255,0)</f>
        <v>0</v>
      </c>
      <c r="BJ255" s="17" t="s">
        <v>83</v>
      </c>
      <c r="BK255" s="139">
        <f>ROUND(I255*H255,2)</f>
        <v>0</v>
      </c>
      <c r="BL255" s="17" t="s">
        <v>136</v>
      </c>
      <c r="BM255" s="138" t="s">
        <v>258</v>
      </c>
    </row>
    <row r="256" spans="2:65" s="1" customFormat="1" ht="24.2" customHeight="1">
      <c r="B256" s="32"/>
      <c r="C256" s="127" t="s">
        <v>259</v>
      </c>
      <c r="D256" s="127" t="s">
        <v>131</v>
      </c>
      <c r="E256" s="128" t="s">
        <v>260</v>
      </c>
      <c r="F256" s="129" t="s">
        <v>261</v>
      </c>
      <c r="G256" s="130" t="s">
        <v>247</v>
      </c>
      <c r="H256" s="131">
        <v>4</v>
      </c>
      <c r="I256" s="132"/>
      <c r="J256" s="133">
        <f>ROUND(I256*H256,2)</f>
        <v>0</v>
      </c>
      <c r="K256" s="129" t="s">
        <v>135</v>
      </c>
      <c r="L256" s="32"/>
      <c r="M256" s="134" t="s">
        <v>19</v>
      </c>
      <c r="N256" s="135" t="s">
        <v>46</v>
      </c>
      <c r="P256" s="136">
        <f>O256*H256</f>
        <v>0</v>
      </c>
      <c r="Q256" s="136">
        <v>5.0000000000000002E-5</v>
      </c>
      <c r="R256" s="136">
        <f>Q256*H256</f>
        <v>2.0000000000000001E-4</v>
      </c>
      <c r="S256" s="136">
        <v>0</v>
      </c>
      <c r="T256" s="137">
        <f>S256*H256</f>
        <v>0</v>
      </c>
      <c r="AR256" s="138" t="s">
        <v>136</v>
      </c>
      <c r="AT256" s="138" t="s">
        <v>131</v>
      </c>
      <c r="AU256" s="138" t="s">
        <v>85</v>
      </c>
      <c r="AY256" s="17" t="s">
        <v>129</v>
      </c>
      <c r="BE256" s="139">
        <f>IF(N256="základní",J256,0)</f>
        <v>0</v>
      </c>
      <c r="BF256" s="139">
        <f>IF(N256="snížená",J256,0)</f>
        <v>0</v>
      </c>
      <c r="BG256" s="139">
        <f>IF(N256="zákl. přenesená",J256,0)</f>
        <v>0</v>
      </c>
      <c r="BH256" s="139">
        <f>IF(N256="sníž. přenesená",J256,0)</f>
        <v>0</v>
      </c>
      <c r="BI256" s="139">
        <f>IF(N256="nulová",J256,0)</f>
        <v>0</v>
      </c>
      <c r="BJ256" s="17" t="s">
        <v>83</v>
      </c>
      <c r="BK256" s="139">
        <f>ROUND(I256*H256,2)</f>
        <v>0</v>
      </c>
      <c r="BL256" s="17" t="s">
        <v>136</v>
      </c>
      <c r="BM256" s="138" t="s">
        <v>262</v>
      </c>
    </row>
    <row r="257" spans="2:65" s="1" customFormat="1" ht="11.25">
      <c r="B257" s="32"/>
      <c r="D257" s="140" t="s">
        <v>138</v>
      </c>
      <c r="F257" s="141" t="s">
        <v>263</v>
      </c>
      <c r="I257" s="142"/>
      <c r="L257" s="32"/>
      <c r="M257" s="143"/>
      <c r="T257" s="53"/>
      <c r="AT257" s="17" t="s">
        <v>138</v>
      </c>
      <c r="AU257" s="17" t="s">
        <v>85</v>
      </c>
    </row>
    <row r="258" spans="2:65" s="1" customFormat="1" ht="21.75" customHeight="1">
      <c r="B258" s="32"/>
      <c r="C258" s="165" t="s">
        <v>7</v>
      </c>
      <c r="D258" s="165" t="s">
        <v>223</v>
      </c>
      <c r="E258" s="166" t="s">
        <v>264</v>
      </c>
      <c r="F258" s="167" t="s">
        <v>265</v>
      </c>
      <c r="G258" s="168" t="s">
        <v>247</v>
      </c>
      <c r="H258" s="169">
        <v>12</v>
      </c>
      <c r="I258" s="170"/>
      <c r="J258" s="171">
        <f>ROUND(I258*H258,2)</f>
        <v>0</v>
      </c>
      <c r="K258" s="167" t="s">
        <v>135</v>
      </c>
      <c r="L258" s="172"/>
      <c r="M258" s="173" t="s">
        <v>19</v>
      </c>
      <c r="N258" s="174" t="s">
        <v>46</v>
      </c>
      <c r="P258" s="136">
        <f>O258*H258</f>
        <v>0</v>
      </c>
      <c r="Q258" s="136">
        <v>4.7200000000000002E-3</v>
      </c>
      <c r="R258" s="136">
        <f>Q258*H258</f>
        <v>5.6640000000000003E-2</v>
      </c>
      <c r="S258" s="136">
        <v>0</v>
      </c>
      <c r="T258" s="137">
        <f>S258*H258</f>
        <v>0</v>
      </c>
      <c r="AR258" s="138" t="s">
        <v>144</v>
      </c>
      <c r="AT258" s="138" t="s">
        <v>223</v>
      </c>
      <c r="AU258" s="138" t="s">
        <v>85</v>
      </c>
      <c r="AY258" s="17" t="s">
        <v>129</v>
      </c>
      <c r="BE258" s="139">
        <f>IF(N258="základní",J258,0)</f>
        <v>0</v>
      </c>
      <c r="BF258" s="139">
        <f>IF(N258="snížená",J258,0)</f>
        <v>0</v>
      </c>
      <c r="BG258" s="139">
        <f>IF(N258="zákl. přenesená",J258,0)</f>
        <v>0</v>
      </c>
      <c r="BH258" s="139">
        <f>IF(N258="sníž. přenesená",J258,0)</f>
        <v>0</v>
      </c>
      <c r="BI258" s="139">
        <f>IF(N258="nulová",J258,0)</f>
        <v>0</v>
      </c>
      <c r="BJ258" s="17" t="s">
        <v>83</v>
      </c>
      <c r="BK258" s="139">
        <f>ROUND(I258*H258,2)</f>
        <v>0</v>
      </c>
      <c r="BL258" s="17" t="s">
        <v>136</v>
      </c>
      <c r="BM258" s="138" t="s">
        <v>266</v>
      </c>
    </row>
    <row r="259" spans="2:65" s="13" customFormat="1" ht="11.25">
      <c r="B259" s="151"/>
      <c r="D259" s="145" t="s">
        <v>140</v>
      </c>
      <c r="F259" s="153" t="s">
        <v>267</v>
      </c>
      <c r="H259" s="154">
        <v>12</v>
      </c>
      <c r="I259" s="155"/>
      <c r="L259" s="151"/>
      <c r="M259" s="156"/>
      <c r="T259" s="157"/>
      <c r="AT259" s="152" t="s">
        <v>140</v>
      </c>
      <c r="AU259" s="152" t="s">
        <v>85</v>
      </c>
      <c r="AV259" s="13" t="s">
        <v>85</v>
      </c>
      <c r="AW259" s="13" t="s">
        <v>4</v>
      </c>
      <c r="AX259" s="13" t="s">
        <v>83</v>
      </c>
      <c r="AY259" s="152" t="s">
        <v>129</v>
      </c>
    </row>
    <row r="260" spans="2:65" s="1" customFormat="1" ht="24.2" customHeight="1">
      <c r="B260" s="32"/>
      <c r="C260" s="127" t="s">
        <v>268</v>
      </c>
      <c r="D260" s="127" t="s">
        <v>131</v>
      </c>
      <c r="E260" s="128" t="s">
        <v>269</v>
      </c>
      <c r="F260" s="129" t="s">
        <v>270</v>
      </c>
      <c r="G260" s="130" t="s">
        <v>134</v>
      </c>
      <c r="H260" s="131">
        <v>5</v>
      </c>
      <c r="I260" s="132"/>
      <c r="J260" s="133">
        <f>ROUND(I260*H260,2)</f>
        <v>0</v>
      </c>
      <c r="K260" s="129" t="s">
        <v>135</v>
      </c>
      <c r="L260" s="32"/>
      <c r="M260" s="134" t="s">
        <v>19</v>
      </c>
      <c r="N260" s="135" t="s">
        <v>46</v>
      </c>
      <c r="P260" s="136">
        <f>O260*H260</f>
        <v>0</v>
      </c>
      <c r="Q260" s="136">
        <v>0</v>
      </c>
      <c r="R260" s="136">
        <f>Q260*H260</f>
        <v>0</v>
      </c>
      <c r="S260" s="136">
        <v>0</v>
      </c>
      <c r="T260" s="137">
        <f>S260*H260</f>
        <v>0</v>
      </c>
      <c r="AR260" s="138" t="s">
        <v>136</v>
      </c>
      <c r="AT260" s="138" t="s">
        <v>131</v>
      </c>
      <c r="AU260" s="138" t="s">
        <v>85</v>
      </c>
      <c r="AY260" s="17" t="s">
        <v>129</v>
      </c>
      <c r="BE260" s="139">
        <f>IF(N260="základní",J260,0)</f>
        <v>0</v>
      </c>
      <c r="BF260" s="139">
        <f>IF(N260="snížená",J260,0)</f>
        <v>0</v>
      </c>
      <c r="BG260" s="139">
        <f>IF(N260="zákl. přenesená",J260,0)</f>
        <v>0</v>
      </c>
      <c r="BH260" s="139">
        <f>IF(N260="sníž. přenesená",J260,0)</f>
        <v>0</v>
      </c>
      <c r="BI260" s="139">
        <f>IF(N260="nulová",J260,0)</f>
        <v>0</v>
      </c>
      <c r="BJ260" s="17" t="s">
        <v>83</v>
      </c>
      <c r="BK260" s="139">
        <f>ROUND(I260*H260,2)</f>
        <v>0</v>
      </c>
      <c r="BL260" s="17" t="s">
        <v>136</v>
      </c>
      <c r="BM260" s="138" t="s">
        <v>271</v>
      </c>
    </row>
    <row r="261" spans="2:65" s="1" customFormat="1" ht="11.25">
      <c r="B261" s="32"/>
      <c r="D261" s="140" t="s">
        <v>138</v>
      </c>
      <c r="F261" s="141" t="s">
        <v>272</v>
      </c>
      <c r="I261" s="142"/>
      <c r="L261" s="32"/>
      <c r="M261" s="143"/>
      <c r="T261" s="53"/>
      <c r="AT261" s="17" t="s">
        <v>138</v>
      </c>
      <c r="AU261" s="17" t="s">
        <v>85</v>
      </c>
    </row>
    <row r="262" spans="2:65" s="1" customFormat="1" ht="16.5" customHeight="1">
      <c r="B262" s="32"/>
      <c r="C262" s="165" t="s">
        <v>273</v>
      </c>
      <c r="D262" s="165" t="s">
        <v>223</v>
      </c>
      <c r="E262" s="166" t="s">
        <v>274</v>
      </c>
      <c r="F262" s="167" t="s">
        <v>275</v>
      </c>
      <c r="G262" s="168" t="s">
        <v>155</v>
      </c>
      <c r="H262" s="169">
        <v>1</v>
      </c>
      <c r="I262" s="170"/>
      <c r="J262" s="171">
        <f>ROUND(I262*H262,2)</f>
        <v>0</v>
      </c>
      <c r="K262" s="167" t="s">
        <v>135</v>
      </c>
      <c r="L262" s="172"/>
      <c r="M262" s="173" t="s">
        <v>19</v>
      </c>
      <c r="N262" s="174" t="s">
        <v>46</v>
      </c>
      <c r="P262" s="136">
        <f>O262*H262</f>
        <v>0</v>
      </c>
      <c r="Q262" s="136">
        <v>0.2</v>
      </c>
      <c r="R262" s="136">
        <f>Q262*H262</f>
        <v>0.2</v>
      </c>
      <c r="S262" s="136">
        <v>0</v>
      </c>
      <c r="T262" s="137">
        <f>S262*H262</f>
        <v>0</v>
      </c>
      <c r="AR262" s="138" t="s">
        <v>144</v>
      </c>
      <c r="AT262" s="138" t="s">
        <v>223</v>
      </c>
      <c r="AU262" s="138" t="s">
        <v>85</v>
      </c>
      <c r="AY262" s="17" t="s">
        <v>129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7" t="s">
        <v>83</v>
      </c>
      <c r="BK262" s="139">
        <f>ROUND(I262*H262,2)</f>
        <v>0</v>
      </c>
      <c r="BL262" s="17" t="s">
        <v>136</v>
      </c>
      <c r="BM262" s="138" t="s">
        <v>276</v>
      </c>
    </row>
    <row r="263" spans="2:65" s="13" customFormat="1" ht="22.5">
      <c r="B263" s="151"/>
      <c r="D263" s="145" t="s">
        <v>140</v>
      </c>
      <c r="F263" s="153" t="s">
        <v>277</v>
      </c>
      <c r="H263" s="154">
        <v>1</v>
      </c>
      <c r="I263" s="155"/>
      <c r="L263" s="151"/>
      <c r="M263" s="156"/>
      <c r="T263" s="157"/>
      <c r="AT263" s="152" t="s">
        <v>140</v>
      </c>
      <c r="AU263" s="152" t="s">
        <v>85</v>
      </c>
      <c r="AV263" s="13" t="s">
        <v>85</v>
      </c>
      <c r="AW263" s="13" t="s">
        <v>4</v>
      </c>
      <c r="AX263" s="13" t="s">
        <v>83</v>
      </c>
      <c r="AY263" s="152" t="s">
        <v>129</v>
      </c>
    </row>
    <row r="264" spans="2:65" s="11" customFormat="1" ht="22.9" customHeight="1">
      <c r="B264" s="115"/>
      <c r="D264" s="116" t="s">
        <v>74</v>
      </c>
      <c r="E264" s="125" t="s">
        <v>85</v>
      </c>
      <c r="F264" s="125" t="s">
        <v>278</v>
      </c>
      <c r="I264" s="118"/>
      <c r="J264" s="126">
        <f>BK264</f>
        <v>0</v>
      </c>
      <c r="L264" s="115"/>
      <c r="M264" s="120"/>
      <c r="P264" s="121">
        <f>SUM(P265:P306)</f>
        <v>0</v>
      </c>
      <c r="R264" s="121">
        <f>SUM(R265:R306)</f>
        <v>14.41726678</v>
      </c>
      <c r="T264" s="122">
        <f>SUM(T265:T306)</f>
        <v>0</v>
      </c>
      <c r="AR264" s="116" t="s">
        <v>83</v>
      </c>
      <c r="AT264" s="123" t="s">
        <v>74</v>
      </c>
      <c r="AU264" s="123" t="s">
        <v>83</v>
      </c>
      <c r="AY264" s="116" t="s">
        <v>129</v>
      </c>
      <c r="BK264" s="124">
        <f>SUM(BK265:BK306)</f>
        <v>0</v>
      </c>
    </row>
    <row r="265" spans="2:65" s="1" customFormat="1" ht="55.5" customHeight="1">
      <c r="B265" s="32"/>
      <c r="C265" s="127" t="s">
        <v>279</v>
      </c>
      <c r="D265" s="127" t="s">
        <v>131</v>
      </c>
      <c r="E265" s="128" t="s">
        <v>280</v>
      </c>
      <c r="F265" s="129" t="s">
        <v>281</v>
      </c>
      <c r="G265" s="130" t="s">
        <v>282</v>
      </c>
      <c r="H265" s="131">
        <v>29.15</v>
      </c>
      <c r="I265" s="132"/>
      <c r="J265" s="133">
        <f>ROUND(I265*H265,2)</f>
        <v>0</v>
      </c>
      <c r="K265" s="129" t="s">
        <v>135</v>
      </c>
      <c r="L265" s="32"/>
      <c r="M265" s="134" t="s">
        <v>19</v>
      </c>
      <c r="N265" s="135" t="s">
        <v>46</v>
      </c>
      <c r="P265" s="136">
        <f>O265*H265</f>
        <v>0</v>
      </c>
      <c r="Q265" s="136">
        <v>0.20455000000000001</v>
      </c>
      <c r="R265" s="136">
        <f>Q265*H265</f>
        <v>5.9626324999999998</v>
      </c>
      <c r="S265" s="136">
        <v>0</v>
      </c>
      <c r="T265" s="137">
        <f>S265*H265</f>
        <v>0</v>
      </c>
      <c r="AR265" s="138" t="s">
        <v>136</v>
      </c>
      <c r="AT265" s="138" t="s">
        <v>131</v>
      </c>
      <c r="AU265" s="138" t="s">
        <v>85</v>
      </c>
      <c r="AY265" s="17" t="s">
        <v>129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7" t="s">
        <v>83</v>
      </c>
      <c r="BK265" s="139">
        <f>ROUND(I265*H265,2)</f>
        <v>0</v>
      </c>
      <c r="BL265" s="17" t="s">
        <v>136</v>
      </c>
      <c r="BM265" s="138" t="s">
        <v>283</v>
      </c>
    </row>
    <row r="266" spans="2:65" s="1" customFormat="1" ht="11.25">
      <c r="B266" s="32"/>
      <c r="D266" s="140" t="s">
        <v>138</v>
      </c>
      <c r="F266" s="141" t="s">
        <v>284</v>
      </c>
      <c r="I266" s="142"/>
      <c r="L266" s="32"/>
      <c r="M266" s="143"/>
      <c r="T266" s="53"/>
      <c r="AT266" s="17" t="s">
        <v>138</v>
      </c>
      <c r="AU266" s="17" t="s">
        <v>85</v>
      </c>
    </row>
    <row r="267" spans="2:65" s="12" customFormat="1" ht="11.25">
      <c r="B267" s="144"/>
      <c r="D267" s="145" t="s">
        <v>140</v>
      </c>
      <c r="E267" s="146" t="s">
        <v>19</v>
      </c>
      <c r="F267" s="147" t="s">
        <v>285</v>
      </c>
      <c r="H267" s="146" t="s">
        <v>19</v>
      </c>
      <c r="I267" s="148"/>
      <c r="L267" s="144"/>
      <c r="M267" s="149"/>
      <c r="T267" s="150"/>
      <c r="AT267" s="146" t="s">
        <v>140</v>
      </c>
      <c r="AU267" s="146" t="s">
        <v>85</v>
      </c>
      <c r="AV267" s="12" t="s">
        <v>83</v>
      </c>
      <c r="AW267" s="12" t="s">
        <v>35</v>
      </c>
      <c r="AX267" s="12" t="s">
        <v>75</v>
      </c>
      <c r="AY267" s="146" t="s">
        <v>129</v>
      </c>
    </row>
    <row r="268" spans="2:65" s="13" customFormat="1" ht="11.25">
      <c r="B268" s="151"/>
      <c r="D268" s="145" t="s">
        <v>140</v>
      </c>
      <c r="E268" s="152" t="s">
        <v>19</v>
      </c>
      <c r="F268" s="153" t="s">
        <v>286</v>
      </c>
      <c r="H268" s="154">
        <v>26.5</v>
      </c>
      <c r="I268" s="155"/>
      <c r="L268" s="151"/>
      <c r="M268" s="156"/>
      <c r="T268" s="157"/>
      <c r="AT268" s="152" t="s">
        <v>140</v>
      </c>
      <c r="AU268" s="152" t="s">
        <v>85</v>
      </c>
      <c r="AV268" s="13" t="s">
        <v>85</v>
      </c>
      <c r="AW268" s="13" t="s">
        <v>35</v>
      </c>
      <c r="AX268" s="13" t="s">
        <v>75</v>
      </c>
      <c r="AY268" s="152" t="s">
        <v>129</v>
      </c>
    </row>
    <row r="269" spans="2:65" s="14" customFormat="1" ht="11.25">
      <c r="B269" s="158"/>
      <c r="D269" s="145" t="s">
        <v>140</v>
      </c>
      <c r="E269" s="159" t="s">
        <v>19</v>
      </c>
      <c r="F269" s="160" t="s">
        <v>151</v>
      </c>
      <c r="H269" s="161">
        <v>26.5</v>
      </c>
      <c r="I269" s="162"/>
      <c r="L269" s="158"/>
      <c r="M269" s="163"/>
      <c r="T269" s="164"/>
      <c r="AT269" s="159" t="s">
        <v>140</v>
      </c>
      <c r="AU269" s="159" t="s">
        <v>85</v>
      </c>
      <c r="AV269" s="14" t="s">
        <v>136</v>
      </c>
      <c r="AW269" s="14" t="s">
        <v>35</v>
      </c>
      <c r="AX269" s="14" t="s">
        <v>83</v>
      </c>
      <c r="AY269" s="159" t="s">
        <v>129</v>
      </c>
    </row>
    <row r="270" spans="2:65" s="13" customFormat="1" ht="11.25">
      <c r="B270" s="151"/>
      <c r="D270" s="145" t="s">
        <v>140</v>
      </c>
      <c r="F270" s="153" t="s">
        <v>287</v>
      </c>
      <c r="H270" s="154">
        <v>29.15</v>
      </c>
      <c r="I270" s="155"/>
      <c r="L270" s="151"/>
      <c r="M270" s="156"/>
      <c r="T270" s="157"/>
      <c r="AT270" s="152" t="s">
        <v>140</v>
      </c>
      <c r="AU270" s="152" t="s">
        <v>85</v>
      </c>
      <c r="AV270" s="13" t="s">
        <v>85</v>
      </c>
      <c r="AW270" s="13" t="s">
        <v>4</v>
      </c>
      <c r="AX270" s="13" t="s">
        <v>83</v>
      </c>
      <c r="AY270" s="152" t="s">
        <v>129</v>
      </c>
    </row>
    <row r="271" spans="2:65" s="1" customFormat="1" ht="24.2" customHeight="1">
      <c r="B271" s="32"/>
      <c r="C271" s="127" t="s">
        <v>150</v>
      </c>
      <c r="D271" s="127" t="s">
        <v>131</v>
      </c>
      <c r="E271" s="128" t="s">
        <v>288</v>
      </c>
      <c r="F271" s="129" t="s">
        <v>289</v>
      </c>
      <c r="G271" s="130" t="s">
        <v>155</v>
      </c>
      <c r="H271" s="131">
        <v>0.63800000000000001</v>
      </c>
      <c r="I271" s="132"/>
      <c r="J271" s="133">
        <f>ROUND(I271*H271,2)</f>
        <v>0</v>
      </c>
      <c r="K271" s="129" t="s">
        <v>135</v>
      </c>
      <c r="L271" s="32"/>
      <c r="M271" s="134" t="s">
        <v>19</v>
      </c>
      <c r="N271" s="135" t="s">
        <v>46</v>
      </c>
      <c r="P271" s="136">
        <f>O271*H271</f>
        <v>0</v>
      </c>
      <c r="Q271" s="136">
        <v>2.3010199999999998</v>
      </c>
      <c r="R271" s="136">
        <f>Q271*H271</f>
        <v>1.4680507599999999</v>
      </c>
      <c r="S271" s="136">
        <v>0</v>
      </c>
      <c r="T271" s="137">
        <f>S271*H271</f>
        <v>0</v>
      </c>
      <c r="AR271" s="138" t="s">
        <v>136</v>
      </c>
      <c r="AT271" s="138" t="s">
        <v>131</v>
      </c>
      <c r="AU271" s="138" t="s">
        <v>85</v>
      </c>
      <c r="AY271" s="17" t="s">
        <v>129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7" t="s">
        <v>83</v>
      </c>
      <c r="BK271" s="139">
        <f>ROUND(I271*H271,2)</f>
        <v>0</v>
      </c>
      <c r="BL271" s="17" t="s">
        <v>136</v>
      </c>
      <c r="BM271" s="138" t="s">
        <v>290</v>
      </c>
    </row>
    <row r="272" spans="2:65" s="1" customFormat="1" ht="11.25">
      <c r="B272" s="32"/>
      <c r="D272" s="140" t="s">
        <v>138</v>
      </c>
      <c r="F272" s="141" t="s">
        <v>291</v>
      </c>
      <c r="I272" s="142"/>
      <c r="L272" s="32"/>
      <c r="M272" s="143"/>
      <c r="T272" s="53"/>
      <c r="AT272" s="17" t="s">
        <v>138</v>
      </c>
      <c r="AU272" s="17" t="s">
        <v>85</v>
      </c>
    </row>
    <row r="273" spans="2:65" s="12" customFormat="1" ht="11.25">
      <c r="B273" s="144"/>
      <c r="D273" s="145" t="s">
        <v>140</v>
      </c>
      <c r="E273" s="146" t="s">
        <v>19</v>
      </c>
      <c r="F273" s="147" t="s">
        <v>292</v>
      </c>
      <c r="H273" s="146" t="s">
        <v>19</v>
      </c>
      <c r="I273" s="148"/>
      <c r="L273" s="144"/>
      <c r="M273" s="149"/>
      <c r="T273" s="150"/>
      <c r="AT273" s="146" t="s">
        <v>140</v>
      </c>
      <c r="AU273" s="146" t="s">
        <v>85</v>
      </c>
      <c r="AV273" s="12" t="s">
        <v>83</v>
      </c>
      <c r="AW273" s="12" t="s">
        <v>35</v>
      </c>
      <c r="AX273" s="12" t="s">
        <v>75</v>
      </c>
      <c r="AY273" s="146" t="s">
        <v>129</v>
      </c>
    </row>
    <row r="274" spans="2:65" s="13" customFormat="1" ht="11.25">
      <c r="B274" s="151"/>
      <c r="D274" s="145" t="s">
        <v>140</v>
      </c>
      <c r="E274" s="152" t="s">
        <v>19</v>
      </c>
      <c r="F274" s="153" t="s">
        <v>293</v>
      </c>
      <c r="H274" s="154">
        <v>0.57999999999999996</v>
      </c>
      <c r="I274" s="155"/>
      <c r="L274" s="151"/>
      <c r="M274" s="156"/>
      <c r="T274" s="157"/>
      <c r="AT274" s="152" t="s">
        <v>140</v>
      </c>
      <c r="AU274" s="152" t="s">
        <v>85</v>
      </c>
      <c r="AV274" s="13" t="s">
        <v>85</v>
      </c>
      <c r="AW274" s="13" t="s">
        <v>35</v>
      </c>
      <c r="AX274" s="13" t="s">
        <v>75</v>
      </c>
      <c r="AY274" s="152" t="s">
        <v>129</v>
      </c>
    </row>
    <row r="275" spans="2:65" s="14" customFormat="1" ht="11.25">
      <c r="B275" s="158"/>
      <c r="D275" s="145" t="s">
        <v>140</v>
      </c>
      <c r="E275" s="159" t="s">
        <v>19</v>
      </c>
      <c r="F275" s="160" t="s">
        <v>151</v>
      </c>
      <c r="H275" s="161">
        <v>0.57999999999999996</v>
      </c>
      <c r="I275" s="162"/>
      <c r="L275" s="158"/>
      <c r="M275" s="163"/>
      <c r="T275" s="164"/>
      <c r="AT275" s="159" t="s">
        <v>140</v>
      </c>
      <c r="AU275" s="159" t="s">
        <v>85</v>
      </c>
      <c r="AV275" s="14" t="s">
        <v>136</v>
      </c>
      <c r="AW275" s="14" t="s">
        <v>35</v>
      </c>
      <c r="AX275" s="14" t="s">
        <v>83</v>
      </c>
      <c r="AY275" s="159" t="s">
        <v>129</v>
      </c>
    </row>
    <row r="276" spans="2:65" s="13" customFormat="1" ht="11.25">
      <c r="B276" s="151"/>
      <c r="D276" s="145" t="s">
        <v>140</v>
      </c>
      <c r="F276" s="153" t="s">
        <v>294</v>
      </c>
      <c r="H276" s="154">
        <v>0.63800000000000001</v>
      </c>
      <c r="I276" s="155"/>
      <c r="L276" s="151"/>
      <c r="M276" s="156"/>
      <c r="T276" s="157"/>
      <c r="AT276" s="152" t="s">
        <v>140</v>
      </c>
      <c r="AU276" s="152" t="s">
        <v>85</v>
      </c>
      <c r="AV276" s="13" t="s">
        <v>85</v>
      </c>
      <c r="AW276" s="13" t="s">
        <v>4</v>
      </c>
      <c r="AX276" s="13" t="s">
        <v>83</v>
      </c>
      <c r="AY276" s="152" t="s">
        <v>129</v>
      </c>
    </row>
    <row r="277" spans="2:65" s="1" customFormat="1" ht="16.5" customHeight="1">
      <c r="B277" s="32"/>
      <c r="C277" s="127" t="s">
        <v>295</v>
      </c>
      <c r="D277" s="127" t="s">
        <v>131</v>
      </c>
      <c r="E277" s="128" t="s">
        <v>296</v>
      </c>
      <c r="F277" s="129" t="s">
        <v>297</v>
      </c>
      <c r="G277" s="130" t="s">
        <v>134</v>
      </c>
      <c r="H277" s="131">
        <v>2.992</v>
      </c>
      <c r="I277" s="132"/>
      <c r="J277" s="133">
        <f>ROUND(I277*H277,2)</f>
        <v>0</v>
      </c>
      <c r="K277" s="129" t="s">
        <v>135</v>
      </c>
      <c r="L277" s="32"/>
      <c r="M277" s="134" t="s">
        <v>19</v>
      </c>
      <c r="N277" s="135" t="s">
        <v>46</v>
      </c>
      <c r="P277" s="136">
        <f>O277*H277</f>
        <v>0</v>
      </c>
      <c r="Q277" s="136">
        <v>2.47E-3</v>
      </c>
      <c r="R277" s="136">
        <f>Q277*H277</f>
        <v>7.3902400000000002E-3</v>
      </c>
      <c r="S277" s="136">
        <v>0</v>
      </c>
      <c r="T277" s="137">
        <f>S277*H277</f>
        <v>0</v>
      </c>
      <c r="AR277" s="138" t="s">
        <v>136</v>
      </c>
      <c r="AT277" s="138" t="s">
        <v>131</v>
      </c>
      <c r="AU277" s="138" t="s">
        <v>85</v>
      </c>
      <c r="AY277" s="17" t="s">
        <v>129</v>
      </c>
      <c r="BE277" s="139">
        <f>IF(N277="základní",J277,0)</f>
        <v>0</v>
      </c>
      <c r="BF277" s="139">
        <f>IF(N277="snížená",J277,0)</f>
        <v>0</v>
      </c>
      <c r="BG277" s="139">
        <f>IF(N277="zákl. přenesená",J277,0)</f>
        <v>0</v>
      </c>
      <c r="BH277" s="139">
        <f>IF(N277="sníž. přenesená",J277,0)</f>
        <v>0</v>
      </c>
      <c r="BI277" s="139">
        <f>IF(N277="nulová",J277,0)</f>
        <v>0</v>
      </c>
      <c r="BJ277" s="17" t="s">
        <v>83</v>
      </c>
      <c r="BK277" s="139">
        <f>ROUND(I277*H277,2)</f>
        <v>0</v>
      </c>
      <c r="BL277" s="17" t="s">
        <v>136</v>
      </c>
      <c r="BM277" s="138" t="s">
        <v>298</v>
      </c>
    </row>
    <row r="278" spans="2:65" s="1" customFormat="1" ht="11.25">
      <c r="B278" s="32"/>
      <c r="D278" s="140" t="s">
        <v>138</v>
      </c>
      <c r="F278" s="141" t="s">
        <v>299</v>
      </c>
      <c r="I278" s="142"/>
      <c r="L278" s="32"/>
      <c r="M278" s="143"/>
      <c r="T278" s="53"/>
      <c r="AT278" s="17" t="s">
        <v>138</v>
      </c>
      <c r="AU278" s="17" t="s">
        <v>85</v>
      </c>
    </row>
    <row r="279" spans="2:65" s="12" customFormat="1" ht="11.25">
      <c r="B279" s="144"/>
      <c r="D279" s="145" t="s">
        <v>140</v>
      </c>
      <c r="E279" s="146" t="s">
        <v>19</v>
      </c>
      <c r="F279" s="147" t="s">
        <v>292</v>
      </c>
      <c r="H279" s="146" t="s">
        <v>19</v>
      </c>
      <c r="I279" s="148"/>
      <c r="L279" s="144"/>
      <c r="M279" s="149"/>
      <c r="T279" s="150"/>
      <c r="AT279" s="146" t="s">
        <v>140</v>
      </c>
      <c r="AU279" s="146" t="s">
        <v>85</v>
      </c>
      <c r="AV279" s="12" t="s">
        <v>83</v>
      </c>
      <c r="AW279" s="12" t="s">
        <v>35</v>
      </c>
      <c r="AX279" s="12" t="s">
        <v>75</v>
      </c>
      <c r="AY279" s="146" t="s">
        <v>129</v>
      </c>
    </row>
    <row r="280" spans="2:65" s="13" customFormat="1" ht="11.25">
      <c r="B280" s="151"/>
      <c r="D280" s="145" t="s">
        <v>140</v>
      </c>
      <c r="E280" s="152" t="s">
        <v>19</v>
      </c>
      <c r="F280" s="153" t="s">
        <v>300</v>
      </c>
      <c r="H280" s="154">
        <v>2.72</v>
      </c>
      <c r="I280" s="155"/>
      <c r="L280" s="151"/>
      <c r="M280" s="156"/>
      <c r="T280" s="157"/>
      <c r="AT280" s="152" t="s">
        <v>140</v>
      </c>
      <c r="AU280" s="152" t="s">
        <v>85</v>
      </c>
      <c r="AV280" s="13" t="s">
        <v>85</v>
      </c>
      <c r="AW280" s="13" t="s">
        <v>35</v>
      </c>
      <c r="AX280" s="13" t="s">
        <v>75</v>
      </c>
      <c r="AY280" s="152" t="s">
        <v>129</v>
      </c>
    </row>
    <row r="281" spans="2:65" s="14" customFormat="1" ht="11.25">
      <c r="B281" s="158"/>
      <c r="D281" s="145" t="s">
        <v>140</v>
      </c>
      <c r="E281" s="159" t="s">
        <v>19</v>
      </c>
      <c r="F281" s="160" t="s">
        <v>151</v>
      </c>
      <c r="H281" s="161">
        <v>2.72</v>
      </c>
      <c r="I281" s="162"/>
      <c r="L281" s="158"/>
      <c r="M281" s="163"/>
      <c r="T281" s="164"/>
      <c r="AT281" s="159" t="s">
        <v>140</v>
      </c>
      <c r="AU281" s="159" t="s">
        <v>85</v>
      </c>
      <c r="AV281" s="14" t="s">
        <v>136</v>
      </c>
      <c r="AW281" s="14" t="s">
        <v>35</v>
      </c>
      <c r="AX281" s="14" t="s">
        <v>83</v>
      </c>
      <c r="AY281" s="159" t="s">
        <v>129</v>
      </c>
    </row>
    <row r="282" spans="2:65" s="13" customFormat="1" ht="11.25">
      <c r="B282" s="151"/>
      <c r="D282" s="145" t="s">
        <v>140</v>
      </c>
      <c r="F282" s="153" t="s">
        <v>301</v>
      </c>
      <c r="H282" s="154">
        <v>2.992</v>
      </c>
      <c r="I282" s="155"/>
      <c r="L282" s="151"/>
      <c r="M282" s="156"/>
      <c r="T282" s="157"/>
      <c r="AT282" s="152" t="s">
        <v>140</v>
      </c>
      <c r="AU282" s="152" t="s">
        <v>85</v>
      </c>
      <c r="AV282" s="13" t="s">
        <v>85</v>
      </c>
      <c r="AW282" s="13" t="s">
        <v>4</v>
      </c>
      <c r="AX282" s="13" t="s">
        <v>83</v>
      </c>
      <c r="AY282" s="152" t="s">
        <v>129</v>
      </c>
    </row>
    <row r="283" spans="2:65" s="1" customFormat="1" ht="16.5" customHeight="1">
      <c r="B283" s="32"/>
      <c r="C283" s="127" t="s">
        <v>302</v>
      </c>
      <c r="D283" s="127" t="s">
        <v>131</v>
      </c>
      <c r="E283" s="128" t="s">
        <v>303</v>
      </c>
      <c r="F283" s="129" t="s">
        <v>304</v>
      </c>
      <c r="G283" s="130" t="s">
        <v>134</v>
      </c>
      <c r="H283" s="131">
        <v>2.992</v>
      </c>
      <c r="I283" s="132"/>
      <c r="J283" s="133">
        <f>ROUND(I283*H283,2)</f>
        <v>0</v>
      </c>
      <c r="K283" s="129" t="s">
        <v>135</v>
      </c>
      <c r="L283" s="32"/>
      <c r="M283" s="134" t="s">
        <v>19</v>
      </c>
      <c r="N283" s="135" t="s">
        <v>46</v>
      </c>
      <c r="P283" s="136">
        <f>O283*H283</f>
        <v>0</v>
      </c>
      <c r="Q283" s="136">
        <v>0</v>
      </c>
      <c r="R283" s="136">
        <f>Q283*H283</f>
        <v>0</v>
      </c>
      <c r="S283" s="136">
        <v>0</v>
      </c>
      <c r="T283" s="137">
        <f>S283*H283</f>
        <v>0</v>
      </c>
      <c r="AR283" s="138" t="s">
        <v>136</v>
      </c>
      <c r="AT283" s="138" t="s">
        <v>131</v>
      </c>
      <c r="AU283" s="138" t="s">
        <v>85</v>
      </c>
      <c r="AY283" s="17" t="s">
        <v>129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7" t="s">
        <v>83</v>
      </c>
      <c r="BK283" s="139">
        <f>ROUND(I283*H283,2)</f>
        <v>0</v>
      </c>
      <c r="BL283" s="17" t="s">
        <v>136</v>
      </c>
      <c r="BM283" s="138" t="s">
        <v>305</v>
      </c>
    </row>
    <row r="284" spans="2:65" s="1" customFormat="1" ht="11.25">
      <c r="B284" s="32"/>
      <c r="D284" s="140" t="s">
        <v>138</v>
      </c>
      <c r="F284" s="141" t="s">
        <v>306</v>
      </c>
      <c r="I284" s="142"/>
      <c r="L284" s="32"/>
      <c r="M284" s="143"/>
      <c r="T284" s="53"/>
      <c r="AT284" s="17" t="s">
        <v>138</v>
      </c>
      <c r="AU284" s="17" t="s">
        <v>85</v>
      </c>
    </row>
    <row r="285" spans="2:65" s="12" customFormat="1" ht="11.25">
      <c r="B285" s="144"/>
      <c r="D285" s="145" t="s">
        <v>140</v>
      </c>
      <c r="E285" s="146" t="s">
        <v>19</v>
      </c>
      <c r="F285" s="147" t="s">
        <v>292</v>
      </c>
      <c r="H285" s="146" t="s">
        <v>19</v>
      </c>
      <c r="I285" s="148"/>
      <c r="L285" s="144"/>
      <c r="M285" s="149"/>
      <c r="T285" s="150"/>
      <c r="AT285" s="146" t="s">
        <v>140</v>
      </c>
      <c r="AU285" s="146" t="s">
        <v>85</v>
      </c>
      <c r="AV285" s="12" t="s">
        <v>83</v>
      </c>
      <c r="AW285" s="12" t="s">
        <v>35</v>
      </c>
      <c r="AX285" s="12" t="s">
        <v>75</v>
      </c>
      <c r="AY285" s="146" t="s">
        <v>129</v>
      </c>
    </row>
    <row r="286" spans="2:65" s="13" customFormat="1" ht="11.25">
      <c r="B286" s="151"/>
      <c r="D286" s="145" t="s">
        <v>140</v>
      </c>
      <c r="E286" s="152" t="s">
        <v>19</v>
      </c>
      <c r="F286" s="153" t="s">
        <v>300</v>
      </c>
      <c r="H286" s="154">
        <v>2.72</v>
      </c>
      <c r="I286" s="155"/>
      <c r="L286" s="151"/>
      <c r="M286" s="156"/>
      <c r="T286" s="157"/>
      <c r="AT286" s="152" t="s">
        <v>140</v>
      </c>
      <c r="AU286" s="152" t="s">
        <v>85</v>
      </c>
      <c r="AV286" s="13" t="s">
        <v>85</v>
      </c>
      <c r="AW286" s="13" t="s">
        <v>35</v>
      </c>
      <c r="AX286" s="13" t="s">
        <v>75</v>
      </c>
      <c r="AY286" s="152" t="s">
        <v>129</v>
      </c>
    </row>
    <row r="287" spans="2:65" s="14" customFormat="1" ht="11.25">
      <c r="B287" s="158"/>
      <c r="D287" s="145" t="s">
        <v>140</v>
      </c>
      <c r="E287" s="159" t="s">
        <v>19</v>
      </c>
      <c r="F287" s="160" t="s">
        <v>151</v>
      </c>
      <c r="H287" s="161">
        <v>2.72</v>
      </c>
      <c r="I287" s="162"/>
      <c r="L287" s="158"/>
      <c r="M287" s="163"/>
      <c r="T287" s="164"/>
      <c r="AT287" s="159" t="s">
        <v>140</v>
      </c>
      <c r="AU287" s="159" t="s">
        <v>85</v>
      </c>
      <c r="AV287" s="14" t="s">
        <v>136</v>
      </c>
      <c r="AW287" s="14" t="s">
        <v>35</v>
      </c>
      <c r="AX287" s="14" t="s">
        <v>83</v>
      </c>
      <c r="AY287" s="159" t="s">
        <v>129</v>
      </c>
    </row>
    <row r="288" spans="2:65" s="13" customFormat="1" ht="11.25">
      <c r="B288" s="151"/>
      <c r="D288" s="145" t="s">
        <v>140</v>
      </c>
      <c r="F288" s="153" t="s">
        <v>301</v>
      </c>
      <c r="H288" s="154">
        <v>2.992</v>
      </c>
      <c r="I288" s="155"/>
      <c r="L288" s="151"/>
      <c r="M288" s="156"/>
      <c r="T288" s="157"/>
      <c r="AT288" s="152" t="s">
        <v>140</v>
      </c>
      <c r="AU288" s="152" t="s">
        <v>85</v>
      </c>
      <c r="AV288" s="13" t="s">
        <v>85</v>
      </c>
      <c r="AW288" s="13" t="s">
        <v>4</v>
      </c>
      <c r="AX288" s="13" t="s">
        <v>83</v>
      </c>
      <c r="AY288" s="152" t="s">
        <v>129</v>
      </c>
    </row>
    <row r="289" spans="2:65" s="1" customFormat="1" ht="24.2" customHeight="1">
      <c r="B289" s="32"/>
      <c r="C289" s="127" t="s">
        <v>307</v>
      </c>
      <c r="D289" s="127" t="s">
        <v>131</v>
      </c>
      <c r="E289" s="128" t="s">
        <v>308</v>
      </c>
      <c r="F289" s="129" t="s">
        <v>309</v>
      </c>
      <c r="G289" s="130" t="s">
        <v>155</v>
      </c>
      <c r="H289" s="131">
        <v>3.024</v>
      </c>
      <c r="I289" s="132"/>
      <c r="J289" s="133">
        <f>ROUND(I289*H289,2)</f>
        <v>0</v>
      </c>
      <c r="K289" s="129" t="s">
        <v>135</v>
      </c>
      <c r="L289" s="32"/>
      <c r="M289" s="134" t="s">
        <v>19</v>
      </c>
      <c r="N289" s="135" t="s">
        <v>46</v>
      </c>
      <c r="P289" s="136">
        <f>O289*H289</f>
        <v>0</v>
      </c>
      <c r="Q289" s="136">
        <v>2.3010199999999998</v>
      </c>
      <c r="R289" s="136">
        <f>Q289*H289</f>
        <v>6.9582844799999997</v>
      </c>
      <c r="S289" s="136">
        <v>0</v>
      </c>
      <c r="T289" s="137">
        <f>S289*H289</f>
        <v>0</v>
      </c>
      <c r="AR289" s="138" t="s">
        <v>136</v>
      </c>
      <c r="AT289" s="138" t="s">
        <v>131</v>
      </c>
      <c r="AU289" s="138" t="s">
        <v>85</v>
      </c>
      <c r="AY289" s="17" t="s">
        <v>129</v>
      </c>
      <c r="BE289" s="139">
        <f>IF(N289="základní",J289,0)</f>
        <v>0</v>
      </c>
      <c r="BF289" s="139">
        <f>IF(N289="snížená",J289,0)</f>
        <v>0</v>
      </c>
      <c r="BG289" s="139">
        <f>IF(N289="zákl. přenesená",J289,0)</f>
        <v>0</v>
      </c>
      <c r="BH289" s="139">
        <f>IF(N289="sníž. přenesená",J289,0)</f>
        <v>0</v>
      </c>
      <c r="BI289" s="139">
        <f>IF(N289="nulová",J289,0)</f>
        <v>0</v>
      </c>
      <c r="BJ289" s="17" t="s">
        <v>83</v>
      </c>
      <c r="BK289" s="139">
        <f>ROUND(I289*H289,2)</f>
        <v>0</v>
      </c>
      <c r="BL289" s="17" t="s">
        <v>136</v>
      </c>
      <c r="BM289" s="138" t="s">
        <v>310</v>
      </c>
    </row>
    <row r="290" spans="2:65" s="1" customFormat="1" ht="11.25">
      <c r="B290" s="32"/>
      <c r="D290" s="140" t="s">
        <v>138</v>
      </c>
      <c r="F290" s="141" t="s">
        <v>311</v>
      </c>
      <c r="I290" s="142"/>
      <c r="L290" s="32"/>
      <c r="M290" s="143"/>
      <c r="T290" s="53"/>
      <c r="AT290" s="17" t="s">
        <v>138</v>
      </c>
      <c r="AU290" s="17" t="s">
        <v>85</v>
      </c>
    </row>
    <row r="291" spans="2:65" s="12" customFormat="1" ht="11.25">
      <c r="B291" s="144"/>
      <c r="D291" s="145" t="s">
        <v>140</v>
      </c>
      <c r="E291" s="146" t="s">
        <v>19</v>
      </c>
      <c r="F291" s="147" t="s">
        <v>167</v>
      </c>
      <c r="H291" s="146" t="s">
        <v>19</v>
      </c>
      <c r="I291" s="148"/>
      <c r="L291" s="144"/>
      <c r="M291" s="149"/>
      <c r="T291" s="150"/>
      <c r="AT291" s="146" t="s">
        <v>140</v>
      </c>
      <c r="AU291" s="146" t="s">
        <v>85</v>
      </c>
      <c r="AV291" s="12" t="s">
        <v>83</v>
      </c>
      <c r="AW291" s="12" t="s">
        <v>35</v>
      </c>
      <c r="AX291" s="12" t="s">
        <v>75</v>
      </c>
      <c r="AY291" s="146" t="s">
        <v>129</v>
      </c>
    </row>
    <row r="292" spans="2:65" s="13" customFormat="1" ht="11.25">
      <c r="B292" s="151"/>
      <c r="D292" s="145" t="s">
        <v>140</v>
      </c>
      <c r="E292" s="152" t="s">
        <v>19</v>
      </c>
      <c r="F292" s="153" t="s">
        <v>168</v>
      </c>
      <c r="H292" s="154">
        <v>2.88</v>
      </c>
      <c r="I292" s="155"/>
      <c r="L292" s="151"/>
      <c r="M292" s="156"/>
      <c r="T292" s="157"/>
      <c r="AT292" s="152" t="s">
        <v>140</v>
      </c>
      <c r="AU292" s="152" t="s">
        <v>85</v>
      </c>
      <c r="AV292" s="13" t="s">
        <v>85</v>
      </c>
      <c r="AW292" s="13" t="s">
        <v>35</v>
      </c>
      <c r="AX292" s="13" t="s">
        <v>75</v>
      </c>
      <c r="AY292" s="152" t="s">
        <v>129</v>
      </c>
    </row>
    <row r="293" spans="2:65" s="14" customFormat="1" ht="11.25">
      <c r="B293" s="158"/>
      <c r="D293" s="145" t="s">
        <v>140</v>
      </c>
      <c r="E293" s="159" t="s">
        <v>19</v>
      </c>
      <c r="F293" s="160" t="s">
        <v>151</v>
      </c>
      <c r="H293" s="161">
        <v>2.88</v>
      </c>
      <c r="I293" s="162"/>
      <c r="L293" s="158"/>
      <c r="M293" s="163"/>
      <c r="T293" s="164"/>
      <c r="AT293" s="159" t="s">
        <v>140</v>
      </c>
      <c r="AU293" s="159" t="s">
        <v>85</v>
      </c>
      <c r="AV293" s="14" t="s">
        <v>136</v>
      </c>
      <c r="AW293" s="14" t="s">
        <v>35</v>
      </c>
      <c r="AX293" s="14" t="s">
        <v>83</v>
      </c>
      <c r="AY293" s="159" t="s">
        <v>129</v>
      </c>
    </row>
    <row r="294" spans="2:65" s="13" customFormat="1" ht="11.25">
      <c r="B294" s="151"/>
      <c r="D294" s="145" t="s">
        <v>140</v>
      </c>
      <c r="F294" s="153" t="s">
        <v>169</v>
      </c>
      <c r="H294" s="154">
        <v>3.024</v>
      </c>
      <c r="I294" s="155"/>
      <c r="L294" s="151"/>
      <c r="M294" s="156"/>
      <c r="T294" s="157"/>
      <c r="AT294" s="152" t="s">
        <v>140</v>
      </c>
      <c r="AU294" s="152" t="s">
        <v>85</v>
      </c>
      <c r="AV294" s="13" t="s">
        <v>85</v>
      </c>
      <c r="AW294" s="13" t="s">
        <v>4</v>
      </c>
      <c r="AX294" s="13" t="s">
        <v>83</v>
      </c>
      <c r="AY294" s="152" t="s">
        <v>129</v>
      </c>
    </row>
    <row r="295" spans="2:65" s="1" customFormat="1" ht="16.5" customHeight="1">
      <c r="B295" s="32"/>
      <c r="C295" s="127" t="s">
        <v>312</v>
      </c>
      <c r="D295" s="127" t="s">
        <v>131</v>
      </c>
      <c r="E295" s="128" t="s">
        <v>313</v>
      </c>
      <c r="F295" s="129" t="s">
        <v>314</v>
      </c>
      <c r="G295" s="130" t="s">
        <v>134</v>
      </c>
      <c r="H295" s="131">
        <v>7.92</v>
      </c>
      <c r="I295" s="132"/>
      <c r="J295" s="133">
        <f>ROUND(I295*H295,2)</f>
        <v>0</v>
      </c>
      <c r="K295" s="129" t="s">
        <v>135</v>
      </c>
      <c r="L295" s="32"/>
      <c r="M295" s="134" t="s">
        <v>19</v>
      </c>
      <c r="N295" s="135" t="s">
        <v>46</v>
      </c>
      <c r="P295" s="136">
        <f>O295*H295</f>
        <v>0</v>
      </c>
      <c r="Q295" s="136">
        <v>2.64E-3</v>
      </c>
      <c r="R295" s="136">
        <f>Q295*H295</f>
        <v>2.0908799999999998E-2</v>
      </c>
      <c r="S295" s="136">
        <v>0</v>
      </c>
      <c r="T295" s="137">
        <f>S295*H295</f>
        <v>0</v>
      </c>
      <c r="AR295" s="138" t="s">
        <v>136</v>
      </c>
      <c r="AT295" s="138" t="s">
        <v>131</v>
      </c>
      <c r="AU295" s="138" t="s">
        <v>85</v>
      </c>
      <c r="AY295" s="17" t="s">
        <v>129</v>
      </c>
      <c r="BE295" s="139">
        <f>IF(N295="základní",J295,0)</f>
        <v>0</v>
      </c>
      <c r="BF295" s="139">
        <f>IF(N295="snížená",J295,0)</f>
        <v>0</v>
      </c>
      <c r="BG295" s="139">
        <f>IF(N295="zákl. přenesená",J295,0)</f>
        <v>0</v>
      </c>
      <c r="BH295" s="139">
        <f>IF(N295="sníž. přenesená",J295,0)</f>
        <v>0</v>
      </c>
      <c r="BI295" s="139">
        <f>IF(N295="nulová",J295,0)</f>
        <v>0</v>
      </c>
      <c r="BJ295" s="17" t="s">
        <v>83</v>
      </c>
      <c r="BK295" s="139">
        <f>ROUND(I295*H295,2)</f>
        <v>0</v>
      </c>
      <c r="BL295" s="17" t="s">
        <v>136</v>
      </c>
      <c r="BM295" s="138" t="s">
        <v>315</v>
      </c>
    </row>
    <row r="296" spans="2:65" s="1" customFormat="1" ht="11.25">
      <c r="B296" s="32"/>
      <c r="D296" s="140" t="s">
        <v>138</v>
      </c>
      <c r="F296" s="141" t="s">
        <v>316</v>
      </c>
      <c r="I296" s="142"/>
      <c r="L296" s="32"/>
      <c r="M296" s="143"/>
      <c r="T296" s="53"/>
      <c r="AT296" s="17" t="s">
        <v>138</v>
      </c>
      <c r="AU296" s="17" t="s">
        <v>85</v>
      </c>
    </row>
    <row r="297" spans="2:65" s="12" customFormat="1" ht="11.25">
      <c r="B297" s="144"/>
      <c r="D297" s="145" t="s">
        <v>140</v>
      </c>
      <c r="E297" s="146" t="s">
        <v>19</v>
      </c>
      <c r="F297" s="147" t="s">
        <v>167</v>
      </c>
      <c r="H297" s="146" t="s">
        <v>19</v>
      </c>
      <c r="I297" s="148"/>
      <c r="L297" s="144"/>
      <c r="M297" s="149"/>
      <c r="T297" s="150"/>
      <c r="AT297" s="146" t="s">
        <v>140</v>
      </c>
      <c r="AU297" s="146" t="s">
        <v>85</v>
      </c>
      <c r="AV297" s="12" t="s">
        <v>83</v>
      </c>
      <c r="AW297" s="12" t="s">
        <v>35</v>
      </c>
      <c r="AX297" s="12" t="s">
        <v>75</v>
      </c>
      <c r="AY297" s="146" t="s">
        <v>129</v>
      </c>
    </row>
    <row r="298" spans="2:65" s="13" customFormat="1" ht="11.25">
      <c r="B298" s="151"/>
      <c r="D298" s="145" t="s">
        <v>140</v>
      </c>
      <c r="E298" s="152" t="s">
        <v>19</v>
      </c>
      <c r="F298" s="153" t="s">
        <v>317</v>
      </c>
      <c r="H298" s="154">
        <v>7.2</v>
      </c>
      <c r="I298" s="155"/>
      <c r="L298" s="151"/>
      <c r="M298" s="156"/>
      <c r="T298" s="157"/>
      <c r="AT298" s="152" t="s">
        <v>140</v>
      </c>
      <c r="AU298" s="152" t="s">
        <v>85</v>
      </c>
      <c r="AV298" s="13" t="s">
        <v>85</v>
      </c>
      <c r="AW298" s="13" t="s">
        <v>35</v>
      </c>
      <c r="AX298" s="13" t="s">
        <v>75</v>
      </c>
      <c r="AY298" s="152" t="s">
        <v>129</v>
      </c>
    </row>
    <row r="299" spans="2:65" s="14" customFormat="1" ht="11.25">
      <c r="B299" s="158"/>
      <c r="D299" s="145" t="s">
        <v>140</v>
      </c>
      <c r="E299" s="159" t="s">
        <v>19</v>
      </c>
      <c r="F299" s="160" t="s">
        <v>151</v>
      </c>
      <c r="H299" s="161">
        <v>7.2</v>
      </c>
      <c r="I299" s="162"/>
      <c r="L299" s="158"/>
      <c r="M299" s="163"/>
      <c r="T299" s="164"/>
      <c r="AT299" s="159" t="s">
        <v>140</v>
      </c>
      <c r="AU299" s="159" t="s">
        <v>85</v>
      </c>
      <c r="AV299" s="14" t="s">
        <v>136</v>
      </c>
      <c r="AW299" s="14" t="s">
        <v>35</v>
      </c>
      <c r="AX299" s="14" t="s">
        <v>83</v>
      </c>
      <c r="AY299" s="159" t="s">
        <v>129</v>
      </c>
    </row>
    <row r="300" spans="2:65" s="13" customFormat="1" ht="11.25">
      <c r="B300" s="151"/>
      <c r="D300" s="145" t="s">
        <v>140</v>
      </c>
      <c r="F300" s="153" t="s">
        <v>318</v>
      </c>
      <c r="H300" s="154">
        <v>7.92</v>
      </c>
      <c r="I300" s="155"/>
      <c r="L300" s="151"/>
      <c r="M300" s="156"/>
      <c r="T300" s="157"/>
      <c r="AT300" s="152" t="s">
        <v>140</v>
      </c>
      <c r="AU300" s="152" t="s">
        <v>85</v>
      </c>
      <c r="AV300" s="13" t="s">
        <v>85</v>
      </c>
      <c r="AW300" s="13" t="s">
        <v>4</v>
      </c>
      <c r="AX300" s="13" t="s">
        <v>83</v>
      </c>
      <c r="AY300" s="152" t="s">
        <v>129</v>
      </c>
    </row>
    <row r="301" spans="2:65" s="1" customFormat="1" ht="16.5" customHeight="1">
      <c r="B301" s="32"/>
      <c r="C301" s="127" t="s">
        <v>148</v>
      </c>
      <c r="D301" s="127" t="s">
        <v>131</v>
      </c>
      <c r="E301" s="128" t="s">
        <v>319</v>
      </c>
      <c r="F301" s="129" t="s">
        <v>320</v>
      </c>
      <c r="G301" s="130" t="s">
        <v>134</v>
      </c>
      <c r="H301" s="131">
        <v>7.92</v>
      </c>
      <c r="I301" s="132"/>
      <c r="J301" s="133">
        <f>ROUND(I301*H301,2)</f>
        <v>0</v>
      </c>
      <c r="K301" s="129" t="s">
        <v>135</v>
      </c>
      <c r="L301" s="32"/>
      <c r="M301" s="134" t="s">
        <v>19</v>
      </c>
      <c r="N301" s="135" t="s">
        <v>46</v>
      </c>
      <c r="P301" s="136">
        <f>O301*H301</f>
        <v>0</v>
      </c>
      <c r="Q301" s="136">
        <v>0</v>
      </c>
      <c r="R301" s="136">
        <f>Q301*H301</f>
        <v>0</v>
      </c>
      <c r="S301" s="136">
        <v>0</v>
      </c>
      <c r="T301" s="137">
        <f>S301*H301</f>
        <v>0</v>
      </c>
      <c r="AR301" s="138" t="s">
        <v>136</v>
      </c>
      <c r="AT301" s="138" t="s">
        <v>131</v>
      </c>
      <c r="AU301" s="138" t="s">
        <v>85</v>
      </c>
      <c r="AY301" s="17" t="s">
        <v>129</v>
      </c>
      <c r="BE301" s="139">
        <f>IF(N301="základní",J301,0)</f>
        <v>0</v>
      </c>
      <c r="BF301" s="139">
        <f>IF(N301="snížená",J301,0)</f>
        <v>0</v>
      </c>
      <c r="BG301" s="139">
        <f>IF(N301="zákl. přenesená",J301,0)</f>
        <v>0</v>
      </c>
      <c r="BH301" s="139">
        <f>IF(N301="sníž. přenesená",J301,0)</f>
        <v>0</v>
      </c>
      <c r="BI301" s="139">
        <f>IF(N301="nulová",J301,0)</f>
        <v>0</v>
      </c>
      <c r="BJ301" s="17" t="s">
        <v>83</v>
      </c>
      <c r="BK301" s="139">
        <f>ROUND(I301*H301,2)</f>
        <v>0</v>
      </c>
      <c r="BL301" s="17" t="s">
        <v>136</v>
      </c>
      <c r="BM301" s="138" t="s">
        <v>321</v>
      </c>
    </row>
    <row r="302" spans="2:65" s="1" customFormat="1" ht="11.25">
      <c r="B302" s="32"/>
      <c r="D302" s="140" t="s">
        <v>138</v>
      </c>
      <c r="F302" s="141" t="s">
        <v>322</v>
      </c>
      <c r="I302" s="142"/>
      <c r="L302" s="32"/>
      <c r="M302" s="143"/>
      <c r="T302" s="53"/>
      <c r="AT302" s="17" t="s">
        <v>138</v>
      </c>
      <c r="AU302" s="17" t="s">
        <v>85</v>
      </c>
    </row>
    <row r="303" spans="2:65" s="12" customFormat="1" ht="11.25">
      <c r="B303" s="144"/>
      <c r="D303" s="145" t="s">
        <v>140</v>
      </c>
      <c r="E303" s="146" t="s">
        <v>19</v>
      </c>
      <c r="F303" s="147" t="s">
        <v>167</v>
      </c>
      <c r="H303" s="146" t="s">
        <v>19</v>
      </c>
      <c r="I303" s="148"/>
      <c r="L303" s="144"/>
      <c r="M303" s="149"/>
      <c r="T303" s="150"/>
      <c r="AT303" s="146" t="s">
        <v>140</v>
      </c>
      <c r="AU303" s="146" t="s">
        <v>85</v>
      </c>
      <c r="AV303" s="12" t="s">
        <v>83</v>
      </c>
      <c r="AW303" s="12" t="s">
        <v>35</v>
      </c>
      <c r="AX303" s="12" t="s">
        <v>75</v>
      </c>
      <c r="AY303" s="146" t="s">
        <v>129</v>
      </c>
    </row>
    <row r="304" spans="2:65" s="13" customFormat="1" ht="11.25">
      <c r="B304" s="151"/>
      <c r="D304" s="145" t="s">
        <v>140</v>
      </c>
      <c r="E304" s="152" t="s">
        <v>19</v>
      </c>
      <c r="F304" s="153" t="s">
        <v>317</v>
      </c>
      <c r="H304" s="154">
        <v>7.2</v>
      </c>
      <c r="I304" s="155"/>
      <c r="L304" s="151"/>
      <c r="M304" s="156"/>
      <c r="T304" s="157"/>
      <c r="AT304" s="152" t="s">
        <v>140</v>
      </c>
      <c r="AU304" s="152" t="s">
        <v>85</v>
      </c>
      <c r="AV304" s="13" t="s">
        <v>85</v>
      </c>
      <c r="AW304" s="13" t="s">
        <v>35</v>
      </c>
      <c r="AX304" s="13" t="s">
        <v>75</v>
      </c>
      <c r="AY304" s="152" t="s">
        <v>129</v>
      </c>
    </row>
    <row r="305" spans="2:65" s="14" customFormat="1" ht="11.25">
      <c r="B305" s="158"/>
      <c r="D305" s="145" t="s">
        <v>140</v>
      </c>
      <c r="E305" s="159" t="s">
        <v>19</v>
      </c>
      <c r="F305" s="160" t="s">
        <v>151</v>
      </c>
      <c r="H305" s="161">
        <v>7.2</v>
      </c>
      <c r="I305" s="162"/>
      <c r="L305" s="158"/>
      <c r="M305" s="163"/>
      <c r="T305" s="164"/>
      <c r="AT305" s="159" t="s">
        <v>140</v>
      </c>
      <c r="AU305" s="159" t="s">
        <v>85</v>
      </c>
      <c r="AV305" s="14" t="s">
        <v>136</v>
      </c>
      <c r="AW305" s="14" t="s">
        <v>35</v>
      </c>
      <c r="AX305" s="14" t="s">
        <v>83</v>
      </c>
      <c r="AY305" s="159" t="s">
        <v>129</v>
      </c>
    </row>
    <row r="306" spans="2:65" s="13" customFormat="1" ht="11.25">
      <c r="B306" s="151"/>
      <c r="D306" s="145" t="s">
        <v>140</v>
      </c>
      <c r="F306" s="153" t="s">
        <v>318</v>
      </c>
      <c r="H306" s="154">
        <v>7.92</v>
      </c>
      <c r="I306" s="155"/>
      <c r="L306" s="151"/>
      <c r="M306" s="156"/>
      <c r="T306" s="157"/>
      <c r="AT306" s="152" t="s">
        <v>140</v>
      </c>
      <c r="AU306" s="152" t="s">
        <v>85</v>
      </c>
      <c r="AV306" s="13" t="s">
        <v>85</v>
      </c>
      <c r="AW306" s="13" t="s">
        <v>4</v>
      </c>
      <c r="AX306" s="13" t="s">
        <v>83</v>
      </c>
      <c r="AY306" s="152" t="s">
        <v>129</v>
      </c>
    </row>
    <row r="307" spans="2:65" s="11" customFormat="1" ht="22.9" customHeight="1">
      <c r="B307" s="115"/>
      <c r="D307" s="116" t="s">
        <v>74</v>
      </c>
      <c r="E307" s="125" t="s">
        <v>162</v>
      </c>
      <c r="F307" s="125" t="s">
        <v>323</v>
      </c>
      <c r="I307" s="118"/>
      <c r="J307" s="126">
        <f>BK307</f>
        <v>0</v>
      </c>
      <c r="L307" s="115"/>
      <c r="M307" s="120"/>
      <c r="P307" s="121">
        <f>SUM(P308:P312)</f>
        <v>0</v>
      </c>
      <c r="R307" s="121">
        <f>SUM(R308:R312)</f>
        <v>17.835225359999999</v>
      </c>
      <c r="T307" s="122">
        <f>SUM(T308:T312)</f>
        <v>0</v>
      </c>
      <c r="AR307" s="116" t="s">
        <v>83</v>
      </c>
      <c r="AT307" s="123" t="s">
        <v>74</v>
      </c>
      <c r="AU307" s="123" t="s">
        <v>83</v>
      </c>
      <c r="AY307" s="116" t="s">
        <v>129</v>
      </c>
      <c r="BK307" s="124">
        <f>SUM(BK308:BK312)</f>
        <v>0</v>
      </c>
    </row>
    <row r="308" spans="2:65" s="1" customFormat="1" ht="55.5" customHeight="1">
      <c r="B308" s="32"/>
      <c r="C308" s="127" t="s">
        <v>324</v>
      </c>
      <c r="D308" s="127" t="s">
        <v>131</v>
      </c>
      <c r="E308" s="128" t="s">
        <v>325</v>
      </c>
      <c r="F308" s="129" t="s">
        <v>326</v>
      </c>
      <c r="G308" s="130" t="s">
        <v>155</v>
      </c>
      <c r="H308" s="131">
        <v>7.7160000000000002</v>
      </c>
      <c r="I308" s="132"/>
      <c r="J308" s="133">
        <f>ROUND(I308*H308,2)</f>
        <v>0</v>
      </c>
      <c r="K308" s="129" t="s">
        <v>19</v>
      </c>
      <c r="L308" s="32"/>
      <c r="M308" s="134" t="s">
        <v>19</v>
      </c>
      <c r="N308" s="135" t="s">
        <v>46</v>
      </c>
      <c r="P308" s="136">
        <f>O308*H308</f>
        <v>0</v>
      </c>
      <c r="Q308" s="136">
        <v>2.3114599999999998</v>
      </c>
      <c r="R308" s="136">
        <f>Q308*H308</f>
        <v>17.835225359999999</v>
      </c>
      <c r="S308" s="136">
        <v>0</v>
      </c>
      <c r="T308" s="137">
        <f>S308*H308</f>
        <v>0</v>
      </c>
      <c r="AR308" s="138" t="s">
        <v>136</v>
      </c>
      <c r="AT308" s="138" t="s">
        <v>131</v>
      </c>
      <c r="AU308" s="138" t="s">
        <v>85</v>
      </c>
      <c r="AY308" s="17" t="s">
        <v>129</v>
      </c>
      <c r="BE308" s="139">
        <f>IF(N308="základní",J308,0)</f>
        <v>0</v>
      </c>
      <c r="BF308" s="139">
        <f>IF(N308="snížená",J308,0)</f>
        <v>0</v>
      </c>
      <c r="BG308" s="139">
        <f>IF(N308="zákl. přenesená",J308,0)</f>
        <v>0</v>
      </c>
      <c r="BH308" s="139">
        <f>IF(N308="sníž. přenesená",J308,0)</f>
        <v>0</v>
      </c>
      <c r="BI308" s="139">
        <f>IF(N308="nulová",J308,0)</f>
        <v>0</v>
      </c>
      <c r="BJ308" s="17" t="s">
        <v>83</v>
      </c>
      <c r="BK308" s="139">
        <f>ROUND(I308*H308,2)</f>
        <v>0</v>
      </c>
      <c r="BL308" s="17" t="s">
        <v>136</v>
      </c>
      <c r="BM308" s="138" t="s">
        <v>327</v>
      </c>
    </row>
    <row r="309" spans="2:65" s="12" customFormat="1" ht="11.25">
      <c r="B309" s="144"/>
      <c r="D309" s="145" t="s">
        <v>140</v>
      </c>
      <c r="E309" s="146" t="s">
        <v>19</v>
      </c>
      <c r="F309" s="147" t="s">
        <v>328</v>
      </c>
      <c r="H309" s="146" t="s">
        <v>19</v>
      </c>
      <c r="I309" s="148"/>
      <c r="L309" s="144"/>
      <c r="M309" s="149"/>
      <c r="T309" s="150"/>
      <c r="AT309" s="146" t="s">
        <v>140</v>
      </c>
      <c r="AU309" s="146" t="s">
        <v>85</v>
      </c>
      <c r="AV309" s="12" t="s">
        <v>83</v>
      </c>
      <c r="AW309" s="12" t="s">
        <v>35</v>
      </c>
      <c r="AX309" s="12" t="s">
        <v>75</v>
      </c>
      <c r="AY309" s="146" t="s">
        <v>129</v>
      </c>
    </row>
    <row r="310" spans="2:65" s="13" customFormat="1" ht="11.25">
      <c r="B310" s="151"/>
      <c r="D310" s="145" t="s">
        <v>140</v>
      </c>
      <c r="E310" s="152" t="s">
        <v>19</v>
      </c>
      <c r="F310" s="153" t="s">
        <v>329</v>
      </c>
      <c r="H310" s="154">
        <v>7.3490000000000002</v>
      </c>
      <c r="I310" s="155"/>
      <c r="L310" s="151"/>
      <c r="M310" s="156"/>
      <c r="T310" s="157"/>
      <c r="AT310" s="152" t="s">
        <v>140</v>
      </c>
      <c r="AU310" s="152" t="s">
        <v>85</v>
      </c>
      <c r="AV310" s="13" t="s">
        <v>85</v>
      </c>
      <c r="AW310" s="13" t="s">
        <v>35</v>
      </c>
      <c r="AX310" s="13" t="s">
        <v>75</v>
      </c>
      <c r="AY310" s="152" t="s">
        <v>129</v>
      </c>
    </row>
    <row r="311" spans="2:65" s="14" customFormat="1" ht="11.25">
      <c r="B311" s="158"/>
      <c r="D311" s="145" t="s">
        <v>140</v>
      </c>
      <c r="E311" s="159" t="s">
        <v>19</v>
      </c>
      <c r="F311" s="160" t="s">
        <v>151</v>
      </c>
      <c r="H311" s="161">
        <v>7.3490000000000002</v>
      </c>
      <c r="I311" s="162"/>
      <c r="L311" s="158"/>
      <c r="M311" s="163"/>
      <c r="T311" s="164"/>
      <c r="AT311" s="159" t="s">
        <v>140</v>
      </c>
      <c r="AU311" s="159" t="s">
        <v>85</v>
      </c>
      <c r="AV311" s="14" t="s">
        <v>136</v>
      </c>
      <c r="AW311" s="14" t="s">
        <v>35</v>
      </c>
      <c r="AX311" s="14" t="s">
        <v>83</v>
      </c>
      <c r="AY311" s="159" t="s">
        <v>129</v>
      </c>
    </row>
    <row r="312" spans="2:65" s="13" customFormat="1" ht="11.25">
      <c r="B312" s="151"/>
      <c r="D312" s="145" t="s">
        <v>140</v>
      </c>
      <c r="F312" s="153" t="s">
        <v>330</v>
      </c>
      <c r="H312" s="154">
        <v>7.7160000000000002</v>
      </c>
      <c r="I312" s="155"/>
      <c r="L312" s="151"/>
      <c r="M312" s="156"/>
      <c r="T312" s="157"/>
      <c r="AT312" s="152" t="s">
        <v>140</v>
      </c>
      <c r="AU312" s="152" t="s">
        <v>85</v>
      </c>
      <c r="AV312" s="13" t="s">
        <v>85</v>
      </c>
      <c r="AW312" s="13" t="s">
        <v>4</v>
      </c>
      <c r="AX312" s="13" t="s">
        <v>83</v>
      </c>
      <c r="AY312" s="152" t="s">
        <v>129</v>
      </c>
    </row>
    <row r="313" spans="2:65" s="11" customFormat="1" ht="22.9" customHeight="1">
      <c r="B313" s="115"/>
      <c r="D313" s="116" t="s">
        <v>74</v>
      </c>
      <c r="E313" s="125" t="s">
        <v>136</v>
      </c>
      <c r="F313" s="125" t="s">
        <v>331</v>
      </c>
      <c r="I313" s="118"/>
      <c r="J313" s="126">
        <f>BK313</f>
        <v>0</v>
      </c>
      <c r="L313" s="115"/>
      <c r="M313" s="120"/>
      <c r="P313" s="121">
        <f>SUM(P314:P323)</f>
        <v>0</v>
      </c>
      <c r="R313" s="121">
        <f>SUM(R314:R323)</f>
        <v>0.60284999999999989</v>
      </c>
      <c r="T313" s="122">
        <f>SUM(T314:T323)</f>
        <v>0</v>
      </c>
      <c r="AR313" s="116" t="s">
        <v>83</v>
      </c>
      <c r="AT313" s="123" t="s">
        <v>74</v>
      </c>
      <c r="AU313" s="123" t="s">
        <v>83</v>
      </c>
      <c r="AY313" s="116" t="s">
        <v>129</v>
      </c>
      <c r="BK313" s="124">
        <f>SUM(BK314:BK323)</f>
        <v>0</v>
      </c>
    </row>
    <row r="314" spans="2:65" s="1" customFormat="1" ht="37.9" customHeight="1">
      <c r="B314" s="32"/>
      <c r="C314" s="127" t="s">
        <v>332</v>
      </c>
      <c r="D314" s="127" t="s">
        <v>131</v>
      </c>
      <c r="E314" s="128" t="s">
        <v>333</v>
      </c>
      <c r="F314" s="129" t="s">
        <v>334</v>
      </c>
      <c r="G314" s="130" t="s">
        <v>247</v>
      </c>
      <c r="H314" s="131">
        <v>3</v>
      </c>
      <c r="I314" s="132"/>
      <c r="J314" s="133">
        <f>ROUND(I314*H314,2)</f>
        <v>0</v>
      </c>
      <c r="K314" s="129" t="s">
        <v>135</v>
      </c>
      <c r="L314" s="32"/>
      <c r="M314" s="134" t="s">
        <v>19</v>
      </c>
      <c r="N314" s="135" t="s">
        <v>46</v>
      </c>
      <c r="P314" s="136">
        <f>O314*H314</f>
        <v>0</v>
      </c>
      <c r="Q314" s="136">
        <v>8.8319999999999996E-2</v>
      </c>
      <c r="R314" s="136">
        <f>Q314*H314</f>
        <v>0.26495999999999997</v>
      </c>
      <c r="S314" s="136">
        <v>0</v>
      </c>
      <c r="T314" s="137">
        <f>S314*H314</f>
        <v>0</v>
      </c>
      <c r="AR314" s="138" t="s">
        <v>136</v>
      </c>
      <c r="AT314" s="138" t="s">
        <v>131</v>
      </c>
      <c r="AU314" s="138" t="s">
        <v>85</v>
      </c>
      <c r="AY314" s="17" t="s">
        <v>129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7" t="s">
        <v>83</v>
      </c>
      <c r="BK314" s="139">
        <f>ROUND(I314*H314,2)</f>
        <v>0</v>
      </c>
      <c r="BL314" s="17" t="s">
        <v>136</v>
      </c>
      <c r="BM314" s="138" t="s">
        <v>335</v>
      </c>
    </row>
    <row r="315" spans="2:65" s="1" customFormat="1" ht="11.25">
      <c r="B315" s="32"/>
      <c r="D315" s="140" t="s">
        <v>138</v>
      </c>
      <c r="F315" s="141" t="s">
        <v>336</v>
      </c>
      <c r="I315" s="142"/>
      <c r="L315" s="32"/>
      <c r="M315" s="143"/>
      <c r="T315" s="53"/>
      <c r="AT315" s="17" t="s">
        <v>138</v>
      </c>
      <c r="AU315" s="17" t="s">
        <v>85</v>
      </c>
    </row>
    <row r="316" spans="2:65" s="12" customFormat="1" ht="11.25">
      <c r="B316" s="144"/>
      <c r="D316" s="145" t="s">
        <v>140</v>
      </c>
      <c r="E316" s="146" t="s">
        <v>19</v>
      </c>
      <c r="F316" s="147" t="s">
        <v>337</v>
      </c>
      <c r="H316" s="146" t="s">
        <v>19</v>
      </c>
      <c r="I316" s="148"/>
      <c r="L316" s="144"/>
      <c r="M316" s="149"/>
      <c r="T316" s="150"/>
      <c r="AT316" s="146" t="s">
        <v>140</v>
      </c>
      <c r="AU316" s="146" t="s">
        <v>85</v>
      </c>
      <c r="AV316" s="12" t="s">
        <v>83</v>
      </c>
      <c r="AW316" s="12" t="s">
        <v>35</v>
      </c>
      <c r="AX316" s="12" t="s">
        <v>75</v>
      </c>
      <c r="AY316" s="146" t="s">
        <v>129</v>
      </c>
    </row>
    <row r="317" spans="2:65" s="13" customFormat="1" ht="11.25">
      <c r="B317" s="151"/>
      <c r="D317" s="145" t="s">
        <v>140</v>
      </c>
      <c r="E317" s="152" t="s">
        <v>19</v>
      </c>
      <c r="F317" s="153" t="s">
        <v>162</v>
      </c>
      <c r="H317" s="154">
        <v>3</v>
      </c>
      <c r="I317" s="155"/>
      <c r="L317" s="151"/>
      <c r="M317" s="156"/>
      <c r="T317" s="157"/>
      <c r="AT317" s="152" t="s">
        <v>140</v>
      </c>
      <c r="AU317" s="152" t="s">
        <v>85</v>
      </c>
      <c r="AV317" s="13" t="s">
        <v>85</v>
      </c>
      <c r="AW317" s="13" t="s">
        <v>35</v>
      </c>
      <c r="AX317" s="13" t="s">
        <v>75</v>
      </c>
      <c r="AY317" s="152" t="s">
        <v>129</v>
      </c>
    </row>
    <row r="318" spans="2:65" s="14" customFormat="1" ht="11.25">
      <c r="B318" s="158"/>
      <c r="D318" s="145" t="s">
        <v>140</v>
      </c>
      <c r="E318" s="159" t="s">
        <v>19</v>
      </c>
      <c r="F318" s="160" t="s">
        <v>151</v>
      </c>
      <c r="H318" s="161">
        <v>3</v>
      </c>
      <c r="I318" s="162"/>
      <c r="L318" s="158"/>
      <c r="M318" s="163"/>
      <c r="T318" s="164"/>
      <c r="AT318" s="159" t="s">
        <v>140</v>
      </c>
      <c r="AU318" s="159" t="s">
        <v>85</v>
      </c>
      <c r="AV318" s="14" t="s">
        <v>136</v>
      </c>
      <c r="AW318" s="14" t="s">
        <v>35</v>
      </c>
      <c r="AX318" s="14" t="s">
        <v>83</v>
      </c>
      <c r="AY318" s="159" t="s">
        <v>129</v>
      </c>
    </row>
    <row r="319" spans="2:65" s="1" customFormat="1" ht="37.9" customHeight="1">
      <c r="B319" s="32"/>
      <c r="C319" s="127" t="s">
        <v>338</v>
      </c>
      <c r="D319" s="127" t="s">
        <v>131</v>
      </c>
      <c r="E319" s="128" t="s">
        <v>339</v>
      </c>
      <c r="F319" s="129" t="s">
        <v>340</v>
      </c>
      <c r="G319" s="130" t="s">
        <v>247</v>
      </c>
      <c r="H319" s="131">
        <v>3</v>
      </c>
      <c r="I319" s="132"/>
      <c r="J319" s="133">
        <f>ROUND(I319*H319,2)</f>
        <v>0</v>
      </c>
      <c r="K319" s="129" t="s">
        <v>135</v>
      </c>
      <c r="L319" s="32"/>
      <c r="M319" s="134" t="s">
        <v>19</v>
      </c>
      <c r="N319" s="135" t="s">
        <v>46</v>
      </c>
      <c r="P319" s="136">
        <f>O319*H319</f>
        <v>0</v>
      </c>
      <c r="Q319" s="136">
        <v>0.11262999999999999</v>
      </c>
      <c r="R319" s="136">
        <f>Q319*H319</f>
        <v>0.33788999999999997</v>
      </c>
      <c r="S319" s="136">
        <v>0</v>
      </c>
      <c r="T319" s="137">
        <f>S319*H319</f>
        <v>0</v>
      </c>
      <c r="AR319" s="138" t="s">
        <v>136</v>
      </c>
      <c r="AT319" s="138" t="s">
        <v>131</v>
      </c>
      <c r="AU319" s="138" t="s">
        <v>85</v>
      </c>
      <c r="AY319" s="17" t="s">
        <v>129</v>
      </c>
      <c r="BE319" s="139">
        <f>IF(N319="základní",J319,0)</f>
        <v>0</v>
      </c>
      <c r="BF319" s="139">
        <f>IF(N319="snížená",J319,0)</f>
        <v>0</v>
      </c>
      <c r="BG319" s="139">
        <f>IF(N319="zákl. přenesená",J319,0)</f>
        <v>0</v>
      </c>
      <c r="BH319" s="139">
        <f>IF(N319="sníž. přenesená",J319,0)</f>
        <v>0</v>
      </c>
      <c r="BI319" s="139">
        <f>IF(N319="nulová",J319,0)</f>
        <v>0</v>
      </c>
      <c r="BJ319" s="17" t="s">
        <v>83</v>
      </c>
      <c r="BK319" s="139">
        <f>ROUND(I319*H319,2)</f>
        <v>0</v>
      </c>
      <c r="BL319" s="17" t="s">
        <v>136</v>
      </c>
      <c r="BM319" s="138" t="s">
        <v>341</v>
      </c>
    </row>
    <row r="320" spans="2:65" s="1" customFormat="1" ht="11.25">
      <c r="B320" s="32"/>
      <c r="D320" s="140" t="s">
        <v>138</v>
      </c>
      <c r="F320" s="141" t="s">
        <v>342</v>
      </c>
      <c r="I320" s="142"/>
      <c r="L320" s="32"/>
      <c r="M320" s="143"/>
      <c r="T320" s="53"/>
      <c r="AT320" s="17" t="s">
        <v>138</v>
      </c>
      <c r="AU320" s="17" t="s">
        <v>85</v>
      </c>
    </row>
    <row r="321" spans="2:65" s="12" customFormat="1" ht="11.25">
      <c r="B321" s="144"/>
      <c r="D321" s="145" t="s">
        <v>140</v>
      </c>
      <c r="E321" s="146" t="s">
        <v>19</v>
      </c>
      <c r="F321" s="147" t="s">
        <v>343</v>
      </c>
      <c r="H321" s="146" t="s">
        <v>19</v>
      </c>
      <c r="I321" s="148"/>
      <c r="L321" s="144"/>
      <c r="M321" s="149"/>
      <c r="T321" s="150"/>
      <c r="AT321" s="146" t="s">
        <v>140</v>
      </c>
      <c r="AU321" s="146" t="s">
        <v>85</v>
      </c>
      <c r="AV321" s="12" t="s">
        <v>83</v>
      </c>
      <c r="AW321" s="12" t="s">
        <v>35</v>
      </c>
      <c r="AX321" s="12" t="s">
        <v>75</v>
      </c>
      <c r="AY321" s="146" t="s">
        <v>129</v>
      </c>
    </row>
    <row r="322" spans="2:65" s="13" customFormat="1" ht="11.25">
      <c r="B322" s="151"/>
      <c r="D322" s="145" t="s">
        <v>140</v>
      </c>
      <c r="E322" s="152" t="s">
        <v>19</v>
      </c>
      <c r="F322" s="153" t="s">
        <v>162</v>
      </c>
      <c r="H322" s="154">
        <v>3</v>
      </c>
      <c r="I322" s="155"/>
      <c r="L322" s="151"/>
      <c r="M322" s="156"/>
      <c r="T322" s="157"/>
      <c r="AT322" s="152" t="s">
        <v>140</v>
      </c>
      <c r="AU322" s="152" t="s">
        <v>85</v>
      </c>
      <c r="AV322" s="13" t="s">
        <v>85</v>
      </c>
      <c r="AW322" s="13" t="s">
        <v>35</v>
      </c>
      <c r="AX322" s="13" t="s">
        <v>75</v>
      </c>
      <c r="AY322" s="152" t="s">
        <v>129</v>
      </c>
    </row>
    <row r="323" spans="2:65" s="14" customFormat="1" ht="11.25">
      <c r="B323" s="158"/>
      <c r="D323" s="145" t="s">
        <v>140</v>
      </c>
      <c r="E323" s="159" t="s">
        <v>19</v>
      </c>
      <c r="F323" s="160" t="s">
        <v>151</v>
      </c>
      <c r="H323" s="161">
        <v>3</v>
      </c>
      <c r="I323" s="162"/>
      <c r="L323" s="158"/>
      <c r="M323" s="163"/>
      <c r="T323" s="164"/>
      <c r="AT323" s="159" t="s">
        <v>140</v>
      </c>
      <c r="AU323" s="159" t="s">
        <v>85</v>
      </c>
      <c r="AV323" s="14" t="s">
        <v>136</v>
      </c>
      <c r="AW323" s="14" t="s">
        <v>35</v>
      </c>
      <c r="AX323" s="14" t="s">
        <v>83</v>
      </c>
      <c r="AY323" s="159" t="s">
        <v>129</v>
      </c>
    </row>
    <row r="324" spans="2:65" s="11" customFormat="1" ht="22.9" customHeight="1">
      <c r="B324" s="115"/>
      <c r="D324" s="116" t="s">
        <v>74</v>
      </c>
      <c r="E324" s="125" t="s">
        <v>174</v>
      </c>
      <c r="F324" s="125" t="s">
        <v>344</v>
      </c>
      <c r="I324" s="118"/>
      <c r="J324" s="126">
        <f>BK324</f>
        <v>0</v>
      </c>
      <c r="L324" s="115"/>
      <c r="M324" s="120"/>
      <c r="P324" s="121">
        <f>SUM(P325:P356)</f>
        <v>0</v>
      </c>
      <c r="R324" s="121">
        <f>SUM(R325:R356)</f>
        <v>10.59512</v>
      </c>
      <c r="T324" s="122">
        <f>SUM(T325:T356)</f>
        <v>0</v>
      </c>
      <c r="AR324" s="116" t="s">
        <v>83</v>
      </c>
      <c r="AT324" s="123" t="s">
        <v>74</v>
      </c>
      <c r="AU324" s="123" t="s">
        <v>83</v>
      </c>
      <c r="AY324" s="116" t="s">
        <v>129</v>
      </c>
      <c r="BK324" s="124">
        <f>SUM(BK325:BK356)</f>
        <v>0</v>
      </c>
    </row>
    <row r="325" spans="2:65" s="1" customFormat="1" ht="33" customHeight="1">
      <c r="B325" s="32"/>
      <c r="C325" s="127" t="s">
        <v>345</v>
      </c>
      <c r="D325" s="127" t="s">
        <v>131</v>
      </c>
      <c r="E325" s="128" t="s">
        <v>346</v>
      </c>
      <c r="F325" s="129" t="s">
        <v>347</v>
      </c>
      <c r="G325" s="130" t="s">
        <v>134</v>
      </c>
      <c r="H325" s="131">
        <v>31.5</v>
      </c>
      <c r="I325" s="132"/>
      <c r="J325" s="133">
        <f>ROUND(I325*H325,2)</f>
        <v>0</v>
      </c>
      <c r="K325" s="129" t="s">
        <v>135</v>
      </c>
      <c r="L325" s="32"/>
      <c r="M325" s="134" t="s">
        <v>19</v>
      </c>
      <c r="N325" s="135" t="s">
        <v>46</v>
      </c>
      <c r="P325" s="136">
        <f>O325*H325</f>
        <v>0</v>
      </c>
      <c r="Q325" s="136">
        <v>0</v>
      </c>
      <c r="R325" s="136">
        <f>Q325*H325</f>
        <v>0</v>
      </c>
      <c r="S325" s="136">
        <v>0</v>
      </c>
      <c r="T325" s="137">
        <f>S325*H325</f>
        <v>0</v>
      </c>
      <c r="AR325" s="138" t="s">
        <v>136</v>
      </c>
      <c r="AT325" s="138" t="s">
        <v>131</v>
      </c>
      <c r="AU325" s="138" t="s">
        <v>85</v>
      </c>
      <c r="AY325" s="17" t="s">
        <v>129</v>
      </c>
      <c r="BE325" s="139">
        <f>IF(N325="základní",J325,0)</f>
        <v>0</v>
      </c>
      <c r="BF325" s="139">
        <f>IF(N325="snížená",J325,0)</f>
        <v>0</v>
      </c>
      <c r="BG325" s="139">
        <f>IF(N325="zákl. přenesená",J325,0)</f>
        <v>0</v>
      </c>
      <c r="BH325" s="139">
        <f>IF(N325="sníž. přenesená",J325,0)</f>
        <v>0</v>
      </c>
      <c r="BI325" s="139">
        <f>IF(N325="nulová",J325,0)</f>
        <v>0</v>
      </c>
      <c r="BJ325" s="17" t="s">
        <v>83</v>
      </c>
      <c r="BK325" s="139">
        <f>ROUND(I325*H325,2)</f>
        <v>0</v>
      </c>
      <c r="BL325" s="17" t="s">
        <v>136</v>
      </c>
      <c r="BM325" s="138" t="s">
        <v>348</v>
      </c>
    </row>
    <row r="326" spans="2:65" s="1" customFormat="1" ht="11.25">
      <c r="B326" s="32"/>
      <c r="D326" s="140" t="s">
        <v>138</v>
      </c>
      <c r="F326" s="141" t="s">
        <v>349</v>
      </c>
      <c r="I326" s="142"/>
      <c r="L326" s="32"/>
      <c r="M326" s="143"/>
      <c r="T326" s="53"/>
      <c r="AT326" s="17" t="s">
        <v>138</v>
      </c>
      <c r="AU326" s="17" t="s">
        <v>85</v>
      </c>
    </row>
    <row r="327" spans="2:65" s="12" customFormat="1" ht="11.25">
      <c r="B327" s="144"/>
      <c r="D327" s="145" t="s">
        <v>140</v>
      </c>
      <c r="E327" s="146" t="s">
        <v>19</v>
      </c>
      <c r="F327" s="147" t="s">
        <v>147</v>
      </c>
      <c r="H327" s="146" t="s">
        <v>19</v>
      </c>
      <c r="I327" s="148"/>
      <c r="L327" s="144"/>
      <c r="M327" s="149"/>
      <c r="T327" s="150"/>
      <c r="AT327" s="146" t="s">
        <v>140</v>
      </c>
      <c r="AU327" s="146" t="s">
        <v>85</v>
      </c>
      <c r="AV327" s="12" t="s">
        <v>83</v>
      </c>
      <c r="AW327" s="12" t="s">
        <v>35</v>
      </c>
      <c r="AX327" s="12" t="s">
        <v>75</v>
      </c>
      <c r="AY327" s="146" t="s">
        <v>129</v>
      </c>
    </row>
    <row r="328" spans="2:65" s="13" customFormat="1" ht="11.25">
      <c r="B328" s="151"/>
      <c r="D328" s="145" t="s">
        <v>140</v>
      </c>
      <c r="E328" s="152" t="s">
        <v>19</v>
      </c>
      <c r="F328" s="153" t="s">
        <v>148</v>
      </c>
      <c r="H328" s="154">
        <v>30</v>
      </c>
      <c r="I328" s="155"/>
      <c r="L328" s="151"/>
      <c r="M328" s="156"/>
      <c r="T328" s="157"/>
      <c r="AT328" s="152" t="s">
        <v>140</v>
      </c>
      <c r="AU328" s="152" t="s">
        <v>85</v>
      </c>
      <c r="AV328" s="13" t="s">
        <v>85</v>
      </c>
      <c r="AW328" s="13" t="s">
        <v>35</v>
      </c>
      <c r="AX328" s="13" t="s">
        <v>75</v>
      </c>
      <c r="AY328" s="152" t="s">
        <v>129</v>
      </c>
    </row>
    <row r="329" spans="2:65" s="14" customFormat="1" ht="11.25">
      <c r="B329" s="158"/>
      <c r="D329" s="145" t="s">
        <v>140</v>
      </c>
      <c r="E329" s="159" t="s">
        <v>19</v>
      </c>
      <c r="F329" s="160" t="s">
        <v>151</v>
      </c>
      <c r="H329" s="161">
        <v>30</v>
      </c>
      <c r="I329" s="162"/>
      <c r="L329" s="158"/>
      <c r="M329" s="163"/>
      <c r="T329" s="164"/>
      <c r="AT329" s="159" t="s">
        <v>140</v>
      </c>
      <c r="AU329" s="159" t="s">
        <v>85</v>
      </c>
      <c r="AV329" s="14" t="s">
        <v>136</v>
      </c>
      <c r="AW329" s="14" t="s">
        <v>35</v>
      </c>
      <c r="AX329" s="14" t="s">
        <v>83</v>
      </c>
      <c r="AY329" s="159" t="s">
        <v>129</v>
      </c>
    </row>
    <row r="330" spans="2:65" s="13" customFormat="1" ht="11.25">
      <c r="B330" s="151"/>
      <c r="D330" s="145" t="s">
        <v>140</v>
      </c>
      <c r="F330" s="153" t="s">
        <v>350</v>
      </c>
      <c r="H330" s="154">
        <v>31.5</v>
      </c>
      <c r="I330" s="155"/>
      <c r="L330" s="151"/>
      <c r="M330" s="156"/>
      <c r="T330" s="157"/>
      <c r="AT330" s="152" t="s">
        <v>140</v>
      </c>
      <c r="AU330" s="152" t="s">
        <v>85</v>
      </c>
      <c r="AV330" s="13" t="s">
        <v>85</v>
      </c>
      <c r="AW330" s="13" t="s">
        <v>4</v>
      </c>
      <c r="AX330" s="13" t="s">
        <v>83</v>
      </c>
      <c r="AY330" s="152" t="s">
        <v>129</v>
      </c>
    </row>
    <row r="331" spans="2:65" s="1" customFormat="1" ht="33" customHeight="1">
      <c r="B331" s="32"/>
      <c r="C331" s="127" t="s">
        <v>146</v>
      </c>
      <c r="D331" s="127" t="s">
        <v>131</v>
      </c>
      <c r="E331" s="128" t="s">
        <v>351</v>
      </c>
      <c r="F331" s="129" t="s">
        <v>352</v>
      </c>
      <c r="G331" s="130" t="s">
        <v>134</v>
      </c>
      <c r="H331" s="131">
        <v>248.85</v>
      </c>
      <c r="I331" s="132"/>
      <c r="J331" s="133">
        <f>ROUND(I331*H331,2)</f>
        <v>0</v>
      </c>
      <c r="K331" s="129" t="s">
        <v>135</v>
      </c>
      <c r="L331" s="32"/>
      <c r="M331" s="134" t="s">
        <v>19</v>
      </c>
      <c r="N331" s="135" t="s">
        <v>46</v>
      </c>
      <c r="P331" s="136">
        <f>O331*H331</f>
        <v>0</v>
      </c>
      <c r="Q331" s="136">
        <v>0</v>
      </c>
      <c r="R331" s="136">
        <f>Q331*H331</f>
        <v>0</v>
      </c>
      <c r="S331" s="136">
        <v>0</v>
      </c>
      <c r="T331" s="137">
        <f>S331*H331</f>
        <v>0</v>
      </c>
      <c r="AR331" s="138" t="s">
        <v>136</v>
      </c>
      <c r="AT331" s="138" t="s">
        <v>131</v>
      </c>
      <c r="AU331" s="138" t="s">
        <v>85</v>
      </c>
      <c r="AY331" s="17" t="s">
        <v>129</v>
      </c>
      <c r="BE331" s="139">
        <f>IF(N331="základní",J331,0)</f>
        <v>0</v>
      </c>
      <c r="BF331" s="139">
        <f>IF(N331="snížená",J331,0)</f>
        <v>0</v>
      </c>
      <c r="BG331" s="139">
        <f>IF(N331="zákl. přenesená",J331,0)</f>
        <v>0</v>
      </c>
      <c r="BH331" s="139">
        <f>IF(N331="sníž. přenesená",J331,0)</f>
        <v>0</v>
      </c>
      <c r="BI331" s="139">
        <f>IF(N331="nulová",J331,0)</f>
        <v>0</v>
      </c>
      <c r="BJ331" s="17" t="s">
        <v>83</v>
      </c>
      <c r="BK331" s="139">
        <f>ROUND(I331*H331,2)</f>
        <v>0</v>
      </c>
      <c r="BL331" s="17" t="s">
        <v>136</v>
      </c>
      <c r="BM331" s="138" t="s">
        <v>353</v>
      </c>
    </row>
    <row r="332" spans="2:65" s="1" customFormat="1" ht="11.25">
      <c r="B332" s="32"/>
      <c r="D332" s="140" t="s">
        <v>138</v>
      </c>
      <c r="F332" s="141" t="s">
        <v>354</v>
      </c>
      <c r="I332" s="142"/>
      <c r="L332" s="32"/>
      <c r="M332" s="143"/>
      <c r="T332" s="53"/>
      <c r="AT332" s="17" t="s">
        <v>138</v>
      </c>
      <c r="AU332" s="17" t="s">
        <v>85</v>
      </c>
    </row>
    <row r="333" spans="2:65" s="12" customFormat="1" ht="11.25">
      <c r="B333" s="144"/>
      <c r="D333" s="145" t="s">
        <v>140</v>
      </c>
      <c r="E333" s="146" t="s">
        <v>19</v>
      </c>
      <c r="F333" s="147" t="s">
        <v>141</v>
      </c>
      <c r="H333" s="146" t="s">
        <v>19</v>
      </c>
      <c r="I333" s="148"/>
      <c r="L333" s="144"/>
      <c r="M333" s="149"/>
      <c r="T333" s="150"/>
      <c r="AT333" s="146" t="s">
        <v>140</v>
      </c>
      <c r="AU333" s="146" t="s">
        <v>85</v>
      </c>
      <c r="AV333" s="12" t="s">
        <v>83</v>
      </c>
      <c r="AW333" s="12" t="s">
        <v>35</v>
      </c>
      <c r="AX333" s="12" t="s">
        <v>75</v>
      </c>
      <c r="AY333" s="146" t="s">
        <v>129</v>
      </c>
    </row>
    <row r="334" spans="2:65" s="13" customFormat="1" ht="11.25">
      <c r="B334" s="151"/>
      <c r="D334" s="145" t="s">
        <v>140</v>
      </c>
      <c r="E334" s="152" t="s">
        <v>19</v>
      </c>
      <c r="F334" s="153" t="s">
        <v>142</v>
      </c>
      <c r="H334" s="154">
        <v>229</v>
      </c>
      <c r="I334" s="155"/>
      <c r="L334" s="151"/>
      <c r="M334" s="156"/>
      <c r="T334" s="157"/>
      <c r="AT334" s="152" t="s">
        <v>140</v>
      </c>
      <c r="AU334" s="152" t="s">
        <v>85</v>
      </c>
      <c r="AV334" s="13" t="s">
        <v>85</v>
      </c>
      <c r="AW334" s="13" t="s">
        <v>35</v>
      </c>
      <c r="AX334" s="13" t="s">
        <v>75</v>
      </c>
      <c r="AY334" s="152" t="s">
        <v>129</v>
      </c>
    </row>
    <row r="335" spans="2:65" s="12" customFormat="1" ht="11.25">
      <c r="B335" s="144"/>
      <c r="D335" s="145" t="s">
        <v>140</v>
      </c>
      <c r="E335" s="146" t="s">
        <v>19</v>
      </c>
      <c r="F335" s="147" t="s">
        <v>143</v>
      </c>
      <c r="H335" s="146" t="s">
        <v>19</v>
      </c>
      <c r="I335" s="148"/>
      <c r="L335" s="144"/>
      <c r="M335" s="149"/>
      <c r="T335" s="150"/>
      <c r="AT335" s="146" t="s">
        <v>140</v>
      </c>
      <c r="AU335" s="146" t="s">
        <v>85</v>
      </c>
      <c r="AV335" s="12" t="s">
        <v>83</v>
      </c>
      <c r="AW335" s="12" t="s">
        <v>35</v>
      </c>
      <c r="AX335" s="12" t="s">
        <v>75</v>
      </c>
      <c r="AY335" s="146" t="s">
        <v>129</v>
      </c>
    </row>
    <row r="336" spans="2:65" s="13" customFormat="1" ht="11.25">
      <c r="B336" s="151"/>
      <c r="D336" s="145" t="s">
        <v>140</v>
      </c>
      <c r="E336" s="152" t="s">
        <v>19</v>
      </c>
      <c r="F336" s="153" t="s">
        <v>144</v>
      </c>
      <c r="H336" s="154">
        <v>8</v>
      </c>
      <c r="I336" s="155"/>
      <c r="L336" s="151"/>
      <c r="M336" s="156"/>
      <c r="T336" s="157"/>
      <c r="AT336" s="152" t="s">
        <v>140</v>
      </c>
      <c r="AU336" s="152" t="s">
        <v>85</v>
      </c>
      <c r="AV336" s="13" t="s">
        <v>85</v>
      </c>
      <c r="AW336" s="13" t="s">
        <v>35</v>
      </c>
      <c r="AX336" s="13" t="s">
        <v>75</v>
      </c>
      <c r="AY336" s="152" t="s">
        <v>129</v>
      </c>
    </row>
    <row r="337" spans="2:65" s="14" customFormat="1" ht="11.25">
      <c r="B337" s="158"/>
      <c r="D337" s="145" t="s">
        <v>140</v>
      </c>
      <c r="E337" s="159" t="s">
        <v>19</v>
      </c>
      <c r="F337" s="160" t="s">
        <v>151</v>
      </c>
      <c r="H337" s="161">
        <v>237</v>
      </c>
      <c r="I337" s="162"/>
      <c r="L337" s="158"/>
      <c r="M337" s="163"/>
      <c r="T337" s="164"/>
      <c r="AT337" s="159" t="s">
        <v>140</v>
      </c>
      <c r="AU337" s="159" t="s">
        <v>85</v>
      </c>
      <c r="AV337" s="14" t="s">
        <v>136</v>
      </c>
      <c r="AW337" s="14" t="s">
        <v>35</v>
      </c>
      <c r="AX337" s="14" t="s">
        <v>83</v>
      </c>
      <c r="AY337" s="159" t="s">
        <v>129</v>
      </c>
    </row>
    <row r="338" spans="2:65" s="13" customFormat="1" ht="11.25">
      <c r="B338" s="151"/>
      <c r="D338" s="145" t="s">
        <v>140</v>
      </c>
      <c r="F338" s="153" t="s">
        <v>355</v>
      </c>
      <c r="H338" s="154">
        <v>248.85</v>
      </c>
      <c r="I338" s="155"/>
      <c r="L338" s="151"/>
      <c r="M338" s="156"/>
      <c r="T338" s="157"/>
      <c r="AT338" s="152" t="s">
        <v>140</v>
      </c>
      <c r="AU338" s="152" t="s">
        <v>85</v>
      </c>
      <c r="AV338" s="13" t="s">
        <v>85</v>
      </c>
      <c r="AW338" s="13" t="s">
        <v>4</v>
      </c>
      <c r="AX338" s="13" t="s">
        <v>83</v>
      </c>
      <c r="AY338" s="152" t="s">
        <v>129</v>
      </c>
    </row>
    <row r="339" spans="2:65" s="1" customFormat="1" ht="55.5" customHeight="1">
      <c r="B339" s="32"/>
      <c r="C339" s="127" t="s">
        <v>356</v>
      </c>
      <c r="D339" s="127" t="s">
        <v>131</v>
      </c>
      <c r="E339" s="128" t="s">
        <v>357</v>
      </c>
      <c r="F339" s="129" t="s">
        <v>358</v>
      </c>
      <c r="G339" s="130" t="s">
        <v>134</v>
      </c>
      <c r="H339" s="131">
        <v>8</v>
      </c>
      <c r="I339" s="132"/>
      <c r="J339" s="133">
        <f>ROUND(I339*H339,2)</f>
        <v>0</v>
      </c>
      <c r="K339" s="129" t="s">
        <v>19</v>
      </c>
      <c r="L339" s="32"/>
      <c r="M339" s="134" t="s">
        <v>19</v>
      </c>
      <c r="N339" s="135" t="s">
        <v>46</v>
      </c>
      <c r="P339" s="136">
        <f>O339*H339</f>
        <v>0</v>
      </c>
      <c r="Q339" s="136">
        <v>0.1837</v>
      </c>
      <c r="R339" s="136">
        <f>Q339*H339</f>
        <v>1.4696</v>
      </c>
      <c r="S339" s="136">
        <v>0</v>
      </c>
      <c r="T339" s="137">
        <f>S339*H339</f>
        <v>0</v>
      </c>
      <c r="AR339" s="138" t="s">
        <v>136</v>
      </c>
      <c r="AT339" s="138" t="s">
        <v>131</v>
      </c>
      <c r="AU339" s="138" t="s">
        <v>85</v>
      </c>
      <c r="AY339" s="17" t="s">
        <v>129</v>
      </c>
      <c r="BE339" s="139">
        <f>IF(N339="základní",J339,0)</f>
        <v>0</v>
      </c>
      <c r="BF339" s="139">
        <f>IF(N339="snížená",J339,0)</f>
        <v>0</v>
      </c>
      <c r="BG339" s="139">
        <f>IF(N339="zákl. přenesená",J339,0)</f>
        <v>0</v>
      </c>
      <c r="BH339" s="139">
        <f>IF(N339="sníž. přenesená",J339,0)</f>
        <v>0</v>
      </c>
      <c r="BI339" s="139">
        <f>IF(N339="nulová",J339,0)</f>
        <v>0</v>
      </c>
      <c r="BJ339" s="17" t="s">
        <v>83</v>
      </c>
      <c r="BK339" s="139">
        <f>ROUND(I339*H339,2)</f>
        <v>0</v>
      </c>
      <c r="BL339" s="17" t="s">
        <v>136</v>
      </c>
      <c r="BM339" s="138" t="s">
        <v>359</v>
      </c>
    </row>
    <row r="340" spans="2:65" s="12" customFormat="1" ht="11.25">
      <c r="B340" s="144"/>
      <c r="D340" s="145" t="s">
        <v>140</v>
      </c>
      <c r="E340" s="146" t="s">
        <v>19</v>
      </c>
      <c r="F340" s="147" t="s">
        <v>143</v>
      </c>
      <c r="H340" s="146" t="s">
        <v>19</v>
      </c>
      <c r="I340" s="148"/>
      <c r="L340" s="144"/>
      <c r="M340" s="149"/>
      <c r="T340" s="150"/>
      <c r="AT340" s="146" t="s">
        <v>140</v>
      </c>
      <c r="AU340" s="146" t="s">
        <v>85</v>
      </c>
      <c r="AV340" s="12" t="s">
        <v>83</v>
      </c>
      <c r="AW340" s="12" t="s">
        <v>35</v>
      </c>
      <c r="AX340" s="12" t="s">
        <v>75</v>
      </c>
      <c r="AY340" s="146" t="s">
        <v>129</v>
      </c>
    </row>
    <row r="341" spans="2:65" s="13" customFormat="1" ht="11.25">
      <c r="B341" s="151"/>
      <c r="D341" s="145" t="s">
        <v>140</v>
      </c>
      <c r="E341" s="152" t="s">
        <v>19</v>
      </c>
      <c r="F341" s="153" t="s">
        <v>144</v>
      </c>
      <c r="H341" s="154">
        <v>8</v>
      </c>
      <c r="I341" s="155"/>
      <c r="L341" s="151"/>
      <c r="M341" s="156"/>
      <c r="T341" s="157"/>
      <c r="AT341" s="152" t="s">
        <v>140</v>
      </c>
      <c r="AU341" s="152" t="s">
        <v>85</v>
      </c>
      <c r="AV341" s="13" t="s">
        <v>85</v>
      </c>
      <c r="AW341" s="13" t="s">
        <v>35</v>
      </c>
      <c r="AX341" s="13" t="s">
        <v>75</v>
      </c>
      <c r="AY341" s="152" t="s">
        <v>129</v>
      </c>
    </row>
    <row r="342" spans="2:65" s="14" customFormat="1" ht="11.25">
      <c r="B342" s="158"/>
      <c r="D342" s="145" t="s">
        <v>140</v>
      </c>
      <c r="E342" s="159" t="s">
        <v>19</v>
      </c>
      <c r="F342" s="160" t="s">
        <v>151</v>
      </c>
      <c r="H342" s="161">
        <v>8</v>
      </c>
      <c r="I342" s="162"/>
      <c r="L342" s="158"/>
      <c r="M342" s="163"/>
      <c r="T342" s="164"/>
      <c r="AT342" s="159" t="s">
        <v>140</v>
      </c>
      <c r="AU342" s="159" t="s">
        <v>85</v>
      </c>
      <c r="AV342" s="14" t="s">
        <v>136</v>
      </c>
      <c r="AW342" s="14" t="s">
        <v>35</v>
      </c>
      <c r="AX342" s="14" t="s">
        <v>83</v>
      </c>
      <c r="AY342" s="159" t="s">
        <v>129</v>
      </c>
    </row>
    <row r="343" spans="2:65" s="1" customFormat="1" ht="16.5" customHeight="1">
      <c r="B343" s="32"/>
      <c r="C343" s="165" t="s">
        <v>360</v>
      </c>
      <c r="D343" s="165" t="s">
        <v>223</v>
      </c>
      <c r="E343" s="166" t="s">
        <v>361</v>
      </c>
      <c r="F343" s="167" t="s">
        <v>362</v>
      </c>
      <c r="G343" s="168" t="s">
        <v>134</v>
      </c>
      <c r="H343" s="169">
        <v>8.16</v>
      </c>
      <c r="I343" s="170"/>
      <c r="J343" s="171">
        <f>ROUND(I343*H343,2)</f>
        <v>0</v>
      </c>
      <c r="K343" s="167" t="s">
        <v>135</v>
      </c>
      <c r="L343" s="172"/>
      <c r="M343" s="173" t="s">
        <v>19</v>
      </c>
      <c r="N343" s="174" t="s">
        <v>46</v>
      </c>
      <c r="P343" s="136">
        <f>O343*H343</f>
        <v>0</v>
      </c>
      <c r="Q343" s="136">
        <v>0.222</v>
      </c>
      <c r="R343" s="136">
        <f>Q343*H343</f>
        <v>1.81152</v>
      </c>
      <c r="S343" s="136">
        <v>0</v>
      </c>
      <c r="T343" s="137">
        <f>S343*H343</f>
        <v>0</v>
      </c>
      <c r="AR343" s="138" t="s">
        <v>144</v>
      </c>
      <c r="AT343" s="138" t="s">
        <v>223</v>
      </c>
      <c r="AU343" s="138" t="s">
        <v>85</v>
      </c>
      <c r="AY343" s="17" t="s">
        <v>129</v>
      </c>
      <c r="BE343" s="139">
        <f>IF(N343="základní",J343,0)</f>
        <v>0</v>
      </c>
      <c r="BF343" s="139">
        <f>IF(N343="snížená",J343,0)</f>
        <v>0</v>
      </c>
      <c r="BG343" s="139">
        <f>IF(N343="zákl. přenesená",J343,0)</f>
        <v>0</v>
      </c>
      <c r="BH343" s="139">
        <f>IF(N343="sníž. přenesená",J343,0)</f>
        <v>0</v>
      </c>
      <c r="BI343" s="139">
        <f>IF(N343="nulová",J343,0)</f>
        <v>0</v>
      </c>
      <c r="BJ343" s="17" t="s">
        <v>83</v>
      </c>
      <c r="BK343" s="139">
        <f>ROUND(I343*H343,2)</f>
        <v>0</v>
      </c>
      <c r="BL343" s="17" t="s">
        <v>136</v>
      </c>
      <c r="BM343" s="138" t="s">
        <v>363</v>
      </c>
    </row>
    <row r="344" spans="2:65" s="12" customFormat="1" ht="11.25">
      <c r="B344" s="144"/>
      <c r="D344" s="145" t="s">
        <v>140</v>
      </c>
      <c r="E344" s="146" t="s">
        <v>19</v>
      </c>
      <c r="F344" s="147" t="s">
        <v>143</v>
      </c>
      <c r="H344" s="146" t="s">
        <v>19</v>
      </c>
      <c r="I344" s="148"/>
      <c r="L344" s="144"/>
      <c r="M344" s="149"/>
      <c r="T344" s="150"/>
      <c r="AT344" s="146" t="s">
        <v>140</v>
      </c>
      <c r="AU344" s="146" t="s">
        <v>85</v>
      </c>
      <c r="AV344" s="12" t="s">
        <v>83</v>
      </c>
      <c r="AW344" s="12" t="s">
        <v>35</v>
      </c>
      <c r="AX344" s="12" t="s">
        <v>75</v>
      </c>
      <c r="AY344" s="146" t="s">
        <v>129</v>
      </c>
    </row>
    <row r="345" spans="2:65" s="13" customFormat="1" ht="11.25">
      <c r="B345" s="151"/>
      <c r="D345" s="145" t="s">
        <v>140</v>
      </c>
      <c r="E345" s="152" t="s">
        <v>19</v>
      </c>
      <c r="F345" s="153" t="s">
        <v>144</v>
      </c>
      <c r="H345" s="154">
        <v>8</v>
      </c>
      <c r="I345" s="155"/>
      <c r="L345" s="151"/>
      <c r="M345" s="156"/>
      <c r="T345" s="157"/>
      <c r="AT345" s="152" t="s">
        <v>140</v>
      </c>
      <c r="AU345" s="152" t="s">
        <v>85</v>
      </c>
      <c r="AV345" s="13" t="s">
        <v>85</v>
      </c>
      <c r="AW345" s="13" t="s">
        <v>35</v>
      </c>
      <c r="AX345" s="13" t="s">
        <v>75</v>
      </c>
      <c r="AY345" s="152" t="s">
        <v>129</v>
      </c>
    </row>
    <row r="346" spans="2:65" s="14" customFormat="1" ht="11.25">
      <c r="B346" s="158"/>
      <c r="D346" s="145" t="s">
        <v>140</v>
      </c>
      <c r="E346" s="159" t="s">
        <v>19</v>
      </c>
      <c r="F346" s="160" t="s">
        <v>151</v>
      </c>
      <c r="H346" s="161">
        <v>8</v>
      </c>
      <c r="I346" s="162"/>
      <c r="L346" s="158"/>
      <c r="M346" s="163"/>
      <c r="T346" s="164"/>
      <c r="AT346" s="159" t="s">
        <v>140</v>
      </c>
      <c r="AU346" s="159" t="s">
        <v>85</v>
      </c>
      <c r="AV346" s="14" t="s">
        <v>136</v>
      </c>
      <c r="AW346" s="14" t="s">
        <v>35</v>
      </c>
      <c r="AX346" s="14" t="s">
        <v>83</v>
      </c>
      <c r="AY346" s="159" t="s">
        <v>129</v>
      </c>
    </row>
    <row r="347" spans="2:65" s="13" customFormat="1" ht="11.25">
      <c r="B347" s="151"/>
      <c r="D347" s="145" t="s">
        <v>140</v>
      </c>
      <c r="F347" s="153" t="s">
        <v>364</v>
      </c>
      <c r="H347" s="154">
        <v>8.16</v>
      </c>
      <c r="I347" s="155"/>
      <c r="L347" s="151"/>
      <c r="M347" s="156"/>
      <c r="T347" s="157"/>
      <c r="AT347" s="152" t="s">
        <v>140</v>
      </c>
      <c r="AU347" s="152" t="s">
        <v>85</v>
      </c>
      <c r="AV347" s="13" t="s">
        <v>85</v>
      </c>
      <c r="AW347" s="13" t="s">
        <v>4</v>
      </c>
      <c r="AX347" s="13" t="s">
        <v>83</v>
      </c>
      <c r="AY347" s="152" t="s">
        <v>129</v>
      </c>
    </row>
    <row r="348" spans="2:65" s="1" customFormat="1" ht="62.65" customHeight="1">
      <c r="B348" s="32"/>
      <c r="C348" s="127" t="s">
        <v>365</v>
      </c>
      <c r="D348" s="127" t="s">
        <v>131</v>
      </c>
      <c r="E348" s="128" t="s">
        <v>366</v>
      </c>
      <c r="F348" s="129" t="s">
        <v>367</v>
      </c>
      <c r="G348" s="130" t="s">
        <v>134</v>
      </c>
      <c r="H348" s="131">
        <v>30</v>
      </c>
      <c r="I348" s="132"/>
      <c r="J348" s="133">
        <f>ROUND(I348*H348,2)</f>
        <v>0</v>
      </c>
      <c r="K348" s="129" t="s">
        <v>19</v>
      </c>
      <c r="L348" s="32"/>
      <c r="M348" s="134" t="s">
        <v>19</v>
      </c>
      <c r="N348" s="135" t="s">
        <v>46</v>
      </c>
      <c r="P348" s="136">
        <f>O348*H348</f>
        <v>0</v>
      </c>
      <c r="Q348" s="136">
        <v>8.0030000000000004E-2</v>
      </c>
      <c r="R348" s="136">
        <f>Q348*H348</f>
        <v>2.4009</v>
      </c>
      <c r="S348" s="136">
        <v>0</v>
      </c>
      <c r="T348" s="137">
        <f>S348*H348</f>
        <v>0</v>
      </c>
      <c r="AR348" s="138" t="s">
        <v>136</v>
      </c>
      <c r="AT348" s="138" t="s">
        <v>131</v>
      </c>
      <c r="AU348" s="138" t="s">
        <v>85</v>
      </c>
      <c r="AY348" s="17" t="s">
        <v>129</v>
      </c>
      <c r="BE348" s="139">
        <f>IF(N348="základní",J348,0)</f>
        <v>0</v>
      </c>
      <c r="BF348" s="139">
        <f>IF(N348="snížená",J348,0)</f>
        <v>0</v>
      </c>
      <c r="BG348" s="139">
        <f>IF(N348="zákl. přenesená",J348,0)</f>
        <v>0</v>
      </c>
      <c r="BH348" s="139">
        <f>IF(N348="sníž. přenesená",J348,0)</f>
        <v>0</v>
      </c>
      <c r="BI348" s="139">
        <f>IF(N348="nulová",J348,0)</f>
        <v>0</v>
      </c>
      <c r="BJ348" s="17" t="s">
        <v>83</v>
      </c>
      <c r="BK348" s="139">
        <f>ROUND(I348*H348,2)</f>
        <v>0</v>
      </c>
      <c r="BL348" s="17" t="s">
        <v>136</v>
      </c>
      <c r="BM348" s="138" t="s">
        <v>368</v>
      </c>
    </row>
    <row r="349" spans="2:65" s="12" customFormat="1" ht="11.25">
      <c r="B349" s="144"/>
      <c r="D349" s="145" t="s">
        <v>140</v>
      </c>
      <c r="E349" s="146" t="s">
        <v>19</v>
      </c>
      <c r="F349" s="147" t="s">
        <v>147</v>
      </c>
      <c r="H349" s="146" t="s">
        <v>19</v>
      </c>
      <c r="I349" s="148"/>
      <c r="L349" s="144"/>
      <c r="M349" s="149"/>
      <c r="T349" s="150"/>
      <c r="AT349" s="146" t="s">
        <v>140</v>
      </c>
      <c r="AU349" s="146" t="s">
        <v>85</v>
      </c>
      <c r="AV349" s="12" t="s">
        <v>83</v>
      </c>
      <c r="AW349" s="12" t="s">
        <v>35</v>
      </c>
      <c r="AX349" s="12" t="s">
        <v>75</v>
      </c>
      <c r="AY349" s="146" t="s">
        <v>129</v>
      </c>
    </row>
    <row r="350" spans="2:65" s="13" customFormat="1" ht="11.25">
      <c r="B350" s="151"/>
      <c r="D350" s="145" t="s">
        <v>140</v>
      </c>
      <c r="E350" s="152" t="s">
        <v>19</v>
      </c>
      <c r="F350" s="153" t="s">
        <v>148</v>
      </c>
      <c r="H350" s="154">
        <v>30</v>
      </c>
      <c r="I350" s="155"/>
      <c r="L350" s="151"/>
      <c r="M350" s="156"/>
      <c r="T350" s="157"/>
      <c r="AT350" s="152" t="s">
        <v>140</v>
      </c>
      <c r="AU350" s="152" t="s">
        <v>85</v>
      </c>
      <c r="AV350" s="13" t="s">
        <v>85</v>
      </c>
      <c r="AW350" s="13" t="s">
        <v>35</v>
      </c>
      <c r="AX350" s="13" t="s">
        <v>75</v>
      </c>
      <c r="AY350" s="152" t="s">
        <v>129</v>
      </c>
    </row>
    <row r="351" spans="2:65" s="14" customFormat="1" ht="11.25">
      <c r="B351" s="158"/>
      <c r="D351" s="145" t="s">
        <v>140</v>
      </c>
      <c r="E351" s="159" t="s">
        <v>19</v>
      </c>
      <c r="F351" s="160" t="s">
        <v>151</v>
      </c>
      <c r="H351" s="161">
        <v>30</v>
      </c>
      <c r="I351" s="162"/>
      <c r="L351" s="158"/>
      <c r="M351" s="163"/>
      <c r="T351" s="164"/>
      <c r="AT351" s="159" t="s">
        <v>140</v>
      </c>
      <c r="AU351" s="159" t="s">
        <v>85</v>
      </c>
      <c r="AV351" s="14" t="s">
        <v>136</v>
      </c>
      <c r="AW351" s="14" t="s">
        <v>35</v>
      </c>
      <c r="AX351" s="14" t="s">
        <v>83</v>
      </c>
      <c r="AY351" s="159" t="s">
        <v>129</v>
      </c>
    </row>
    <row r="352" spans="2:65" s="1" customFormat="1" ht="24.2" customHeight="1">
      <c r="B352" s="32"/>
      <c r="C352" s="165" t="s">
        <v>369</v>
      </c>
      <c r="D352" s="165" t="s">
        <v>223</v>
      </c>
      <c r="E352" s="166" t="s">
        <v>370</v>
      </c>
      <c r="F352" s="167" t="s">
        <v>371</v>
      </c>
      <c r="G352" s="168" t="s">
        <v>134</v>
      </c>
      <c r="H352" s="169">
        <v>30.9</v>
      </c>
      <c r="I352" s="170"/>
      <c r="J352" s="171">
        <f>ROUND(I352*H352,2)</f>
        <v>0</v>
      </c>
      <c r="K352" s="167" t="s">
        <v>135</v>
      </c>
      <c r="L352" s="172"/>
      <c r="M352" s="173" t="s">
        <v>19</v>
      </c>
      <c r="N352" s="174" t="s">
        <v>46</v>
      </c>
      <c r="P352" s="136">
        <f>O352*H352</f>
        <v>0</v>
      </c>
      <c r="Q352" s="136">
        <v>0.159</v>
      </c>
      <c r="R352" s="136">
        <f>Q352*H352</f>
        <v>4.9131</v>
      </c>
      <c r="S352" s="136">
        <v>0</v>
      </c>
      <c r="T352" s="137">
        <f>S352*H352</f>
        <v>0</v>
      </c>
      <c r="AR352" s="138" t="s">
        <v>144</v>
      </c>
      <c r="AT352" s="138" t="s">
        <v>223</v>
      </c>
      <c r="AU352" s="138" t="s">
        <v>85</v>
      </c>
      <c r="AY352" s="17" t="s">
        <v>129</v>
      </c>
      <c r="BE352" s="139">
        <f>IF(N352="základní",J352,0)</f>
        <v>0</v>
      </c>
      <c r="BF352" s="139">
        <f>IF(N352="snížená",J352,0)</f>
        <v>0</v>
      </c>
      <c r="BG352" s="139">
        <f>IF(N352="zákl. přenesená",J352,0)</f>
        <v>0</v>
      </c>
      <c r="BH352" s="139">
        <f>IF(N352="sníž. přenesená",J352,0)</f>
        <v>0</v>
      </c>
      <c r="BI352" s="139">
        <f>IF(N352="nulová",J352,0)</f>
        <v>0</v>
      </c>
      <c r="BJ352" s="17" t="s">
        <v>83</v>
      </c>
      <c r="BK352" s="139">
        <f>ROUND(I352*H352,2)</f>
        <v>0</v>
      </c>
      <c r="BL352" s="17" t="s">
        <v>136</v>
      </c>
      <c r="BM352" s="138" t="s">
        <v>372</v>
      </c>
    </row>
    <row r="353" spans="2:65" s="12" customFormat="1" ht="11.25">
      <c r="B353" s="144"/>
      <c r="D353" s="145" t="s">
        <v>140</v>
      </c>
      <c r="E353" s="146" t="s">
        <v>19</v>
      </c>
      <c r="F353" s="147" t="s">
        <v>147</v>
      </c>
      <c r="H353" s="146" t="s">
        <v>19</v>
      </c>
      <c r="I353" s="148"/>
      <c r="L353" s="144"/>
      <c r="M353" s="149"/>
      <c r="T353" s="150"/>
      <c r="AT353" s="146" t="s">
        <v>140</v>
      </c>
      <c r="AU353" s="146" t="s">
        <v>85</v>
      </c>
      <c r="AV353" s="12" t="s">
        <v>83</v>
      </c>
      <c r="AW353" s="12" t="s">
        <v>35</v>
      </c>
      <c r="AX353" s="12" t="s">
        <v>75</v>
      </c>
      <c r="AY353" s="146" t="s">
        <v>129</v>
      </c>
    </row>
    <row r="354" spans="2:65" s="13" customFormat="1" ht="11.25">
      <c r="B354" s="151"/>
      <c r="D354" s="145" t="s">
        <v>140</v>
      </c>
      <c r="E354" s="152" t="s">
        <v>19</v>
      </c>
      <c r="F354" s="153" t="s">
        <v>148</v>
      </c>
      <c r="H354" s="154">
        <v>30</v>
      </c>
      <c r="I354" s="155"/>
      <c r="L354" s="151"/>
      <c r="M354" s="156"/>
      <c r="T354" s="157"/>
      <c r="AT354" s="152" t="s">
        <v>140</v>
      </c>
      <c r="AU354" s="152" t="s">
        <v>85</v>
      </c>
      <c r="AV354" s="13" t="s">
        <v>85</v>
      </c>
      <c r="AW354" s="13" t="s">
        <v>35</v>
      </c>
      <c r="AX354" s="13" t="s">
        <v>75</v>
      </c>
      <c r="AY354" s="152" t="s">
        <v>129</v>
      </c>
    </row>
    <row r="355" spans="2:65" s="14" customFormat="1" ht="11.25">
      <c r="B355" s="158"/>
      <c r="D355" s="145" t="s">
        <v>140</v>
      </c>
      <c r="E355" s="159" t="s">
        <v>19</v>
      </c>
      <c r="F355" s="160" t="s">
        <v>151</v>
      </c>
      <c r="H355" s="161">
        <v>30</v>
      </c>
      <c r="I355" s="162"/>
      <c r="L355" s="158"/>
      <c r="M355" s="163"/>
      <c r="T355" s="164"/>
      <c r="AT355" s="159" t="s">
        <v>140</v>
      </c>
      <c r="AU355" s="159" t="s">
        <v>85</v>
      </c>
      <c r="AV355" s="14" t="s">
        <v>136</v>
      </c>
      <c r="AW355" s="14" t="s">
        <v>35</v>
      </c>
      <c r="AX355" s="14" t="s">
        <v>83</v>
      </c>
      <c r="AY355" s="159" t="s">
        <v>129</v>
      </c>
    </row>
    <row r="356" spans="2:65" s="13" customFormat="1" ht="11.25">
      <c r="B356" s="151"/>
      <c r="D356" s="145" t="s">
        <v>140</v>
      </c>
      <c r="F356" s="153" t="s">
        <v>373</v>
      </c>
      <c r="H356" s="154">
        <v>30.9</v>
      </c>
      <c r="I356" s="155"/>
      <c r="L356" s="151"/>
      <c r="M356" s="156"/>
      <c r="T356" s="157"/>
      <c r="AT356" s="152" t="s">
        <v>140</v>
      </c>
      <c r="AU356" s="152" t="s">
        <v>85</v>
      </c>
      <c r="AV356" s="13" t="s">
        <v>85</v>
      </c>
      <c r="AW356" s="13" t="s">
        <v>4</v>
      </c>
      <c r="AX356" s="13" t="s">
        <v>83</v>
      </c>
      <c r="AY356" s="152" t="s">
        <v>129</v>
      </c>
    </row>
    <row r="357" spans="2:65" s="11" customFormat="1" ht="22.9" customHeight="1">
      <c r="B357" s="115"/>
      <c r="D357" s="116" t="s">
        <v>74</v>
      </c>
      <c r="E357" s="125" t="s">
        <v>180</v>
      </c>
      <c r="F357" s="125" t="s">
        <v>374</v>
      </c>
      <c r="I357" s="118"/>
      <c r="J357" s="126">
        <f>BK357</f>
        <v>0</v>
      </c>
      <c r="L357" s="115"/>
      <c r="M357" s="120"/>
      <c r="P357" s="121">
        <f>SUM(P358:P384)</f>
        <v>0</v>
      </c>
      <c r="R357" s="121">
        <f>SUM(R358:R384)</f>
        <v>60.181635879999995</v>
      </c>
      <c r="T357" s="122">
        <f>SUM(T358:T384)</f>
        <v>0</v>
      </c>
      <c r="AR357" s="116" t="s">
        <v>83</v>
      </c>
      <c r="AT357" s="123" t="s">
        <v>74</v>
      </c>
      <c r="AU357" s="123" t="s">
        <v>83</v>
      </c>
      <c r="AY357" s="116" t="s">
        <v>129</v>
      </c>
      <c r="BK357" s="124">
        <f>SUM(BK358:BK384)</f>
        <v>0</v>
      </c>
    </row>
    <row r="358" spans="2:65" s="1" customFormat="1" ht="33" customHeight="1">
      <c r="B358" s="32"/>
      <c r="C358" s="127" t="s">
        <v>375</v>
      </c>
      <c r="D358" s="127" t="s">
        <v>131</v>
      </c>
      <c r="E358" s="128" t="s">
        <v>376</v>
      </c>
      <c r="F358" s="129" t="s">
        <v>377</v>
      </c>
      <c r="G358" s="130" t="s">
        <v>155</v>
      </c>
      <c r="H358" s="131">
        <v>23.358000000000001</v>
      </c>
      <c r="I358" s="132"/>
      <c r="J358" s="133">
        <f>ROUND(I358*H358,2)</f>
        <v>0</v>
      </c>
      <c r="K358" s="129" t="s">
        <v>135</v>
      </c>
      <c r="L358" s="32"/>
      <c r="M358" s="134" t="s">
        <v>19</v>
      </c>
      <c r="N358" s="135" t="s">
        <v>46</v>
      </c>
      <c r="P358" s="136">
        <f>O358*H358</f>
        <v>0</v>
      </c>
      <c r="Q358" s="136">
        <v>2.5018699999999998</v>
      </c>
      <c r="R358" s="136">
        <f>Q358*H358</f>
        <v>58.438679459999996</v>
      </c>
      <c r="S358" s="136">
        <v>0</v>
      </c>
      <c r="T358" s="137">
        <f>S358*H358</f>
        <v>0</v>
      </c>
      <c r="AR358" s="138" t="s">
        <v>136</v>
      </c>
      <c r="AT358" s="138" t="s">
        <v>131</v>
      </c>
      <c r="AU358" s="138" t="s">
        <v>85</v>
      </c>
      <c r="AY358" s="17" t="s">
        <v>129</v>
      </c>
      <c r="BE358" s="139">
        <f>IF(N358="základní",J358,0)</f>
        <v>0</v>
      </c>
      <c r="BF358" s="139">
        <f>IF(N358="snížená",J358,0)</f>
        <v>0</v>
      </c>
      <c r="BG358" s="139">
        <f>IF(N358="zákl. přenesená",J358,0)</f>
        <v>0</v>
      </c>
      <c r="BH358" s="139">
        <f>IF(N358="sníž. přenesená",J358,0)</f>
        <v>0</v>
      </c>
      <c r="BI358" s="139">
        <f>IF(N358="nulová",J358,0)</f>
        <v>0</v>
      </c>
      <c r="BJ358" s="17" t="s">
        <v>83</v>
      </c>
      <c r="BK358" s="139">
        <f>ROUND(I358*H358,2)</f>
        <v>0</v>
      </c>
      <c r="BL358" s="17" t="s">
        <v>136</v>
      </c>
      <c r="BM358" s="138" t="s">
        <v>378</v>
      </c>
    </row>
    <row r="359" spans="2:65" s="1" customFormat="1" ht="11.25">
      <c r="B359" s="32"/>
      <c r="D359" s="140" t="s">
        <v>138</v>
      </c>
      <c r="F359" s="141" t="s">
        <v>379</v>
      </c>
      <c r="I359" s="142"/>
      <c r="L359" s="32"/>
      <c r="M359" s="143"/>
      <c r="T359" s="53"/>
      <c r="AT359" s="17" t="s">
        <v>138</v>
      </c>
      <c r="AU359" s="17" t="s">
        <v>85</v>
      </c>
    </row>
    <row r="360" spans="2:65" s="12" customFormat="1" ht="11.25">
      <c r="B360" s="144"/>
      <c r="D360" s="145" t="s">
        <v>140</v>
      </c>
      <c r="E360" s="146" t="s">
        <v>19</v>
      </c>
      <c r="F360" s="147" t="s">
        <v>141</v>
      </c>
      <c r="H360" s="146" t="s">
        <v>19</v>
      </c>
      <c r="I360" s="148"/>
      <c r="L360" s="144"/>
      <c r="M360" s="149"/>
      <c r="T360" s="150"/>
      <c r="AT360" s="146" t="s">
        <v>140</v>
      </c>
      <c r="AU360" s="146" t="s">
        <v>85</v>
      </c>
      <c r="AV360" s="12" t="s">
        <v>83</v>
      </c>
      <c r="AW360" s="12" t="s">
        <v>35</v>
      </c>
      <c r="AX360" s="12" t="s">
        <v>75</v>
      </c>
      <c r="AY360" s="146" t="s">
        <v>129</v>
      </c>
    </row>
    <row r="361" spans="2:65" s="13" customFormat="1" ht="11.25">
      <c r="B361" s="151"/>
      <c r="D361" s="145" t="s">
        <v>140</v>
      </c>
      <c r="E361" s="152" t="s">
        <v>19</v>
      </c>
      <c r="F361" s="153" t="s">
        <v>380</v>
      </c>
      <c r="H361" s="154">
        <v>22.9</v>
      </c>
      <c r="I361" s="155"/>
      <c r="L361" s="151"/>
      <c r="M361" s="156"/>
      <c r="T361" s="157"/>
      <c r="AT361" s="152" t="s">
        <v>140</v>
      </c>
      <c r="AU361" s="152" t="s">
        <v>85</v>
      </c>
      <c r="AV361" s="13" t="s">
        <v>85</v>
      </c>
      <c r="AW361" s="13" t="s">
        <v>35</v>
      </c>
      <c r="AX361" s="13" t="s">
        <v>75</v>
      </c>
      <c r="AY361" s="152" t="s">
        <v>129</v>
      </c>
    </row>
    <row r="362" spans="2:65" s="14" customFormat="1" ht="11.25">
      <c r="B362" s="158"/>
      <c r="D362" s="145" t="s">
        <v>140</v>
      </c>
      <c r="E362" s="159" t="s">
        <v>19</v>
      </c>
      <c r="F362" s="160" t="s">
        <v>151</v>
      </c>
      <c r="H362" s="161">
        <v>22.9</v>
      </c>
      <c r="I362" s="162"/>
      <c r="L362" s="158"/>
      <c r="M362" s="163"/>
      <c r="T362" s="164"/>
      <c r="AT362" s="159" t="s">
        <v>140</v>
      </c>
      <c r="AU362" s="159" t="s">
        <v>85</v>
      </c>
      <c r="AV362" s="14" t="s">
        <v>136</v>
      </c>
      <c r="AW362" s="14" t="s">
        <v>35</v>
      </c>
      <c r="AX362" s="14" t="s">
        <v>83</v>
      </c>
      <c r="AY362" s="159" t="s">
        <v>129</v>
      </c>
    </row>
    <row r="363" spans="2:65" s="13" customFormat="1" ht="11.25">
      <c r="B363" s="151"/>
      <c r="D363" s="145" t="s">
        <v>140</v>
      </c>
      <c r="F363" s="153" t="s">
        <v>381</v>
      </c>
      <c r="H363" s="154">
        <v>23.358000000000001</v>
      </c>
      <c r="I363" s="155"/>
      <c r="L363" s="151"/>
      <c r="M363" s="156"/>
      <c r="T363" s="157"/>
      <c r="AT363" s="152" t="s">
        <v>140</v>
      </c>
      <c r="AU363" s="152" t="s">
        <v>85</v>
      </c>
      <c r="AV363" s="13" t="s">
        <v>85</v>
      </c>
      <c r="AW363" s="13" t="s">
        <v>4</v>
      </c>
      <c r="AX363" s="13" t="s">
        <v>83</v>
      </c>
      <c r="AY363" s="152" t="s">
        <v>129</v>
      </c>
    </row>
    <row r="364" spans="2:65" s="1" customFormat="1" ht="21.75" customHeight="1">
      <c r="B364" s="32"/>
      <c r="C364" s="127" t="s">
        <v>382</v>
      </c>
      <c r="D364" s="127" t="s">
        <v>131</v>
      </c>
      <c r="E364" s="128" t="s">
        <v>383</v>
      </c>
      <c r="F364" s="129" t="s">
        <v>384</v>
      </c>
      <c r="G364" s="130" t="s">
        <v>203</v>
      </c>
      <c r="H364" s="131">
        <v>1.546</v>
      </c>
      <c r="I364" s="132"/>
      <c r="J364" s="133">
        <f>ROUND(I364*H364,2)</f>
        <v>0</v>
      </c>
      <c r="K364" s="129" t="s">
        <v>135</v>
      </c>
      <c r="L364" s="32"/>
      <c r="M364" s="134" t="s">
        <v>19</v>
      </c>
      <c r="N364" s="135" t="s">
        <v>46</v>
      </c>
      <c r="P364" s="136">
        <f>O364*H364</f>
        <v>0</v>
      </c>
      <c r="Q364" s="136">
        <v>1.06277</v>
      </c>
      <c r="R364" s="136">
        <f>Q364*H364</f>
        <v>1.64304242</v>
      </c>
      <c r="S364" s="136">
        <v>0</v>
      </c>
      <c r="T364" s="137">
        <f>S364*H364</f>
        <v>0</v>
      </c>
      <c r="AR364" s="138" t="s">
        <v>136</v>
      </c>
      <c r="AT364" s="138" t="s">
        <v>131</v>
      </c>
      <c r="AU364" s="138" t="s">
        <v>85</v>
      </c>
      <c r="AY364" s="17" t="s">
        <v>129</v>
      </c>
      <c r="BE364" s="139">
        <f>IF(N364="základní",J364,0)</f>
        <v>0</v>
      </c>
      <c r="BF364" s="139">
        <f>IF(N364="snížená",J364,0)</f>
        <v>0</v>
      </c>
      <c r="BG364" s="139">
        <f>IF(N364="zákl. přenesená",J364,0)</f>
        <v>0</v>
      </c>
      <c r="BH364" s="139">
        <f>IF(N364="sníž. přenesená",J364,0)</f>
        <v>0</v>
      </c>
      <c r="BI364" s="139">
        <f>IF(N364="nulová",J364,0)</f>
        <v>0</v>
      </c>
      <c r="BJ364" s="17" t="s">
        <v>83</v>
      </c>
      <c r="BK364" s="139">
        <f>ROUND(I364*H364,2)</f>
        <v>0</v>
      </c>
      <c r="BL364" s="17" t="s">
        <v>136</v>
      </c>
      <c r="BM364" s="138" t="s">
        <v>385</v>
      </c>
    </row>
    <row r="365" spans="2:65" s="1" customFormat="1" ht="11.25">
      <c r="B365" s="32"/>
      <c r="D365" s="140" t="s">
        <v>138</v>
      </c>
      <c r="F365" s="141" t="s">
        <v>386</v>
      </c>
      <c r="I365" s="142"/>
      <c r="L365" s="32"/>
      <c r="M365" s="143"/>
      <c r="T365" s="53"/>
      <c r="AT365" s="17" t="s">
        <v>138</v>
      </c>
      <c r="AU365" s="17" t="s">
        <v>85</v>
      </c>
    </row>
    <row r="366" spans="2:65" s="12" customFormat="1" ht="11.25">
      <c r="B366" s="144"/>
      <c r="D366" s="145" t="s">
        <v>140</v>
      </c>
      <c r="E366" s="146" t="s">
        <v>19</v>
      </c>
      <c r="F366" s="147" t="s">
        <v>141</v>
      </c>
      <c r="H366" s="146" t="s">
        <v>19</v>
      </c>
      <c r="I366" s="148"/>
      <c r="L366" s="144"/>
      <c r="M366" s="149"/>
      <c r="T366" s="150"/>
      <c r="AT366" s="146" t="s">
        <v>140</v>
      </c>
      <c r="AU366" s="146" t="s">
        <v>85</v>
      </c>
      <c r="AV366" s="12" t="s">
        <v>83</v>
      </c>
      <c r="AW366" s="12" t="s">
        <v>35</v>
      </c>
      <c r="AX366" s="12" t="s">
        <v>75</v>
      </c>
      <c r="AY366" s="146" t="s">
        <v>129</v>
      </c>
    </row>
    <row r="367" spans="2:65" s="13" customFormat="1" ht="11.25">
      <c r="B367" s="151"/>
      <c r="D367" s="145" t="s">
        <v>140</v>
      </c>
      <c r="E367" s="152" t="s">
        <v>19</v>
      </c>
      <c r="F367" s="153" t="s">
        <v>387</v>
      </c>
      <c r="H367" s="154">
        <v>1.2370000000000001</v>
      </c>
      <c r="I367" s="155"/>
      <c r="L367" s="151"/>
      <c r="M367" s="156"/>
      <c r="T367" s="157"/>
      <c r="AT367" s="152" t="s">
        <v>140</v>
      </c>
      <c r="AU367" s="152" t="s">
        <v>85</v>
      </c>
      <c r="AV367" s="13" t="s">
        <v>85</v>
      </c>
      <c r="AW367" s="13" t="s">
        <v>35</v>
      </c>
      <c r="AX367" s="13" t="s">
        <v>75</v>
      </c>
      <c r="AY367" s="152" t="s">
        <v>129</v>
      </c>
    </row>
    <row r="368" spans="2:65" s="14" customFormat="1" ht="11.25">
      <c r="B368" s="158"/>
      <c r="D368" s="145" t="s">
        <v>140</v>
      </c>
      <c r="E368" s="159" t="s">
        <v>19</v>
      </c>
      <c r="F368" s="160" t="s">
        <v>151</v>
      </c>
      <c r="H368" s="161">
        <v>1.2370000000000001</v>
      </c>
      <c r="I368" s="162"/>
      <c r="L368" s="158"/>
      <c r="M368" s="163"/>
      <c r="T368" s="164"/>
      <c r="AT368" s="159" t="s">
        <v>140</v>
      </c>
      <c r="AU368" s="159" t="s">
        <v>85</v>
      </c>
      <c r="AV368" s="14" t="s">
        <v>136</v>
      </c>
      <c r="AW368" s="14" t="s">
        <v>35</v>
      </c>
      <c r="AX368" s="14" t="s">
        <v>83</v>
      </c>
      <c r="AY368" s="159" t="s">
        <v>129</v>
      </c>
    </row>
    <row r="369" spans="2:65" s="13" customFormat="1" ht="11.25">
      <c r="B369" s="151"/>
      <c r="D369" s="145" t="s">
        <v>140</v>
      </c>
      <c r="F369" s="153" t="s">
        <v>388</v>
      </c>
      <c r="H369" s="154">
        <v>1.546</v>
      </c>
      <c r="I369" s="155"/>
      <c r="L369" s="151"/>
      <c r="M369" s="156"/>
      <c r="T369" s="157"/>
      <c r="AT369" s="152" t="s">
        <v>140</v>
      </c>
      <c r="AU369" s="152" t="s">
        <v>85</v>
      </c>
      <c r="AV369" s="13" t="s">
        <v>85</v>
      </c>
      <c r="AW369" s="13" t="s">
        <v>4</v>
      </c>
      <c r="AX369" s="13" t="s">
        <v>83</v>
      </c>
      <c r="AY369" s="152" t="s">
        <v>129</v>
      </c>
    </row>
    <row r="370" spans="2:65" s="1" customFormat="1" ht="24.2" customHeight="1">
      <c r="B370" s="32"/>
      <c r="C370" s="127" t="s">
        <v>389</v>
      </c>
      <c r="D370" s="127" t="s">
        <v>131</v>
      </c>
      <c r="E370" s="128" t="s">
        <v>390</v>
      </c>
      <c r="F370" s="129" t="s">
        <v>391</v>
      </c>
      <c r="G370" s="130" t="s">
        <v>134</v>
      </c>
      <c r="H370" s="131">
        <v>233.58</v>
      </c>
      <c r="I370" s="132"/>
      <c r="J370" s="133">
        <f>ROUND(I370*H370,2)</f>
        <v>0</v>
      </c>
      <c r="K370" s="129" t="s">
        <v>135</v>
      </c>
      <c r="L370" s="32"/>
      <c r="M370" s="134" t="s">
        <v>19</v>
      </c>
      <c r="N370" s="135" t="s">
        <v>46</v>
      </c>
      <c r="P370" s="136">
        <f>O370*H370</f>
        <v>0</v>
      </c>
      <c r="Q370" s="136">
        <v>0</v>
      </c>
      <c r="R370" s="136">
        <f>Q370*H370</f>
        <v>0</v>
      </c>
      <c r="S370" s="136">
        <v>0</v>
      </c>
      <c r="T370" s="137">
        <f>S370*H370</f>
        <v>0</v>
      </c>
      <c r="AR370" s="138" t="s">
        <v>136</v>
      </c>
      <c r="AT370" s="138" t="s">
        <v>131</v>
      </c>
      <c r="AU370" s="138" t="s">
        <v>85</v>
      </c>
      <c r="AY370" s="17" t="s">
        <v>129</v>
      </c>
      <c r="BE370" s="139">
        <f>IF(N370="základní",J370,0)</f>
        <v>0</v>
      </c>
      <c r="BF370" s="139">
        <f>IF(N370="snížená",J370,0)</f>
        <v>0</v>
      </c>
      <c r="BG370" s="139">
        <f>IF(N370="zákl. přenesená",J370,0)</f>
        <v>0</v>
      </c>
      <c r="BH370" s="139">
        <f>IF(N370="sníž. přenesená",J370,0)</f>
        <v>0</v>
      </c>
      <c r="BI370" s="139">
        <f>IF(N370="nulová",J370,0)</f>
        <v>0</v>
      </c>
      <c r="BJ370" s="17" t="s">
        <v>83</v>
      </c>
      <c r="BK370" s="139">
        <f>ROUND(I370*H370,2)</f>
        <v>0</v>
      </c>
      <c r="BL370" s="17" t="s">
        <v>136</v>
      </c>
      <c r="BM370" s="138" t="s">
        <v>392</v>
      </c>
    </row>
    <row r="371" spans="2:65" s="1" customFormat="1" ht="11.25">
      <c r="B371" s="32"/>
      <c r="D371" s="140" t="s">
        <v>138</v>
      </c>
      <c r="F371" s="141" t="s">
        <v>393</v>
      </c>
      <c r="I371" s="142"/>
      <c r="L371" s="32"/>
      <c r="M371" s="143"/>
      <c r="T371" s="53"/>
      <c r="AT371" s="17" t="s">
        <v>138</v>
      </c>
      <c r="AU371" s="17" t="s">
        <v>85</v>
      </c>
    </row>
    <row r="372" spans="2:65" s="12" customFormat="1" ht="11.25">
      <c r="B372" s="144"/>
      <c r="D372" s="145" t="s">
        <v>140</v>
      </c>
      <c r="E372" s="146" t="s">
        <v>19</v>
      </c>
      <c r="F372" s="147" t="s">
        <v>141</v>
      </c>
      <c r="H372" s="146" t="s">
        <v>19</v>
      </c>
      <c r="I372" s="148"/>
      <c r="L372" s="144"/>
      <c r="M372" s="149"/>
      <c r="T372" s="150"/>
      <c r="AT372" s="146" t="s">
        <v>140</v>
      </c>
      <c r="AU372" s="146" t="s">
        <v>85</v>
      </c>
      <c r="AV372" s="12" t="s">
        <v>83</v>
      </c>
      <c r="AW372" s="12" t="s">
        <v>35</v>
      </c>
      <c r="AX372" s="12" t="s">
        <v>75</v>
      </c>
      <c r="AY372" s="146" t="s">
        <v>129</v>
      </c>
    </row>
    <row r="373" spans="2:65" s="13" customFormat="1" ht="11.25">
      <c r="B373" s="151"/>
      <c r="D373" s="145" t="s">
        <v>140</v>
      </c>
      <c r="E373" s="152" t="s">
        <v>19</v>
      </c>
      <c r="F373" s="153" t="s">
        <v>142</v>
      </c>
      <c r="H373" s="154">
        <v>229</v>
      </c>
      <c r="I373" s="155"/>
      <c r="L373" s="151"/>
      <c r="M373" s="156"/>
      <c r="T373" s="157"/>
      <c r="AT373" s="152" t="s">
        <v>140</v>
      </c>
      <c r="AU373" s="152" t="s">
        <v>85</v>
      </c>
      <c r="AV373" s="13" t="s">
        <v>85</v>
      </c>
      <c r="AW373" s="13" t="s">
        <v>35</v>
      </c>
      <c r="AX373" s="13" t="s">
        <v>75</v>
      </c>
      <c r="AY373" s="152" t="s">
        <v>129</v>
      </c>
    </row>
    <row r="374" spans="2:65" s="14" customFormat="1" ht="11.25">
      <c r="B374" s="158"/>
      <c r="D374" s="145" t="s">
        <v>140</v>
      </c>
      <c r="E374" s="159" t="s">
        <v>19</v>
      </c>
      <c r="F374" s="160" t="s">
        <v>151</v>
      </c>
      <c r="H374" s="161">
        <v>229</v>
      </c>
      <c r="I374" s="162"/>
      <c r="L374" s="158"/>
      <c r="M374" s="163"/>
      <c r="T374" s="164"/>
      <c r="AT374" s="159" t="s">
        <v>140</v>
      </c>
      <c r="AU374" s="159" t="s">
        <v>85</v>
      </c>
      <c r="AV374" s="14" t="s">
        <v>136</v>
      </c>
      <c r="AW374" s="14" t="s">
        <v>35</v>
      </c>
      <c r="AX374" s="14" t="s">
        <v>83</v>
      </c>
      <c r="AY374" s="159" t="s">
        <v>129</v>
      </c>
    </row>
    <row r="375" spans="2:65" s="13" customFormat="1" ht="11.25">
      <c r="B375" s="151"/>
      <c r="D375" s="145" t="s">
        <v>140</v>
      </c>
      <c r="F375" s="153" t="s">
        <v>394</v>
      </c>
      <c r="H375" s="154">
        <v>233.58</v>
      </c>
      <c r="I375" s="155"/>
      <c r="L375" s="151"/>
      <c r="M375" s="156"/>
      <c r="T375" s="157"/>
      <c r="AT375" s="152" t="s">
        <v>140</v>
      </c>
      <c r="AU375" s="152" t="s">
        <v>85</v>
      </c>
      <c r="AV375" s="13" t="s">
        <v>85</v>
      </c>
      <c r="AW375" s="13" t="s">
        <v>4</v>
      </c>
      <c r="AX375" s="13" t="s">
        <v>83</v>
      </c>
      <c r="AY375" s="152" t="s">
        <v>129</v>
      </c>
    </row>
    <row r="376" spans="2:65" s="1" customFormat="1" ht="37.9" customHeight="1">
      <c r="B376" s="32"/>
      <c r="C376" s="127" t="s">
        <v>395</v>
      </c>
      <c r="D376" s="127" t="s">
        <v>131</v>
      </c>
      <c r="E376" s="128" t="s">
        <v>396</v>
      </c>
      <c r="F376" s="129" t="s">
        <v>397</v>
      </c>
      <c r="G376" s="130" t="s">
        <v>282</v>
      </c>
      <c r="H376" s="131">
        <v>71.599999999999994</v>
      </c>
      <c r="I376" s="132"/>
      <c r="J376" s="133">
        <f>ROUND(I376*H376,2)</f>
        <v>0</v>
      </c>
      <c r="K376" s="129" t="s">
        <v>135</v>
      </c>
      <c r="L376" s="32"/>
      <c r="M376" s="134" t="s">
        <v>19</v>
      </c>
      <c r="N376" s="135" t="s">
        <v>46</v>
      </c>
      <c r="P376" s="136">
        <f>O376*H376</f>
        <v>0</v>
      </c>
      <c r="Q376" s="136">
        <v>1.0000000000000001E-5</v>
      </c>
      <c r="R376" s="136">
        <f>Q376*H376</f>
        <v>7.1599999999999995E-4</v>
      </c>
      <c r="S376" s="136">
        <v>0</v>
      </c>
      <c r="T376" s="137">
        <f>S376*H376</f>
        <v>0</v>
      </c>
      <c r="AR376" s="138" t="s">
        <v>136</v>
      </c>
      <c r="AT376" s="138" t="s">
        <v>131</v>
      </c>
      <c r="AU376" s="138" t="s">
        <v>85</v>
      </c>
      <c r="AY376" s="17" t="s">
        <v>129</v>
      </c>
      <c r="BE376" s="139">
        <f>IF(N376="základní",J376,0)</f>
        <v>0</v>
      </c>
      <c r="BF376" s="139">
        <f>IF(N376="snížená",J376,0)</f>
        <v>0</v>
      </c>
      <c r="BG376" s="139">
        <f>IF(N376="zákl. přenesená",J376,0)</f>
        <v>0</v>
      </c>
      <c r="BH376" s="139">
        <f>IF(N376="sníž. přenesená",J376,0)</f>
        <v>0</v>
      </c>
      <c r="BI376" s="139">
        <f>IF(N376="nulová",J376,0)</f>
        <v>0</v>
      </c>
      <c r="BJ376" s="17" t="s">
        <v>83</v>
      </c>
      <c r="BK376" s="139">
        <f>ROUND(I376*H376,2)</f>
        <v>0</v>
      </c>
      <c r="BL376" s="17" t="s">
        <v>136</v>
      </c>
      <c r="BM376" s="138" t="s">
        <v>398</v>
      </c>
    </row>
    <row r="377" spans="2:65" s="1" customFormat="1" ht="11.25">
      <c r="B377" s="32"/>
      <c r="D377" s="140" t="s">
        <v>138</v>
      </c>
      <c r="F377" s="141" t="s">
        <v>399</v>
      </c>
      <c r="I377" s="142"/>
      <c r="L377" s="32"/>
      <c r="M377" s="143"/>
      <c r="T377" s="53"/>
      <c r="AT377" s="17" t="s">
        <v>138</v>
      </c>
      <c r="AU377" s="17" t="s">
        <v>85</v>
      </c>
    </row>
    <row r="378" spans="2:65" s="12" customFormat="1" ht="11.25">
      <c r="B378" s="144"/>
      <c r="D378" s="145" t="s">
        <v>140</v>
      </c>
      <c r="E378" s="146" t="s">
        <v>19</v>
      </c>
      <c r="F378" s="147" t="s">
        <v>141</v>
      </c>
      <c r="H378" s="146" t="s">
        <v>19</v>
      </c>
      <c r="I378" s="148"/>
      <c r="L378" s="144"/>
      <c r="M378" s="149"/>
      <c r="T378" s="150"/>
      <c r="AT378" s="146" t="s">
        <v>140</v>
      </c>
      <c r="AU378" s="146" t="s">
        <v>85</v>
      </c>
      <c r="AV378" s="12" t="s">
        <v>83</v>
      </c>
      <c r="AW378" s="12" t="s">
        <v>35</v>
      </c>
      <c r="AX378" s="12" t="s">
        <v>75</v>
      </c>
      <c r="AY378" s="146" t="s">
        <v>129</v>
      </c>
    </row>
    <row r="379" spans="2:65" s="13" customFormat="1" ht="11.25">
      <c r="B379" s="151"/>
      <c r="D379" s="145" t="s">
        <v>140</v>
      </c>
      <c r="E379" s="152" t="s">
        <v>19</v>
      </c>
      <c r="F379" s="153" t="s">
        <v>400</v>
      </c>
      <c r="H379" s="154">
        <v>71.599999999999994</v>
      </c>
      <c r="I379" s="155"/>
      <c r="L379" s="151"/>
      <c r="M379" s="156"/>
      <c r="T379" s="157"/>
      <c r="AT379" s="152" t="s">
        <v>140</v>
      </c>
      <c r="AU379" s="152" t="s">
        <v>85</v>
      </c>
      <c r="AV379" s="13" t="s">
        <v>85</v>
      </c>
      <c r="AW379" s="13" t="s">
        <v>35</v>
      </c>
      <c r="AX379" s="13" t="s">
        <v>75</v>
      </c>
      <c r="AY379" s="152" t="s">
        <v>129</v>
      </c>
    </row>
    <row r="380" spans="2:65" s="14" customFormat="1" ht="11.25">
      <c r="B380" s="158"/>
      <c r="D380" s="145" t="s">
        <v>140</v>
      </c>
      <c r="E380" s="159" t="s">
        <v>19</v>
      </c>
      <c r="F380" s="160" t="s">
        <v>151</v>
      </c>
      <c r="H380" s="161">
        <v>71.599999999999994</v>
      </c>
      <c r="I380" s="162"/>
      <c r="L380" s="158"/>
      <c r="M380" s="163"/>
      <c r="T380" s="164"/>
      <c r="AT380" s="159" t="s">
        <v>140</v>
      </c>
      <c r="AU380" s="159" t="s">
        <v>85</v>
      </c>
      <c r="AV380" s="14" t="s">
        <v>136</v>
      </c>
      <c r="AW380" s="14" t="s">
        <v>35</v>
      </c>
      <c r="AX380" s="14" t="s">
        <v>83</v>
      </c>
      <c r="AY380" s="159" t="s">
        <v>129</v>
      </c>
    </row>
    <row r="381" spans="2:65" s="1" customFormat="1" ht="24.2" customHeight="1">
      <c r="B381" s="32"/>
      <c r="C381" s="127" t="s">
        <v>401</v>
      </c>
      <c r="D381" s="127" t="s">
        <v>131</v>
      </c>
      <c r="E381" s="128" t="s">
        <v>402</v>
      </c>
      <c r="F381" s="129" t="s">
        <v>403</v>
      </c>
      <c r="G381" s="130" t="s">
        <v>134</v>
      </c>
      <c r="H381" s="131">
        <v>0.54</v>
      </c>
      <c r="I381" s="132"/>
      <c r="J381" s="133">
        <f>ROUND(I381*H381,2)</f>
        <v>0</v>
      </c>
      <c r="K381" s="129" t="s">
        <v>19</v>
      </c>
      <c r="L381" s="32"/>
      <c r="M381" s="134" t="s">
        <v>19</v>
      </c>
      <c r="N381" s="135" t="s">
        <v>46</v>
      </c>
      <c r="P381" s="136">
        <f>O381*H381</f>
        <v>0</v>
      </c>
      <c r="Q381" s="136">
        <v>0.1837</v>
      </c>
      <c r="R381" s="136">
        <f>Q381*H381</f>
        <v>9.9198000000000008E-2</v>
      </c>
      <c r="S381" s="136">
        <v>0</v>
      </c>
      <c r="T381" s="137">
        <f>S381*H381</f>
        <v>0</v>
      </c>
      <c r="AR381" s="138" t="s">
        <v>136</v>
      </c>
      <c r="AT381" s="138" t="s">
        <v>131</v>
      </c>
      <c r="AU381" s="138" t="s">
        <v>85</v>
      </c>
      <c r="AY381" s="17" t="s">
        <v>129</v>
      </c>
      <c r="BE381" s="139">
        <f>IF(N381="základní",J381,0)</f>
        <v>0</v>
      </c>
      <c r="BF381" s="139">
        <f>IF(N381="snížená",J381,0)</f>
        <v>0</v>
      </c>
      <c r="BG381" s="139">
        <f>IF(N381="zákl. přenesená",J381,0)</f>
        <v>0</v>
      </c>
      <c r="BH381" s="139">
        <f>IF(N381="sníž. přenesená",J381,0)</f>
        <v>0</v>
      </c>
      <c r="BI381" s="139">
        <f>IF(N381="nulová",J381,0)</f>
        <v>0</v>
      </c>
      <c r="BJ381" s="17" t="s">
        <v>83</v>
      </c>
      <c r="BK381" s="139">
        <f>ROUND(I381*H381,2)</f>
        <v>0</v>
      </c>
      <c r="BL381" s="17" t="s">
        <v>136</v>
      </c>
      <c r="BM381" s="138" t="s">
        <v>404</v>
      </c>
    </row>
    <row r="382" spans="2:65" s="12" customFormat="1" ht="11.25">
      <c r="B382" s="144"/>
      <c r="D382" s="145" t="s">
        <v>140</v>
      </c>
      <c r="E382" s="146" t="s">
        <v>19</v>
      </c>
      <c r="F382" s="147" t="s">
        <v>405</v>
      </c>
      <c r="H382" s="146" t="s">
        <v>19</v>
      </c>
      <c r="I382" s="148"/>
      <c r="L382" s="144"/>
      <c r="M382" s="149"/>
      <c r="T382" s="150"/>
      <c r="AT382" s="146" t="s">
        <v>140</v>
      </c>
      <c r="AU382" s="146" t="s">
        <v>85</v>
      </c>
      <c r="AV382" s="12" t="s">
        <v>83</v>
      </c>
      <c r="AW382" s="12" t="s">
        <v>35</v>
      </c>
      <c r="AX382" s="12" t="s">
        <v>75</v>
      </c>
      <c r="AY382" s="146" t="s">
        <v>129</v>
      </c>
    </row>
    <row r="383" spans="2:65" s="13" customFormat="1" ht="11.25">
      <c r="B383" s="151"/>
      <c r="D383" s="145" t="s">
        <v>140</v>
      </c>
      <c r="E383" s="152" t="s">
        <v>19</v>
      </c>
      <c r="F383" s="153" t="s">
        <v>406</v>
      </c>
      <c r="H383" s="154">
        <v>0.54</v>
      </c>
      <c r="I383" s="155"/>
      <c r="L383" s="151"/>
      <c r="M383" s="156"/>
      <c r="T383" s="157"/>
      <c r="AT383" s="152" t="s">
        <v>140</v>
      </c>
      <c r="AU383" s="152" t="s">
        <v>85</v>
      </c>
      <c r="AV383" s="13" t="s">
        <v>85</v>
      </c>
      <c r="AW383" s="13" t="s">
        <v>35</v>
      </c>
      <c r="AX383" s="13" t="s">
        <v>75</v>
      </c>
      <c r="AY383" s="152" t="s">
        <v>129</v>
      </c>
    </row>
    <row r="384" spans="2:65" s="14" customFormat="1" ht="11.25">
      <c r="B384" s="158"/>
      <c r="D384" s="145" t="s">
        <v>140</v>
      </c>
      <c r="E384" s="159" t="s">
        <v>19</v>
      </c>
      <c r="F384" s="160" t="s">
        <v>151</v>
      </c>
      <c r="H384" s="161">
        <v>0.54</v>
      </c>
      <c r="I384" s="162"/>
      <c r="L384" s="158"/>
      <c r="M384" s="163"/>
      <c r="T384" s="164"/>
      <c r="AT384" s="159" t="s">
        <v>140</v>
      </c>
      <c r="AU384" s="159" t="s">
        <v>85</v>
      </c>
      <c r="AV384" s="14" t="s">
        <v>136</v>
      </c>
      <c r="AW384" s="14" t="s">
        <v>35</v>
      </c>
      <c r="AX384" s="14" t="s">
        <v>83</v>
      </c>
      <c r="AY384" s="159" t="s">
        <v>129</v>
      </c>
    </row>
    <row r="385" spans="2:65" s="11" customFormat="1" ht="22.9" customHeight="1">
      <c r="B385" s="115"/>
      <c r="D385" s="116" t="s">
        <v>74</v>
      </c>
      <c r="E385" s="125" t="s">
        <v>195</v>
      </c>
      <c r="F385" s="125" t="s">
        <v>407</v>
      </c>
      <c r="I385" s="118"/>
      <c r="J385" s="126">
        <f>BK385</f>
        <v>0</v>
      </c>
      <c r="L385" s="115"/>
      <c r="M385" s="120"/>
      <c r="P385" s="121">
        <f>SUM(P386:P506)</f>
        <v>0</v>
      </c>
      <c r="R385" s="121">
        <f>SUM(R386:R506)</f>
        <v>1.61253</v>
      </c>
      <c r="T385" s="122">
        <f>SUM(T386:T506)</f>
        <v>0</v>
      </c>
      <c r="AR385" s="116" t="s">
        <v>83</v>
      </c>
      <c r="AT385" s="123" t="s">
        <v>74</v>
      </c>
      <c r="AU385" s="123" t="s">
        <v>83</v>
      </c>
      <c r="AY385" s="116" t="s">
        <v>129</v>
      </c>
      <c r="BK385" s="124">
        <f>SUM(BK386:BK506)</f>
        <v>0</v>
      </c>
    </row>
    <row r="386" spans="2:65" s="1" customFormat="1" ht="24.2" customHeight="1">
      <c r="B386" s="32"/>
      <c r="C386" s="127" t="s">
        <v>408</v>
      </c>
      <c r="D386" s="127" t="s">
        <v>131</v>
      </c>
      <c r="E386" s="128" t="s">
        <v>409</v>
      </c>
      <c r="F386" s="129" t="s">
        <v>410</v>
      </c>
      <c r="G386" s="130" t="s">
        <v>134</v>
      </c>
      <c r="H386" s="131">
        <v>240.45</v>
      </c>
      <c r="I386" s="132"/>
      <c r="J386" s="133">
        <f>ROUND(I386*H386,2)</f>
        <v>0</v>
      </c>
      <c r="K386" s="129" t="s">
        <v>135</v>
      </c>
      <c r="L386" s="32"/>
      <c r="M386" s="134" t="s">
        <v>19</v>
      </c>
      <c r="N386" s="135" t="s">
        <v>46</v>
      </c>
      <c r="P386" s="136">
        <f>O386*H386</f>
        <v>0</v>
      </c>
      <c r="Q386" s="136">
        <v>3.6000000000000002E-4</v>
      </c>
      <c r="R386" s="136">
        <f>Q386*H386</f>
        <v>8.6562E-2</v>
      </c>
      <c r="S386" s="136">
        <v>0</v>
      </c>
      <c r="T386" s="137">
        <f>S386*H386</f>
        <v>0</v>
      </c>
      <c r="AR386" s="138" t="s">
        <v>136</v>
      </c>
      <c r="AT386" s="138" t="s">
        <v>131</v>
      </c>
      <c r="AU386" s="138" t="s">
        <v>85</v>
      </c>
      <c r="AY386" s="17" t="s">
        <v>129</v>
      </c>
      <c r="BE386" s="139">
        <f>IF(N386="základní",J386,0)</f>
        <v>0</v>
      </c>
      <c r="BF386" s="139">
        <f>IF(N386="snížená",J386,0)</f>
        <v>0</v>
      </c>
      <c r="BG386" s="139">
        <f>IF(N386="zákl. přenesená",J386,0)</f>
        <v>0</v>
      </c>
      <c r="BH386" s="139">
        <f>IF(N386="sníž. přenesená",J386,0)</f>
        <v>0</v>
      </c>
      <c r="BI386" s="139">
        <f>IF(N386="nulová",J386,0)</f>
        <v>0</v>
      </c>
      <c r="BJ386" s="17" t="s">
        <v>83</v>
      </c>
      <c r="BK386" s="139">
        <f>ROUND(I386*H386,2)</f>
        <v>0</v>
      </c>
      <c r="BL386" s="17" t="s">
        <v>136</v>
      </c>
      <c r="BM386" s="138" t="s">
        <v>411</v>
      </c>
    </row>
    <row r="387" spans="2:65" s="1" customFormat="1" ht="11.25">
      <c r="B387" s="32"/>
      <c r="D387" s="140" t="s">
        <v>138</v>
      </c>
      <c r="F387" s="141" t="s">
        <v>412</v>
      </c>
      <c r="I387" s="142"/>
      <c r="L387" s="32"/>
      <c r="M387" s="143"/>
      <c r="T387" s="53"/>
      <c r="AT387" s="17" t="s">
        <v>138</v>
      </c>
      <c r="AU387" s="17" t="s">
        <v>85</v>
      </c>
    </row>
    <row r="388" spans="2:65" s="12" customFormat="1" ht="11.25">
      <c r="B388" s="144"/>
      <c r="D388" s="145" t="s">
        <v>140</v>
      </c>
      <c r="E388" s="146" t="s">
        <v>19</v>
      </c>
      <c r="F388" s="147" t="s">
        <v>141</v>
      </c>
      <c r="H388" s="146" t="s">
        <v>19</v>
      </c>
      <c r="I388" s="148"/>
      <c r="L388" s="144"/>
      <c r="M388" s="149"/>
      <c r="T388" s="150"/>
      <c r="AT388" s="146" t="s">
        <v>140</v>
      </c>
      <c r="AU388" s="146" t="s">
        <v>85</v>
      </c>
      <c r="AV388" s="12" t="s">
        <v>83</v>
      </c>
      <c r="AW388" s="12" t="s">
        <v>35</v>
      </c>
      <c r="AX388" s="12" t="s">
        <v>75</v>
      </c>
      <c r="AY388" s="146" t="s">
        <v>129</v>
      </c>
    </row>
    <row r="389" spans="2:65" s="13" customFormat="1" ht="11.25">
      <c r="B389" s="151"/>
      <c r="D389" s="145" t="s">
        <v>140</v>
      </c>
      <c r="E389" s="152" t="s">
        <v>19</v>
      </c>
      <c r="F389" s="153" t="s">
        <v>142</v>
      </c>
      <c r="H389" s="154">
        <v>229</v>
      </c>
      <c r="I389" s="155"/>
      <c r="L389" s="151"/>
      <c r="M389" s="156"/>
      <c r="T389" s="157"/>
      <c r="AT389" s="152" t="s">
        <v>140</v>
      </c>
      <c r="AU389" s="152" t="s">
        <v>85</v>
      </c>
      <c r="AV389" s="13" t="s">
        <v>85</v>
      </c>
      <c r="AW389" s="13" t="s">
        <v>35</v>
      </c>
      <c r="AX389" s="13" t="s">
        <v>75</v>
      </c>
      <c r="AY389" s="152" t="s">
        <v>129</v>
      </c>
    </row>
    <row r="390" spans="2:65" s="14" customFormat="1" ht="11.25">
      <c r="B390" s="158"/>
      <c r="D390" s="145" t="s">
        <v>140</v>
      </c>
      <c r="E390" s="159" t="s">
        <v>19</v>
      </c>
      <c r="F390" s="160" t="s">
        <v>151</v>
      </c>
      <c r="H390" s="161">
        <v>229</v>
      </c>
      <c r="I390" s="162"/>
      <c r="L390" s="158"/>
      <c r="M390" s="163"/>
      <c r="T390" s="164"/>
      <c r="AT390" s="159" t="s">
        <v>140</v>
      </c>
      <c r="AU390" s="159" t="s">
        <v>85</v>
      </c>
      <c r="AV390" s="14" t="s">
        <v>136</v>
      </c>
      <c r="AW390" s="14" t="s">
        <v>35</v>
      </c>
      <c r="AX390" s="14" t="s">
        <v>83</v>
      </c>
      <c r="AY390" s="159" t="s">
        <v>129</v>
      </c>
    </row>
    <row r="391" spans="2:65" s="13" customFormat="1" ht="11.25">
      <c r="B391" s="151"/>
      <c r="D391" s="145" t="s">
        <v>140</v>
      </c>
      <c r="F391" s="153" t="s">
        <v>413</v>
      </c>
      <c r="H391" s="154">
        <v>240.45</v>
      </c>
      <c r="I391" s="155"/>
      <c r="L391" s="151"/>
      <c r="M391" s="156"/>
      <c r="T391" s="157"/>
      <c r="AT391" s="152" t="s">
        <v>140</v>
      </c>
      <c r="AU391" s="152" t="s">
        <v>85</v>
      </c>
      <c r="AV391" s="13" t="s">
        <v>85</v>
      </c>
      <c r="AW391" s="13" t="s">
        <v>4</v>
      </c>
      <c r="AX391" s="13" t="s">
        <v>83</v>
      </c>
      <c r="AY391" s="152" t="s">
        <v>129</v>
      </c>
    </row>
    <row r="392" spans="2:65" s="1" customFormat="1" ht="44.25" customHeight="1">
      <c r="B392" s="32"/>
      <c r="C392" s="127" t="s">
        <v>414</v>
      </c>
      <c r="D392" s="127" t="s">
        <v>131</v>
      </c>
      <c r="E392" s="128" t="s">
        <v>415</v>
      </c>
      <c r="F392" s="129" t="s">
        <v>416</v>
      </c>
      <c r="G392" s="130" t="s">
        <v>247</v>
      </c>
      <c r="H392" s="131">
        <v>4</v>
      </c>
      <c r="I392" s="132"/>
      <c r="J392" s="133">
        <f>ROUND(I392*H392,2)</f>
        <v>0</v>
      </c>
      <c r="K392" s="129" t="s">
        <v>135</v>
      </c>
      <c r="L392" s="32"/>
      <c r="M392" s="134" t="s">
        <v>19</v>
      </c>
      <c r="N392" s="135" t="s">
        <v>46</v>
      </c>
      <c r="P392" s="136">
        <f>O392*H392</f>
        <v>0</v>
      </c>
      <c r="Q392" s="136">
        <v>9.7159999999999996E-2</v>
      </c>
      <c r="R392" s="136">
        <f>Q392*H392</f>
        <v>0.38863999999999999</v>
      </c>
      <c r="S392" s="136">
        <v>0</v>
      </c>
      <c r="T392" s="137">
        <f>S392*H392</f>
        <v>0</v>
      </c>
      <c r="AR392" s="138" t="s">
        <v>136</v>
      </c>
      <c r="AT392" s="138" t="s">
        <v>131</v>
      </c>
      <c r="AU392" s="138" t="s">
        <v>85</v>
      </c>
      <c r="AY392" s="17" t="s">
        <v>129</v>
      </c>
      <c r="BE392" s="139">
        <f>IF(N392="základní",J392,0)</f>
        <v>0</v>
      </c>
      <c r="BF392" s="139">
        <f>IF(N392="snížená",J392,0)</f>
        <v>0</v>
      </c>
      <c r="BG392" s="139">
        <f>IF(N392="zákl. přenesená",J392,0)</f>
        <v>0</v>
      </c>
      <c r="BH392" s="139">
        <f>IF(N392="sníž. přenesená",J392,0)</f>
        <v>0</v>
      </c>
      <c r="BI392" s="139">
        <f>IF(N392="nulová",J392,0)</f>
        <v>0</v>
      </c>
      <c r="BJ392" s="17" t="s">
        <v>83</v>
      </c>
      <c r="BK392" s="139">
        <f>ROUND(I392*H392,2)</f>
        <v>0</v>
      </c>
      <c r="BL392" s="17" t="s">
        <v>136</v>
      </c>
      <c r="BM392" s="138" t="s">
        <v>417</v>
      </c>
    </row>
    <row r="393" spans="2:65" s="1" customFormat="1" ht="11.25">
      <c r="B393" s="32"/>
      <c r="D393" s="140" t="s">
        <v>138</v>
      </c>
      <c r="F393" s="141" t="s">
        <v>418</v>
      </c>
      <c r="I393" s="142"/>
      <c r="L393" s="32"/>
      <c r="M393" s="143"/>
      <c r="T393" s="53"/>
      <c r="AT393" s="17" t="s">
        <v>138</v>
      </c>
      <c r="AU393" s="17" t="s">
        <v>85</v>
      </c>
    </row>
    <row r="394" spans="2:65" s="12" customFormat="1" ht="11.25">
      <c r="B394" s="144"/>
      <c r="D394" s="145" t="s">
        <v>140</v>
      </c>
      <c r="E394" s="146" t="s">
        <v>19</v>
      </c>
      <c r="F394" s="147" t="s">
        <v>419</v>
      </c>
      <c r="H394" s="146" t="s">
        <v>19</v>
      </c>
      <c r="I394" s="148"/>
      <c r="L394" s="144"/>
      <c r="M394" s="149"/>
      <c r="T394" s="150"/>
      <c r="AT394" s="146" t="s">
        <v>140</v>
      </c>
      <c r="AU394" s="146" t="s">
        <v>85</v>
      </c>
      <c r="AV394" s="12" t="s">
        <v>83</v>
      </c>
      <c r="AW394" s="12" t="s">
        <v>35</v>
      </c>
      <c r="AX394" s="12" t="s">
        <v>75</v>
      </c>
      <c r="AY394" s="146" t="s">
        <v>129</v>
      </c>
    </row>
    <row r="395" spans="2:65" s="13" customFormat="1" ht="11.25">
      <c r="B395" s="151"/>
      <c r="D395" s="145" t="s">
        <v>140</v>
      </c>
      <c r="E395" s="152" t="s">
        <v>19</v>
      </c>
      <c r="F395" s="153" t="s">
        <v>136</v>
      </c>
      <c r="H395" s="154">
        <v>4</v>
      </c>
      <c r="I395" s="155"/>
      <c r="L395" s="151"/>
      <c r="M395" s="156"/>
      <c r="T395" s="157"/>
      <c r="AT395" s="152" t="s">
        <v>140</v>
      </c>
      <c r="AU395" s="152" t="s">
        <v>85</v>
      </c>
      <c r="AV395" s="13" t="s">
        <v>85</v>
      </c>
      <c r="AW395" s="13" t="s">
        <v>35</v>
      </c>
      <c r="AX395" s="13" t="s">
        <v>75</v>
      </c>
      <c r="AY395" s="152" t="s">
        <v>129</v>
      </c>
    </row>
    <row r="396" spans="2:65" s="14" customFormat="1" ht="11.25">
      <c r="B396" s="158"/>
      <c r="D396" s="145" t="s">
        <v>140</v>
      </c>
      <c r="E396" s="159" t="s">
        <v>19</v>
      </c>
      <c r="F396" s="160" t="s">
        <v>151</v>
      </c>
      <c r="H396" s="161">
        <v>4</v>
      </c>
      <c r="I396" s="162"/>
      <c r="L396" s="158"/>
      <c r="M396" s="163"/>
      <c r="T396" s="164"/>
      <c r="AT396" s="159" t="s">
        <v>140</v>
      </c>
      <c r="AU396" s="159" t="s">
        <v>85</v>
      </c>
      <c r="AV396" s="14" t="s">
        <v>136</v>
      </c>
      <c r="AW396" s="14" t="s">
        <v>35</v>
      </c>
      <c r="AX396" s="14" t="s">
        <v>83</v>
      </c>
      <c r="AY396" s="159" t="s">
        <v>129</v>
      </c>
    </row>
    <row r="397" spans="2:65" s="1" customFormat="1" ht="24.2" customHeight="1">
      <c r="B397" s="32"/>
      <c r="C397" s="165" t="s">
        <v>420</v>
      </c>
      <c r="D397" s="165" t="s">
        <v>223</v>
      </c>
      <c r="E397" s="166" t="s">
        <v>421</v>
      </c>
      <c r="F397" s="167" t="s">
        <v>422</v>
      </c>
      <c r="G397" s="168" t="s">
        <v>247</v>
      </c>
      <c r="H397" s="169">
        <v>4</v>
      </c>
      <c r="I397" s="170"/>
      <c r="J397" s="171">
        <f>ROUND(I397*H397,2)</f>
        <v>0</v>
      </c>
      <c r="K397" s="167" t="s">
        <v>19</v>
      </c>
      <c r="L397" s="172"/>
      <c r="M397" s="173" t="s">
        <v>19</v>
      </c>
      <c r="N397" s="174" t="s">
        <v>46</v>
      </c>
      <c r="P397" s="136">
        <f>O397*H397</f>
        <v>0</v>
      </c>
      <c r="Q397" s="136">
        <v>0.14599999999999999</v>
      </c>
      <c r="R397" s="136">
        <f>Q397*H397</f>
        <v>0.58399999999999996</v>
      </c>
      <c r="S397" s="136">
        <v>0</v>
      </c>
      <c r="T397" s="137">
        <f>S397*H397</f>
        <v>0</v>
      </c>
      <c r="AR397" s="138" t="s">
        <v>144</v>
      </c>
      <c r="AT397" s="138" t="s">
        <v>223</v>
      </c>
      <c r="AU397" s="138" t="s">
        <v>85</v>
      </c>
      <c r="AY397" s="17" t="s">
        <v>129</v>
      </c>
      <c r="BE397" s="139">
        <f>IF(N397="základní",J397,0)</f>
        <v>0</v>
      </c>
      <c r="BF397" s="139">
        <f>IF(N397="snížená",J397,0)</f>
        <v>0</v>
      </c>
      <c r="BG397" s="139">
        <f>IF(N397="zákl. přenesená",J397,0)</f>
        <v>0</v>
      </c>
      <c r="BH397" s="139">
        <f>IF(N397="sníž. přenesená",J397,0)</f>
        <v>0</v>
      </c>
      <c r="BI397" s="139">
        <f>IF(N397="nulová",J397,0)</f>
        <v>0</v>
      </c>
      <c r="BJ397" s="17" t="s">
        <v>83</v>
      </c>
      <c r="BK397" s="139">
        <f>ROUND(I397*H397,2)</f>
        <v>0</v>
      </c>
      <c r="BL397" s="17" t="s">
        <v>136</v>
      </c>
      <c r="BM397" s="138" t="s">
        <v>423</v>
      </c>
    </row>
    <row r="398" spans="2:65" s="12" customFormat="1" ht="11.25">
      <c r="B398" s="144"/>
      <c r="D398" s="145" t="s">
        <v>140</v>
      </c>
      <c r="E398" s="146" t="s">
        <v>19</v>
      </c>
      <c r="F398" s="147" t="s">
        <v>419</v>
      </c>
      <c r="H398" s="146" t="s">
        <v>19</v>
      </c>
      <c r="I398" s="148"/>
      <c r="L398" s="144"/>
      <c r="M398" s="149"/>
      <c r="T398" s="150"/>
      <c r="AT398" s="146" t="s">
        <v>140</v>
      </c>
      <c r="AU398" s="146" t="s">
        <v>85</v>
      </c>
      <c r="AV398" s="12" t="s">
        <v>83</v>
      </c>
      <c r="AW398" s="12" t="s">
        <v>35</v>
      </c>
      <c r="AX398" s="12" t="s">
        <v>75</v>
      </c>
      <c r="AY398" s="146" t="s">
        <v>129</v>
      </c>
    </row>
    <row r="399" spans="2:65" s="13" customFormat="1" ht="11.25">
      <c r="B399" s="151"/>
      <c r="D399" s="145" t="s">
        <v>140</v>
      </c>
      <c r="E399" s="152" t="s">
        <v>19</v>
      </c>
      <c r="F399" s="153" t="s">
        <v>136</v>
      </c>
      <c r="H399" s="154">
        <v>4</v>
      </c>
      <c r="I399" s="155"/>
      <c r="L399" s="151"/>
      <c r="M399" s="156"/>
      <c r="T399" s="157"/>
      <c r="AT399" s="152" t="s">
        <v>140</v>
      </c>
      <c r="AU399" s="152" t="s">
        <v>85</v>
      </c>
      <c r="AV399" s="13" t="s">
        <v>85</v>
      </c>
      <c r="AW399" s="13" t="s">
        <v>35</v>
      </c>
      <c r="AX399" s="13" t="s">
        <v>75</v>
      </c>
      <c r="AY399" s="152" t="s">
        <v>129</v>
      </c>
    </row>
    <row r="400" spans="2:65" s="14" customFormat="1" ht="11.25">
      <c r="B400" s="158"/>
      <c r="D400" s="145" t="s">
        <v>140</v>
      </c>
      <c r="E400" s="159" t="s">
        <v>19</v>
      </c>
      <c r="F400" s="160" t="s">
        <v>151</v>
      </c>
      <c r="H400" s="161">
        <v>4</v>
      </c>
      <c r="I400" s="162"/>
      <c r="L400" s="158"/>
      <c r="M400" s="163"/>
      <c r="T400" s="164"/>
      <c r="AT400" s="159" t="s">
        <v>140</v>
      </c>
      <c r="AU400" s="159" t="s">
        <v>85</v>
      </c>
      <c r="AV400" s="14" t="s">
        <v>136</v>
      </c>
      <c r="AW400" s="14" t="s">
        <v>35</v>
      </c>
      <c r="AX400" s="14" t="s">
        <v>83</v>
      </c>
      <c r="AY400" s="159" t="s">
        <v>129</v>
      </c>
    </row>
    <row r="401" spans="2:65" s="1" customFormat="1" ht="24.2" customHeight="1">
      <c r="B401" s="32"/>
      <c r="C401" s="127" t="s">
        <v>424</v>
      </c>
      <c r="D401" s="127" t="s">
        <v>131</v>
      </c>
      <c r="E401" s="128" t="s">
        <v>425</v>
      </c>
      <c r="F401" s="129" t="s">
        <v>426</v>
      </c>
      <c r="G401" s="130" t="s">
        <v>247</v>
      </c>
      <c r="H401" s="131">
        <v>1</v>
      </c>
      <c r="I401" s="132"/>
      <c r="J401" s="133">
        <f>ROUND(I401*H401,2)</f>
        <v>0</v>
      </c>
      <c r="K401" s="129" t="s">
        <v>135</v>
      </c>
      <c r="L401" s="32"/>
      <c r="M401" s="134" t="s">
        <v>19</v>
      </c>
      <c r="N401" s="135" t="s">
        <v>46</v>
      </c>
      <c r="P401" s="136">
        <f>O401*H401</f>
        <v>0</v>
      </c>
      <c r="Q401" s="136">
        <v>8.0000000000000004E-4</v>
      </c>
      <c r="R401" s="136">
        <f>Q401*H401</f>
        <v>8.0000000000000004E-4</v>
      </c>
      <c r="S401" s="136">
        <v>0</v>
      </c>
      <c r="T401" s="137">
        <f>S401*H401</f>
        <v>0</v>
      </c>
      <c r="AR401" s="138" t="s">
        <v>136</v>
      </c>
      <c r="AT401" s="138" t="s">
        <v>131</v>
      </c>
      <c r="AU401" s="138" t="s">
        <v>85</v>
      </c>
      <c r="AY401" s="17" t="s">
        <v>129</v>
      </c>
      <c r="BE401" s="139">
        <f>IF(N401="základní",J401,0)</f>
        <v>0</v>
      </c>
      <c r="BF401" s="139">
        <f>IF(N401="snížená",J401,0)</f>
        <v>0</v>
      </c>
      <c r="BG401" s="139">
        <f>IF(N401="zákl. přenesená",J401,0)</f>
        <v>0</v>
      </c>
      <c r="BH401" s="139">
        <f>IF(N401="sníž. přenesená",J401,0)</f>
        <v>0</v>
      </c>
      <c r="BI401" s="139">
        <f>IF(N401="nulová",J401,0)</f>
        <v>0</v>
      </c>
      <c r="BJ401" s="17" t="s">
        <v>83</v>
      </c>
      <c r="BK401" s="139">
        <f>ROUND(I401*H401,2)</f>
        <v>0</v>
      </c>
      <c r="BL401" s="17" t="s">
        <v>136</v>
      </c>
      <c r="BM401" s="138" t="s">
        <v>427</v>
      </c>
    </row>
    <row r="402" spans="2:65" s="1" customFormat="1" ht="11.25">
      <c r="B402" s="32"/>
      <c r="D402" s="140" t="s">
        <v>138</v>
      </c>
      <c r="F402" s="141" t="s">
        <v>428</v>
      </c>
      <c r="I402" s="142"/>
      <c r="L402" s="32"/>
      <c r="M402" s="143"/>
      <c r="T402" s="53"/>
      <c r="AT402" s="17" t="s">
        <v>138</v>
      </c>
      <c r="AU402" s="17" t="s">
        <v>85</v>
      </c>
    </row>
    <row r="403" spans="2:65" s="12" customFormat="1" ht="11.25">
      <c r="B403" s="144"/>
      <c r="D403" s="145" t="s">
        <v>140</v>
      </c>
      <c r="E403" s="146" t="s">
        <v>19</v>
      </c>
      <c r="F403" s="147" t="s">
        <v>429</v>
      </c>
      <c r="H403" s="146" t="s">
        <v>19</v>
      </c>
      <c r="I403" s="148"/>
      <c r="L403" s="144"/>
      <c r="M403" s="149"/>
      <c r="T403" s="150"/>
      <c r="AT403" s="146" t="s">
        <v>140</v>
      </c>
      <c r="AU403" s="146" t="s">
        <v>85</v>
      </c>
      <c r="AV403" s="12" t="s">
        <v>83</v>
      </c>
      <c r="AW403" s="12" t="s">
        <v>35</v>
      </c>
      <c r="AX403" s="12" t="s">
        <v>75</v>
      </c>
      <c r="AY403" s="146" t="s">
        <v>129</v>
      </c>
    </row>
    <row r="404" spans="2:65" s="13" customFormat="1" ht="11.25">
      <c r="B404" s="151"/>
      <c r="D404" s="145" t="s">
        <v>140</v>
      </c>
      <c r="E404" s="152" t="s">
        <v>19</v>
      </c>
      <c r="F404" s="153" t="s">
        <v>83</v>
      </c>
      <c r="H404" s="154">
        <v>1</v>
      </c>
      <c r="I404" s="155"/>
      <c r="L404" s="151"/>
      <c r="M404" s="156"/>
      <c r="T404" s="157"/>
      <c r="AT404" s="152" t="s">
        <v>140</v>
      </c>
      <c r="AU404" s="152" t="s">
        <v>85</v>
      </c>
      <c r="AV404" s="13" t="s">
        <v>85</v>
      </c>
      <c r="AW404" s="13" t="s">
        <v>35</v>
      </c>
      <c r="AX404" s="13" t="s">
        <v>75</v>
      </c>
      <c r="AY404" s="152" t="s">
        <v>129</v>
      </c>
    </row>
    <row r="405" spans="2:65" s="14" customFormat="1" ht="11.25">
      <c r="B405" s="158"/>
      <c r="D405" s="145" t="s">
        <v>140</v>
      </c>
      <c r="E405" s="159" t="s">
        <v>19</v>
      </c>
      <c r="F405" s="160" t="s">
        <v>151</v>
      </c>
      <c r="H405" s="161">
        <v>1</v>
      </c>
      <c r="I405" s="162"/>
      <c r="L405" s="158"/>
      <c r="M405" s="163"/>
      <c r="T405" s="164"/>
      <c r="AT405" s="159" t="s">
        <v>140</v>
      </c>
      <c r="AU405" s="159" t="s">
        <v>85</v>
      </c>
      <c r="AV405" s="14" t="s">
        <v>136</v>
      </c>
      <c r="AW405" s="14" t="s">
        <v>35</v>
      </c>
      <c r="AX405" s="14" t="s">
        <v>83</v>
      </c>
      <c r="AY405" s="159" t="s">
        <v>129</v>
      </c>
    </row>
    <row r="406" spans="2:65" s="1" customFormat="1" ht="24.2" customHeight="1">
      <c r="B406" s="32"/>
      <c r="C406" s="165" t="s">
        <v>430</v>
      </c>
      <c r="D406" s="165" t="s">
        <v>223</v>
      </c>
      <c r="E406" s="166" t="s">
        <v>431</v>
      </c>
      <c r="F406" s="167" t="s">
        <v>432</v>
      </c>
      <c r="G406" s="168" t="s">
        <v>247</v>
      </c>
      <c r="H406" s="169">
        <v>1</v>
      </c>
      <c r="I406" s="170"/>
      <c r="J406" s="171">
        <f>ROUND(I406*H406,2)</f>
        <v>0</v>
      </c>
      <c r="K406" s="167" t="s">
        <v>19</v>
      </c>
      <c r="L406" s="172"/>
      <c r="M406" s="173" t="s">
        <v>19</v>
      </c>
      <c r="N406" s="174" t="s">
        <v>46</v>
      </c>
      <c r="P406" s="136">
        <f>O406*H406</f>
        <v>0</v>
      </c>
      <c r="Q406" s="136">
        <v>0.16</v>
      </c>
      <c r="R406" s="136">
        <f>Q406*H406</f>
        <v>0.16</v>
      </c>
      <c r="S406" s="136">
        <v>0</v>
      </c>
      <c r="T406" s="137">
        <f>S406*H406</f>
        <v>0</v>
      </c>
      <c r="AR406" s="138" t="s">
        <v>144</v>
      </c>
      <c r="AT406" s="138" t="s">
        <v>223</v>
      </c>
      <c r="AU406" s="138" t="s">
        <v>85</v>
      </c>
      <c r="AY406" s="17" t="s">
        <v>129</v>
      </c>
      <c r="BE406" s="139">
        <f>IF(N406="základní",J406,0)</f>
        <v>0</v>
      </c>
      <c r="BF406" s="139">
        <f>IF(N406="snížená",J406,0)</f>
        <v>0</v>
      </c>
      <c r="BG406" s="139">
        <f>IF(N406="zákl. přenesená",J406,0)</f>
        <v>0</v>
      </c>
      <c r="BH406" s="139">
        <f>IF(N406="sníž. přenesená",J406,0)</f>
        <v>0</v>
      </c>
      <c r="BI406" s="139">
        <f>IF(N406="nulová",J406,0)</f>
        <v>0</v>
      </c>
      <c r="BJ406" s="17" t="s">
        <v>83</v>
      </c>
      <c r="BK406" s="139">
        <f>ROUND(I406*H406,2)</f>
        <v>0</v>
      </c>
      <c r="BL406" s="17" t="s">
        <v>136</v>
      </c>
      <c r="BM406" s="138" t="s">
        <v>433</v>
      </c>
    </row>
    <row r="407" spans="2:65" s="12" customFormat="1" ht="11.25">
      <c r="B407" s="144"/>
      <c r="D407" s="145" t="s">
        <v>140</v>
      </c>
      <c r="E407" s="146" t="s">
        <v>19</v>
      </c>
      <c r="F407" s="147" t="s">
        <v>429</v>
      </c>
      <c r="H407" s="146" t="s">
        <v>19</v>
      </c>
      <c r="I407" s="148"/>
      <c r="L407" s="144"/>
      <c r="M407" s="149"/>
      <c r="T407" s="150"/>
      <c r="AT407" s="146" t="s">
        <v>140</v>
      </c>
      <c r="AU407" s="146" t="s">
        <v>85</v>
      </c>
      <c r="AV407" s="12" t="s">
        <v>83</v>
      </c>
      <c r="AW407" s="12" t="s">
        <v>35</v>
      </c>
      <c r="AX407" s="12" t="s">
        <v>75</v>
      </c>
      <c r="AY407" s="146" t="s">
        <v>129</v>
      </c>
    </row>
    <row r="408" spans="2:65" s="13" customFormat="1" ht="11.25">
      <c r="B408" s="151"/>
      <c r="D408" s="145" t="s">
        <v>140</v>
      </c>
      <c r="E408" s="152" t="s">
        <v>19</v>
      </c>
      <c r="F408" s="153" t="s">
        <v>83</v>
      </c>
      <c r="H408" s="154">
        <v>1</v>
      </c>
      <c r="I408" s="155"/>
      <c r="L408" s="151"/>
      <c r="M408" s="156"/>
      <c r="T408" s="157"/>
      <c r="AT408" s="152" t="s">
        <v>140</v>
      </c>
      <c r="AU408" s="152" t="s">
        <v>85</v>
      </c>
      <c r="AV408" s="13" t="s">
        <v>85</v>
      </c>
      <c r="AW408" s="13" t="s">
        <v>35</v>
      </c>
      <c r="AX408" s="13" t="s">
        <v>75</v>
      </c>
      <c r="AY408" s="152" t="s">
        <v>129</v>
      </c>
    </row>
    <row r="409" spans="2:65" s="14" customFormat="1" ht="11.25">
      <c r="B409" s="158"/>
      <c r="D409" s="145" t="s">
        <v>140</v>
      </c>
      <c r="E409" s="159" t="s">
        <v>19</v>
      </c>
      <c r="F409" s="160" t="s">
        <v>151</v>
      </c>
      <c r="H409" s="161">
        <v>1</v>
      </c>
      <c r="I409" s="162"/>
      <c r="L409" s="158"/>
      <c r="M409" s="163"/>
      <c r="T409" s="164"/>
      <c r="AT409" s="159" t="s">
        <v>140</v>
      </c>
      <c r="AU409" s="159" t="s">
        <v>85</v>
      </c>
      <c r="AV409" s="14" t="s">
        <v>136</v>
      </c>
      <c r="AW409" s="14" t="s">
        <v>35</v>
      </c>
      <c r="AX409" s="14" t="s">
        <v>83</v>
      </c>
      <c r="AY409" s="159" t="s">
        <v>129</v>
      </c>
    </row>
    <row r="410" spans="2:65" s="1" customFormat="1" ht="24.2" customHeight="1">
      <c r="B410" s="32"/>
      <c r="C410" s="127" t="s">
        <v>434</v>
      </c>
      <c r="D410" s="127" t="s">
        <v>131</v>
      </c>
      <c r="E410" s="128" t="s">
        <v>435</v>
      </c>
      <c r="F410" s="129" t="s">
        <v>436</v>
      </c>
      <c r="G410" s="130" t="s">
        <v>247</v>
      </c>
      <c r="H410" s="131">
        <v>28</v>
      </c>
      <c r="I410" s="132"/>
      <c r="J410" s="133">
        <f>ROUND(I410*H410,2)</f>
        <v>0</v>
      </c>
      <c r="K410" s="129" t="s">
        <v>19</v>
      </c>
      <c r="L410" s="32"/>
      <c r="M410" s="134" t="s">
        <v>19</v>
      </c>
      <c r="N410" s="135" t="s">
        <v>46</v>
      </c>
      <c r="P410" s="136">
        <f>O410*H410</f>
        <v>0</v>
      </c>
      <c r="Q410" s="136">
        <v>1E-3</v>
      </c>
      <c r="R410" s="136">
        <f>Q410*H410</f>
        <v>2.8000000000000001E-2</v>
      </c>
      <c r="S410" s="136">
        <v>0</v>
      </c>
      <c r="T410" s="137">
        <f>S410*H410</f>
        <v>0</v>
      </c>
      <c r="AR410" s="138" t="s">
        <v>136</v>
      </c>
      <c r="AT410" s="138" t="s">
        <v>131</v>
      </c>
      <c r="AU410" s="138" t="s">
        <v>85</v>
      </c>
      <c r="AY410" s="17" t="s">
        <v>129</v>
      </c>
      <c r="BE410" s="139">
        <f>IF(N410="základní",J410,0)</f>
        <v>0</v>
      </c>
      <c r="BF410" s="139">
        <f>IF(N410="snížená",J410,0)</f>
        <v>0</v>
      </c>
      <c r="BG410" s="139">
        <f>IF(N410="zákl. přenesená",J410,0)</f>
        <v>0</v>
      </c>
      <c r="BH410" s="139">
        <f>IF(N410="sníž. přenesená",J410,0)</f>
        <v>0</v>
      </c>
      <c r="BI410" s="139">
        <f>IF(N410="nulová",J410,0)</f>
        <v>0</v>
      </c>
      <c r="BJ410" s="17" t="s">
        <v>83</v>
      </c>
      <c r="BK410" s="139">
        <f>ROUND(I410*H410,2)</f>
        <v>0</v>
      </c>
      <c r="BL410" s="17" t="s">
        <v>136</v>
      </c>
      <c r="BM410" s="138" t="s">
        <v>437</v>
      </c>
    </row>
    <row r="411" spans="2:65" s="1" customFormat="1" ht="68.25">
      <c r="B411" s="32"/>
      <c r="D411" s="145" t="s">
        <v>438</v>
      </c>
      <c r="F411" s="175" t="s">
        <v>439</v>
      </c>
      <c r="I411" s="142"/>
      <c r="L411" s="32"/>
      <c r="M411" s="143"/>
      <c r="T411" s="53"/>
      <c r="AT411" s="17" t="s">
        <v>438</v>
      </c>
      <c r="AU411" s="17" t="s">
        <v>85</v>
      </c>
    </row>
    <row r="412" spans="2:65" s="12" customFormat="1" ht="11.25">
      <c r="B412" s="144"/>
      <c r="D412" s="145" t="s">
        <v>140</v>
      </c>
      <c r="E412" s="146" t="s">
        <v>19</v>
      </c>
      <c r="F412" s="147" t="s">
        <v>440</v>
      </c>
      <c r="H412" s="146" t="s">
        <v>19</v>
      </c>
      <c r="I412" s="148"/>
      <c r="L412" s="144"/>
      <c r="M412" s="149"/>
      <c r="T412" s="150"/>
      <c r="AT412" s="146" t="s">
        <v>140</v>
      </c>
      <c r="AU412" s="146" t="s">
        <v>85</v>
      </c>
      <c r="AV412" s="12" t="s">
        <v>83</v>
      </c>
      <c r="AW412" s="12" t="s">
        <v>35</v>
      </c>
      <c r="AX412" s="12" t="s">
        <v>75</v>
      </c>
      <c r="AY412" s="146" t="s">
        <v>129</v>
      </c>
    </row>
    <row r="413" spans="2:65" s="13" customFormat="1" ht="11.25">
      <c r="B413" s="151"/>
      <c r="D413" s="145" t="s">
        <v>140</v>
      </c>
      <c r="E413" s="152" t="s">
        <v>19</v>
      </c>
      <c r="F413" s="153" t="s">
        <v>441</v>
      </c>
      <c r="H413" s="154">
        <v>28</v>
      </c>
      <c r="I413" s="155"/>
      <c r="L413" s="151"/>
      <c r="M413" s="156"/>
      <c r="T413" s="157"/>
      <c r="AT413" s="152" t="s">
        <v>140</v>
      </c>
      <c r="AU413" s="152" t="s">
        <v>85</v>
      </c>
      <c r="AV413" s="13" t="s">
        <v>85</v>
      </c>
      <c r="AW413" s="13" t="s">
        <v>35</v>
      </c>
      <c r="AX413" s="13" t="s">
        <v>75</v>
      </c>
      <c r="AY413" s="152" t="s">
        <v>129</v>
      </c>
    </row>
    <row r="414" spans="2:65" s="14" customFormat="1" ht="11.25">
      <c r="B414" s="158"/>
      <c r="D414" s="145" t="s">
        <v>140</v>
      </c>
      <c r="E414" s="159" t="s">
        <v>19</v>
      </c>
      <c r="F414" s="160" t="s">
        <v>151</v>
      </c>
      <c r="H414" s="161">
        <v>28</v>
      </c>
      <c r="I414" s="162"/>
      <c r="L414" s="158"/>
      <c r="M414" s="163"/>
      <c r="T414" s="164"/>
      <c r="AT414" s="159" t="s">
        <v>140</v>
      </c>
      <c r="AU414" s="159" t="s">
        <v>85</v>
      </c>
      <c r="AV414" s="14" t="s">
        <v>136</v>
      </c>
      <c r="AW414" s="14" t="s">
        <v>35</v>
      </c>
      <c r="AX414" s="14" t="s">
        <v>83</v>
      </c>
      <c r="AY414" s="159" t="s">
        <v>129</v>
      </c>
    </row>
    <row r="415" spans="2:65" s="1" customFormat="1" ht="24.2" customHeight="1">
      <c r="B415" s="32"/>
      <c r="C415" s="165" t="s">
        <v>442</v>
      </c>
      <c r="D415" s="165" t="s">
        <v>223</v>
      </c>
      <c r="E415" s="166" t="s">
        <v>443</v>
      </c>
      <c r="F415" s="167" t="s">
        <v>444</v>
      </c>
      <c r="G415" s="168" t="s">
        <v>203</v>
      </c>
      <c r="H415" s="169">
        <v>0.02</v>
      </c>
      <c r="I415" s="170"/>
      <c r="J415" s="171">
        <f>ROUND(I415*H415,2)</f>
        <v>0</v>
      </c>
      <c r="K415" s="167" t="s">
        <v>135</v>
      </c>
      <c r="L415" s="172"/>
      <c r="M415" s="173" t="s">
        <v>19</v>
      </c>
      <c r="N415" s="174" t="s">
        <v>46</v>
      </c>
      <c r="P415" s="136">
        <f>O415*H415</f>
        <v>0</v>
      </c>
      <c r="Q415" s="136">
        <v>1</v>
      </c>
      <c r="R415" s="136">
        <f>Q415*H415</f>
        <v>0.02</v>
      </c>
      <c r="S415" s="136">
        <v>0</v>
      </c>
      <c r="T415" s="137">
        <f>S415*H415</f>
        <v>0</v>
      </c>
      <c r="AR415" s="138" t="s">
        <v>144</v>
      </c>
      <c r="AT415" s="138" t="s">
        <v>223</v>
      </c>
      <c r="AU415" s="138" t="s">
        <v>85</v>
      </c>
      <c r="AY415" s="17" t="s">
        <v>129</v>
      </c>
      <c r="BE415" s="139">
        <f>IF(N415="základní",J415,0)</f>
        <v>0</v>
      </c>
      <c r="BF415" s="139">
        <f>IF(N415="snížená",J415,0)</f>
        <v>0</v>
      </c>
      <c r="BG415" s="139">
        <f>IF(N415="zákl. přenesená",J415,0)</f>
        <v>0</v>
      </c>
      <c r="BH415" s="139">
        <f>IF(N415="sníž. přenesená",J415,0)</f>
        <v>0</v>
      </c>
      <c r="BI415" s="139">
        <f>IF(N415="nulová",J415,0)</f>
        <v>0</v>
      </c>
      <c r="BJ415" s="17" t="s">
        <v>83</v>
      </c>
      <c r="BK415" s="139">
        <f>ROUND(I415*H415,2)</f>
        <v>0</v>
      </c>
      <c r="BL415" s="17" t="s">
        <v>136</v>
      </c>
      <c r="BM415" s="138" t="s">
        <v>445</v>
      </c>
    </row>
    <row r="416" spans="2:65" s="1" customFormat="1" ht="68.25">
      <c r="B416" s="32"/>
      <c r="D416" s="145" t="s">
        <v>438</v>
      </c>
      <c r="F416" s="175" t="s">
        <v>439</v>
      </c>
      <c r="I416" s="142"/>
      <c r="L416" s="32"/>
      <c r="M416" s="143"/>
      <c r="T416" s="53"/>
      <c r="AT416" s="17" t="s">
        <v>438</v>
      </c>
      <c r="AU416" s="17" t="s">
        <v>85</v>
      </c>
    </row>
    <row r="417" spans="2:65" s="12" customFormat="1" ht="11.25">
      <c r="B417" s="144"/>
      <c r="D417" s="145" t="s">
        <v>140</v>
      </c>
      <c r="E417" s="146" t="s">
        <v>19</v>
      </c>
      <c r="F417" s="147" t="s">
        <v>440</v>
      </c>
      <c r="H417" s="146" t="s">
        <v>19</v>
      </c>
      <c r="I417" s="148"/>
      <c r="L417" s="144"/>
      <c r="M417" s="149"/>
      <c r="T417" s="150"/>
      <c r="AT417" s="146" t="s">
        <v>140</v>
      </c>
      <c r="AU417" s="146" t="s">
        <v>85</v>
      </c>
      <c r="AV417" s="12" t="s">
        <v>83</v>
      </c>
      <c r="AW417" s="12" t="s">
        <v>35</v>
      </c>
      <c r="AX417" s="12" t="s">
        <v>75</v>
      </c>
      <c r="AY417" s="146" t="s">
        <v>129</v>
      </c>
    </row>
    <row r="418" spans="2:65" s="13" customFormat="1" ht="11.25">
      <c r="B418" s="151"/>
      <c r="D418" s="145" t="s">
        <v>140</v>
      </c>
      <c r="E418" s="152" t="s">
        <v>19</v>
      </c>
      <c r="F418" s="153" t="s">
        <v>446</v>
      </c>
      <c r="H418" s="154">
        <v>1.7999999999999999E-2</v>
      </c>
      <c r="I418" s="155"/>
      <c r="L418" s="151"/>
      <c r="M418" s="156"/>
      <c r="T418" s="157"/>
      <c r="AT418" s="152" t="s">
        <v>140</v>
      </c>
      <c r="AU418" s="152" t="s">
        <v>85</v>
      </c>
      <c r="AV418" s="13" t="s">
        <v>85</v>
      </c>
      <c r="AW418" s="13" t="s">
        <v>35</v>
      </c>
      <c r="AX418" s="13" t="s">
        <v>75</v>
      </c>
      <c r="AY418" s="152" t="s">
        <v>129</v>
      </c>
    </row>
    <row r="419" spans="2:65" s="14" customFormat="1" ht="11.25">
      <c r="B419" s="158"/>
      <c r="D419" s="145" t="s">
        <v>140</v>
      </c>
      <c r="E419" s="159" t="s">
        <v>19</v>
      </c>
      <c r="F419" s="160" t="s">
        <v>151</v>
      </c>
      <c r="H419" s="161">
        <v>1.7999999999999999E-2</v>
      </c>
      <c r="I419" s="162"/>
      <c r="L419" s="158"/>
      <c r="M419" s="163"/>
      <c r="T419" s="164"/>
      <c r="AT419" s="159" t="s">
        <v>140</v>
      </c>
      <c r="AU419" s="159" t="s">
        <v>85</v>
      </c>
      <c r="AV419" s="14" t="s">
        <v>136</v>
      </c>
      <c r="AW419" s="14" t="s">
        <v>35</v>
      </c>
      <c r="AX419" s="14" t="s">
        <v>83</v>
      </c>
      <c r="AY419" s="159" t="s">
        <v>129</v>
      </c>
    </row>
    <row r="420" spans="2:65" s="13" customFormat="1" ht="11.25">
      <c r="B420" s="151"/>
      <c r="D420" s="145" t="s">
        <v>140</v>
      </c>
      <c r="F420" s="153" t="s">
        <v>447</v>
      </c>
      <c r="H420" s="154">
        <v>0.02</v>
      </c>
      <c r="I420" s="155"/>
      <c r="L420" s="151"/>
      <c r="M420" s="156"/>
      <c r="T420" s="157"/>
      <c r="AT420" s="152" t="s">
        <v>140</v>
      </c>
      <c r="AU420" s="152" t="s">
        <v>85</v>
      </c>
      <c r="AV420" s="13" t="s">
        <v>85</v>
      </c>
      <c r="AW420" s="13" t="s">
        <v>4</v>
      </c>
      <c r="AX420" s="13" t="s">
        <v>83</v>
      </c>
      <c r="AY420" s="152" t="s">
        <v>129</v>
      </c>
    </row>
    <row r="421" spans="2:65" s="1" customFormat="1" ht="21.75" customHeight="1">
      <c r="B421" s="32"/>
      <c r="C421" s="165" t="s">
        <v>448</v>
      </c>
      <c r="D421" s="165" t="s">
        <v>223</v>
      </c>
      <c r="E421" s="166" t="s">
        <v>449</v>
      </c>
      <c r="F421" s="167" t="s">
        <v>450</v>
      </c>
      <c r="G421" s="168" t="s">
        <v>203</v>
      </c>
      <c r="H421" s="169">
        <v>1E-3</v>
      </c>
      <c r="I421" s="170"/>
      <c r="J421" s="171">
        <f>ROUND(I421*H421,2)</f>
        <v>0</v>
      </c>
      <c r="K421" s="167" t="s">
        <v>135</v>
      </c>
      <c r="L421" s="172"/>
      <c r="M421" s="173" t="s">
        <v>19</v>
      </c>
      <c r="N421" s="174" t="s">
        <v>46</v>
      </c>
      <c r="P421" s="136">
        <f>O421*H421</f>
        <v>0</v>
      </c>
      <c r="Q421" s="136">
        <v>1</v>
      </c>
      <c r="R421" s="136">
        <f>Q421*H421</f>
        <v>1E-3</v>
      </c>
      <c r="S421" s="136">
        <v>0</v>
      </c>
      <c r="T421" s="137">
        <f>S421*H421</f>
        <v>0</v>
      </c>
      <c r="AR421" s="138" t="s">
        <v>144</v>
      </c>
      <c r="AT421" s="138" t="s">
        <v>223</v>
      </c>
      <c r="AU421" s="138" t="s">
        <v>85</v>
      </c>
      <c r="AY421" s="17" t="s">
        <v>129</v>
      </c>
      <c r="BE421" s="139">
        <f>IF(N421="základní",J421,0)</f>
        <v>0</v>
      </c>
      <c r="BF421" s="139">
        <f>IF(N421="snížená",J421,0)</f>
        <v>0</v>
      </c>
      <c r="BG421" s="139">
        <f>IF(N421="zákl. přenesená",J421,0)</f>
        <v>0</v>
      </c>
      <c r="BH421" s="139">
        <f>IF(N421="sníž. přenesená",J421,0)</f>
        <v>0</v>
      </c>
      <c r="BI421" s="139">
        <f>IF(N421="nulová",J421,0)</f>
        <v>0</v>
      </c>
      <c r="BJ421" s="17" t="s">
        <v>83</v>
      </c>
      <c r="BK421" s="139">
        <f>ROUND(I421*H421,2)</f>
        <v>0</v>
      </c>
      <c r="BL421" s="17" t="s">
        <v>136</v>
      </c>
      <c r="BM421" s="138" t="s">
        <v>451</v>
      </c>
    </row>
    <row r="422" spans="2:65" s="1" customFormat="1" ht="68.25">
      <c r="B422" s="32"/>
      <c r="D422" s="145" t="s">
        <v>438</v>
      </c>
      <c r="F422" s="175" t="s">
        <v>439</v>
      </c>
      <c r="I422" s="142"/>
      <c r="L422" s="32"/>
      <c r="M422" s="143"/>
      <c r="T422" s="53"/>
      <c r="AT422" s="17" t="s">
        <v>438</v>
      </c>
      <c r="AU422" s="17" t="s">
        <v>85</v>
      </c>
    </row>
    <row r="423" spans="2:65" s="12" customFormat="1" ht="11.25">
      <c r="B423" s="144"/>
      <c r="D423" s="145" t="s">
        <v>140</v>
      </c>
      <c r="E423" s="146" t="s">
        <v>19</v>
      </c>
      <c r="F423" s="147" t="s">
        <v>440</v>
      </c>
      <c r="H423" s="146" t="s">
        <v>19</v>
      </c>
      <c r="I423" s="148"/>
      <c r="L423" s="144"/>
      <c r="M423" s="149"/>
      <c r="T423" s="150"/>
      <c r="AT423" s="146" t="s">
        <v>140</v>
      </c>
      <c r="AU423" s="146" t="s">
        <v>85</v>
      </c>
      <c r="AV423" s="12" t="s">
        <v>83</v>
      </c>
      <c r="AW423" s="12" t="s">
        <v>35</v>
      </c>
      <c r="AX423" s="12" t="s">
        <v>75</v>
      </c>
      <c r="AY423" s="146" t="s">
        <v>129</v>
      </c>
    </row>
    <row r="424" spans="2:65" s="13" customFormat="1" ht="11.25">
      <c r="B424" s="151"/>
      <c r="D424" s="145" t="s">
        <v>140</v>
      </c>
      <c r="E424" s="152" t="s">
        <v>19</v>
      </c>
      <c r="F424" s="153" t="s">
        <v>452</v>
      </c>
      <c r="H424" s="154">
        <v>1E-3</v>
      </c>
      <c r="I424" s="155"/>
      <c r="L424" s="151"/>
      <c r="M424" s="156"/>
      <c r="T424" s="157"/>
      <c r="AT424" s="152" t="s">
        <v>140</v>
      </c>
      <c r="AU424" s="152" t="s">
        <v>85</v>
      </c>
      <c r="AV424" s="13" t="s">
        <v>85</v>
      </c>
      <c r="AW424" s="13" t="s">
        <v>35</v>
      </c>
      <c r="AX424" s="13" t="s">
        <v>75</v>
      </c>
      <c r="AY424" s="152" t="s">
        <v>129</v>
      </c>
    </row>
    <row r="425" spans="2:65" s="14" customFormat="1" ht="11.25">
      <c r="B425" s="158"/>
      <c r="D425" s="145" t="s">
        <v>140</v>
      </c>
      <c r="E425" s="159" t="s">
        <v>19</v>
      </c>
      <c r="F425" s="160" t="s">
        <v>151</v>
      </c>
      <c r="H425" s="161">
        <v>1E-3</v>
      </c>
      <c r="I425" s="162"/>
      <c r="L425" s="158"/>
      <c r="M425" s="163"/>
      <c r="T425" s="164"/>
      <c r="AT425" s="159" t="s">
        <v>140</v>
      </c>
      <c r="AU425" s="159" t="s">
        <v>85</v>
      </c>
      <c r="AV425" s="14" t="s">
        <v>136</v>
      </c>
      <c r="AW425" s="14" t="s">
        <v>35</v>
      </c>
      <c r="AX425" s="14" t="s">
        <v>83</v>
      </c>
      <c r="AY425" s="159" t="s">
        <v>129</v>
      </c>
    </row>
    <row r="426" spans="2:65" s="13" customFormat="1" ht="11.25">
      <c r="B426" s="151"/>
      <c r="D426" s="145" t="s">
        <v>140</v>
      </c>
      <c r="F426" s="153" t="s">
        <v>453</v>
      </c>
      <c r="H426" s="154">
        <v>1E-3</v>
      </c>
      <c r="I426" s="155"/>
      <c r="L426" s="151"/>
      <c r="M426" s="156"/>
      <c r="T426" s="157"/>
      <c r="AT426" s="152" t="s">
        <v>140</v>
      </c>
      <c r="AU426" s="152" t="s">
        <v>85</v>
      </c>
      <c r="AV426" s="13" t="s">
        <v>85</v>
      </c>
      <c r="AW426" s="13" t="s">
        <v>4</v>
      </c>
      <c r="AX426" s="13" t="s">
        <v>83</v>
      </c>
      <c r="AY426" s="152" t="s">
        <v>129</v>
      </c>
    </row>
    <row r="427" spans="2:65" s="1" customFormat="1" ht="37.9" customHeight="1">
      <c r="B427" s="32"/>
      <c r="C427" s="127" t="s">
        <v>454</v>
      </c>
      <c r="D427" s="127" t="s">
        <v>131</v>
      </c>
      <c r="E427" s="128" t="s">
        <v>455</v>
      </c>
      <c r="F427" s="129" t="s">
        <v>456</v>
      </c>
      <c r="G427" s="130" t="s">
        <v>247</v>
      </c>
      <c r="H427" s="131">
        <v>14</v>
      </c>
      <c r="I427" s="132"/>
      <c r="J427" s="133">
        <f>ROUND(I427*H427,2)</f>
        <v>0</v>
      </c>
      <c r="K427" s="129" t="s">
        <v>19</v>
      </c>
      <c r="L427" s="32"/>
      <c r="M427" s="134" t="s">
        <v>19</v>
      </c>
      <c r="N427" s="135" t="s">
        <v>46</v>
      </c>
      <c r="P427" s="136">
        <f>O427*H427</f>
        <v>0</v>
      </c>
      <c r="Q427" s="136">
        <v>1E-3</v>
      </c>
      <c r="R427" s="136">
        <f>Q427*H427</f>
        <v>1.4E-2</v>
      </c>
      <c r="S427" s="136">
        <v>0</v>
      </c>
      <c r="T427" s="137">
        <f>S427*H427</f>
        <v>0</v>
      </c>
      <c r="AR427" s="138" t="s">
        <v>136</v>
      </c>
      <c r="AT427" s="138" t="s">
        <v>131</v>
      </c>
      <c r="AU427" s="138" t="s">
        <v>85</v>
      </c>
      <c r="AY427" s="17" t="s">
        <v>129</v>
      </c>
      <c r="BE427" s="139">
        <f>IF(N427="základní",J427,0)</f>
        <v>0</v>
      </c>
      <c r="BF427" s="139">
        <f>IF(N427="snížená",J427,0)</f>
        <v>0</v>
      </c>
      <c r="BG427" s="139">
        <f>IF(N427="zákl. přenesená",J427,0)</f>
        <v>0</v>
      </c>
      <c r="BH427" s="139">
        <f>IF(N427="sníž. přenesená",J427,0)</f>
        <v>0</v>
      </c>
      <c r="BI427" s="139">
        <f>IF(N427="nulová",J427,0)</f>
        <v>0</v>
      </c>
      <c r="BJ427" s="17" t="s">
        <v>83</v>
      </c>
      <c r="BK427" s="139">
        <f>ROUND(I427*H427,2)</f>
        <v>0</v>
      </c>
      <c r="BL427" s="17" t="s">
        <v>136</v>
      </c>
      <c r="BM427" s="138" t="s">
        <v>457</v>
      </c>
    </row>
    <row r="428" spans="2:65" s="1" customFormat="1" ht="68.25">
      <c r="B428" s="32"/>
      <c r="D428" s="145" t="s">
        <v>438</v>
      </c>
      <c r="F428" s="175" t="s">
        <v>439</v>
      </c>
      <c r="I428" s="142"/>
      <c r="L428" s="32"/>
      <c r="M428" s="143"/>
      <c r="T428" s="53"/>
      <c r="AT428" s="17" t="s">
        <v>438</v>
      </c>
      <c r="AU428" s="17" t="s">
        <v>85</v>
      </c>
    </row>
    <row r="429" spans="2:65" s="12" customFormat="1" ht="11.25">
      <c r="B429" s="144"/>
      <c r="D429" s="145" t="s">
        <v>140</v>
      </c>
      <c r="E429" s="146" t="s">
        <v>19</v>
      </c>
      <c r="F429" s="147" t="s">
        <v>458</v>
      </c>
      <c r="H429" s="146" t="s">
        <v>19</v>
      </c>
      <c r="I429" s="148"/>
      <c r="L429" s="144"/>
      <c r="M429" s="149"/>
      <c r="T429" s="150"/>
      <c r="AT429" s="146" t="s">
        <v>140</v>
      </c>
      <c r="AU429" s="146" t="s">
        <v>85</v>
      </c>
      <c r="AV429" s="12" t="s">
        <v>83</v>
      </c>
      <c r="AW429" s="12" t="s">
        <v>35</v>
      </c>
      <c r="AX429" s="12" t="s">
        <v>75</v>
      </c>
      <c r="AY429" s="146" t="s">
        <v>129</v>
      </c>
    </row>
    <row r="430" spans="2:65" s="13" customFormat="1" ht="11.25">
      <c r="B430" s="151"/>
      <c r="D430" s="145" t="s">
        <v>140</v>
      </c>
      <c r="E430" s="152" t="s">
        <v>19</v>
      </c>
      <c r="F430" s="153" t="s">
        <v>459</v>
      </c>
      <c r="H430" s="154">
        <v>14</v>
      </c>
      <c r="I430" s="155"/>
      <c r="L430" s="151"/>
      <c r="M430" s="156"/>
      <c r="T430" s="157"/>
      <c r="AT430" s="152" t="s">
        <v>140</v>
      </c>
      <c r="AU430" s="152" t="s">
        <v>85</v>
      </c>
      <c r="AV430" s="13" t="s">
        <v>85</v>
      </c>
      <c r="AW430" s="13" t="s">
        <v>35</v>
      </c>
      <c r="AX430" s="13" t="s">
        <v>75</v>
      </c>
      <c r="AY430" s="152" t="s">
        <v>129</v>
      </c>
    </row>
    <row r="431" spans="2:65" s="14" customFormat="1" ht="11.25">
      <c r="B431" s="158"/>
      <c r="D431" s="145" t="s">
        <v>140</v>
      </c>
      <c r="E431" s="159" t="s">
        <v>19</v>
      </c>
      <c r="F431" s="160" t="s">
        <v>151</v>
      </c>
      <c r="H431" s="161">
        <v>14</v>
      </c>
      <c r="I431" s="162"/>
      <c r="L431" s="158"/>
      <c r="M431" s="163"/>
      <c r="T431" s="164"/>
      <c r="AT431" s="159" t="s">
        <v>140</v>
      </c>
      <c r="AU431" s="159" t="s">
        <v>85</v>
      </c>
      <c r="AV431" s="14" t="s">
        <v>136</v>
      </c>
      <c r="AW431" s="14" t="s">
        <v>35</v>
      </c>
      <c r="AX431" s="14" t="s">
        <v>83</v>
      </c>
      <c r="AY431" s="159" t="s">
        <v>129</v>
      </c>
    </row>
    <row r="432" spans="2:65" s="1" customFormat="1" ht="24.2" customHeight="1">
      <c r="B432" s="32"/>
      <c r="C432" s="165" t="s">
        <v>460</v>
      </c>
      <c r="D432" s="165" t="s">
        <v>223</v>
      </c>
      <c r="E432" s="166" t="s">
        <v>443</v>
      </c>
      <c r="F432" s="167" t="s">
        <v>444</v>
      </c>
      <c r="G432" s="168" t="s">
        <v>203</v>
      </c>
      <c r="H432" s="169">
        <v>5.1999999999999998E-2</v>
      </c>
      <c r="I432" s="170"/>
      <c r="J432" s="171">
        <f>ROUND(I432*H432,2)</f>
        <v>0</v>
      </c>
      <c r="K432" s="167" t="s">
        <v>135</v>
      </c>
      <c r="L432" s="172"/>
      <c r="M432" s="173" t="s">
        <v>19</v>
      </c>
      <c r="N432" s="174" t="s">
        <v>46</v>
      </c>
      <c r="P432" s="136">
        <f>O432*H432</f>
        <v>0</v>
      </c>
      <c r="Q432" s="136">
        <v>1</v>
      </c>
      <c r="R432" s="136">
        <f>Q432*H432</f>
        <v>5.1999999999999998E-2</v>
      </c>
      <c r="S432" s="136">
        <v>0</v>
      </c>
      <c r="T432" s="137">
        <f>S432*H432</f>
        <v>0</v>
      </c>
      <c r="AR432" s="138" t="s">
        <v>144</v>
      </c>
      <c r="AT432" s="138" t="s">
        <v>223</v>
      </c>
      <c r="AU432" s="138" t="s">
        <v>85</v>
      </c>
      <c r="AY432" s="17" t="s">
        <v>129</v>
      </c>
      <c r="BE432" s="139">
        <f>IF(N432="základní",J432,0)</f>
        <v>0</v>
      </c>
      <c r="BF432" s="139">
        <f>IF(N432="snížená",J432,0)</f>
        <v>0</v>
      </c>
      <c r="BG432" s="139">
        <f>IF(N432="zákl. přenesená",J432,0)</f>
        <v>0</v>
      </c>
      <c r="BH432" s="139">
        <f>IF(N432="sníž. přenesená",J432,0)</f>
        <v>0</v>
      </c>
      <c r="BI432" s="139">
        <f>IF(N432="nulová",J432,0)</f>
        <v>0</v>
      </c>
      <c r="BJ432" s="17" t="s">
        <v>83</v>
      </c>
      <c r="BK432" s="139">
        <f>ROUND(I432*H432,2)</f>
        <v>0</v>
      </c>
      <c r="BL432" s="17" t="s">
        <v>136</v>
      </c>
      <c r="BM432" s="138" t="s">
        <v>461</v>
      </c>
    </row>
    <row r="433" spans="2:65" s="1" customFormat="1" ht="68.25">
      <c r="B433" s="32"/>
      <c r="D433" s="145" t="s">
        <v>438</v>
      </c>
      <c r="F433" s="175" t="s">
        <v>439</v>
      </c>
      <c r="I433" s="142"/>
      <c r="L433" s="32"/>
      <c r="M433" s="143"/>
      <c r="T433" s="53"/>
      <c r="AT433" s="17" t="s">
        <v>438</v>
      </c>
      <c r="AU433" s="17" t="s">
        <v>85</v>
      </c>
    </row>
    <row r="434" spans="2:65" s="12" customFormat="1" ht="11.25">
      <c r="B434" s="144"/>
      <c r="D434" s="145" t="s">
        <v>140</v>
      </c>
      <c r="E434" s="146" t="s">
        <v>19</v>
      </c>
      <c r="F434" s="147" t="s">
        <v>458</v>
      </c>
      <c r="H434" s="146" t="s">
        <v>19</v>
      </c>
      <c r="I434" s="148"/>
      <c r="L434" s="144"/>
      <c r="M434" s="149"/>
      <c r="T434" s="150"/>
      <c r="AT434" s="146" t="s">
        <v>140</v>
      </c>
      <c r="AU434" s="146" t="s">
        <v>85</v>
      </c>
      <c r="AV434" s="12" t="s">
        <v>83</v>
      </c>
      <c r="AW434" s="12" t="s">
        <v>35</v>
      </c>
      <c r="AX434" s="12" t="s">
        <v>75</v>
      </c>
      <c r="AY434" s="146" t="s">
        <v>129</v>
      </c>
    </row>
    <row r="435" spans="2:65" s="13" customFormat="1" ht="11.25">
      <c r="B435" s="151"/>
      <c r="D435" s="145" t="s">
        <v>140</v>
      </c>
      <c r="E435" s="152" t="s">
        <v>19</v>
      </c>
      <c r="F435" s="153" t="s">
        <v>462</v>
      </c>
      <c r="H435" s="154">
        <v>2.5000000000000001E-2</v>
      </c>
      <c r="I435" s="155"/>
      <c r="L435" s="151"/>
      <c r="M435" s="156"/>
      <c r="T435" s="157"/>
      <c r="AT435" s="152" t="s">
        <v>140</v>
      </c>
      <c r="AU435" s="152" t="s">
        <v>85</v>
      </c>
      <c r="AV435" s="13" t="s">
        <v>85</v>
      </c>
      <c r="AW435" s="13" t="s">
        <v>35</v>
      </c>
      <c r="AX435" s="13" t="s">
        <v>75</v>
      </c>
      <c r="AY435" s="152" t="s">
        <v>129</v>
      </c>
    </row>
    <row r="436" spans="2:65" s="13" customFormat="1" ht="11.25">
      <c r="B436" s="151"/>
      <c r="D436" s="145" t="s">
        <v>140</v>
      </c>
      <c r="E436" s="152" t="s">
        <v>19</v>
      </c>
      <c r="F436" s="153" t="s">
        <v>463</v>
      </c>
      <c r="H436" s="154">
        <v>2.7E-2</v>
      </c>
      <c r="I436" s="155"/>
      <c r="L436" s="151"/>
      <c r="M436" s="156"/>
      <c r="T436" s="157"/>
      <c r="AT436" s="152" t="s">
        <v>140</v>
      </c>
      <c r="AU436" s="152" t="s">
        <v>85</v>
      </c>
      <c r="AV436" s="13" t="s">
        <v>85</v>
      </c>
      <c r="AW436" s="13" t="s">
        <v>35</v>
      </c>
      <c r="AX436" s="13" t="s">
        <v>75</v>
      </c>
      <c r="AY436" s="152" t="s">
        <v>129</v>
      </c>
    </row>
    <row r="437" spans="2:65" s="14" customFormat="1" ht="11.25">
      <c r="B437" s="158"/>
      <c r="D437" s="145" t="s">
        <v>140</v>
      </c>
      <c r="E437" s="159" t="s">
        <v>19</v>
      </c>
      <c r="F437" s="160" t="s">
        <v>151</v>
      </c>
      <c r="H437" s="161">
        <v>5.2000000000000005E-2</v>
      </c>
      <c r="I437" s="162"/>
      <c r="L437" s="158"/>
      <c r="M437" s="163"/>
      <c r="T437" s="164"/>
      <c r="AT437" s="159" t="s">
        <v>140</v>
      </c>
      <c r="AU437" s="159" t="s">
        <v>85</v>
      </c>
      <c r="AV437" s="14" t="s">
        <v>136</v>
      </c>
      <c r="AW437" s="14" t="s">
        <v>35</v>
      </c>
      <c r="AX437" s="14" t="s">
        <v>83</v>
      </c>
      <c r="AY437" s="159" t="s">
        <v>129</v>
      </c>
    </row>
    <row r="438" spans="2:65" s="1" customFormat="1" ht="21.75" customHeight="1">
      <c r="B438" s="32"/>
      <c r="C438" s="165" t="s">
        <v>464</v>
      </c>
      <c r="D438" s="165" t="s">
        <v>223</v>
      </c>
      <c r="E438" s="166" t="s">
        <v>465</v>
      </c>
      <c r="F438" s="167" t="s">
        <v>466</v>
      </c>
      <c r="G438" s="168" t="s">
        <v>203</v>
      </c>
      <c r="H438" s="169">
        <v>3.5999999999999997E-2</v>
      </c>
      <c r="I438" s="170"/>
      <c r="J438" s="171">
        <f>ROUND(I438*H438,2)</f>
        <v>0</v>
      </c>
      <c r="K438" s="167" t="s">
        <v>135</v>
      </c>
      <c r="L438" s="172"/>
      <c r="M438" s="173" t="s">
        <v>19</v>
      </c>
      <c r="N438" s="174" t="s">
        <v>46</v>
      </c>
      <c r="P438" s="136">
        <f>O438*H438</f>
        <v>0</v>
      </c>
      <c r="Q438" s="136">
        <v>1</v>
      </c>
      <c r="R438" s="136">
        <f>Q438*H438</f>
        <v>3.5999999999999997E-2</v>
      </c>
      <c r="S438" s="136">
        <v>0</v>
      </c>
      <c r="T438" s="137">
        <f>S438*H438</f>
        <v>0</v>
      </c>
      <c r="AR438" s="138" t="s">
        <v>144</v>
      </c>
      <c r="AT438" s="138" t="s">
        <v>223</v>
      </c>
      <c r="AU438" s="138" t="s">
        <v>85</v>
      </c>
      <c r="AY438" s="17" t="s">
        <v>129</v>
      </c>
      <c r="BE438" s="139">
        <f>IF(N438="základní",J438,0)</f>
        <v>0</v>
      </c>
      <c r="BF438" s="139">
        <f>IF(N438="snížená",J438,0)</f>
        <v>0</v>
      </c>
      <c r="BG438" s="139">
        <f>IF(N438="zákl. přenesená",J438,0)</f>
        <v>0</v>
      </c>
      <c r="BH438" s="139">
        <f>IF(N438="sníž. přenesená",J438,0)</f>
        <v>0</v>
      </c>
      <c r="BI438" s="139">
        <f>IF(N438="nulová",J438,0)</f>
        <v>0</v>
      </c>
      <c r="BJ438" s="17" t="s">
        <v>83</v>
      </c>
      <c r="BK438" s="139">
        <f>ROUND(I438*H438,2)</f>
        <v>0</v>
      </c>
      <c r="BL438" s="17" t="s">
        <v>136</v>
      </c>
      <c r="BM438" s="138" t="s">
        <v>467</v>
      </c>
    </row>
    <row r="439" spans="2:65" s="1" customFormat="1" ht="68.25">
      <c r="B439" s="32"/>
      <c r="D439" s="145" t="s">
        <v>438</v>
      </c>
      <c r="F439" s="175" t="s">
        <v>439</v>
      </c>
      <c r="I439" s="142"/>
      <c r="L439" s="32"/>
      <c r="M439" s="143"/>
      <c r="T439" s="53"/>
      <c r="AT439" s="17" t="s">
        <v>438</v>
      </c>
      <c r="AU439" s="17" t="s">
        <v>85</v>
      </c>
    </row>
    <row r="440" spans="2:65" s="12" customFormat="1" ht="11.25">
      <c r="B440" s="144"/>
      <c r="D440" s="145" t="s">
        <v>140</v>
      </c>
      <c r="E440" s="146" t="s">
        <v>19</v>
      </c>
      <c r="F440" s="147" t="s">
        <v>458</v>
      </c>
      <c r="H440" s="146" t="s">
        <v>19</v>
      </c>
      <c r="I440" s="148"/>
      <c r="L440" s="144"/>
      <c r="M440" s="149"/>
      <c r="T440" s="150"/>
      <c r="AT440" s="146" t="s">
        <v>140</v>
      </c>
      <c r="AU440" s="146" t="s">
        <v>85</v>
      </c>
      <c r="AV440" s="12" t="s">
        <v>83</v>
      </c>
      <c r="AW440" s="12" t="s">
        <v>35</v>
      </c>
      <c r="AX440" s="12" t="s">
        <v>75</v>
      </c>
      <c r="AY440" s="146" t="s">
        <v>129</v>
      </c>
    </row>
    <row r="441" spans="2:65" s="13" customFormat="1" ht="11.25">
      <c r="B441" s="151"/>
      <c r="D441" s="145" t="s">
        <v>140</v>
      </c>
      <c r="E441" s="152" t="s">
        <v>19</v>
      </c>
      <c r="F441" s="153" t="s">
        <v>468</v>
      </c>
      <c r="H441" s="154">
        <v>3.3000000000000002E-2</v>
      </c>
      <c r="I441" s="155"/>
      <c r="L441" s="151"/>
      <c r="M441" s="156"/>
      <c r="T441" s="157"/>
      <c r="AT441" s="152" t="s">
        <v>140</v>
      </c>
      <c r="AU441" s="152" t="s">
        <v>85</v>
      </c>
      <c r="AV441" s="13" t="s">
        <v>85</v>
      </c>
      <c r="AW441" s="13" t="s">
        <v>35</v>
      </c>
      <c r="AX441" s="13" t="s">
        <v>75</v>
      </c>
      <c r="AY441" s="152" t="s">
        <v>129</v>
      </c>
    </row>
    <row r="442" spans="2:65" s="14" customFormat="1" ht="11.25">
      <c r="B442" s="158"/>
      <c r="D442" s="145" t="s">
        <v>140</v>
      </c>
      <c r="E442" s="159" t="s">
        <v>19</v>
      </c>
      <c r="F442" s="160" t="s">
        <v>151</v>
      </c>
      <c r="H442" s="161">
        <v>3.3000000000000002E-2</v>
      </c>
      <c r="I442" s="162"/>
      <c r="L442" s="158"/>
      <c r="M442" s="163"/>
      <c r="T442" s="164"/>
      <c r="AT442" s="159" t="s">
        <v>140</v>
      </c>
      <c r="AU442" s="159" t="s">
        <v>85</v>
      </c>
      <c r="AV442" s="14" t="s">
        <v>136</v>
      </c>
      <c r="AW442" s="14" t="s">
        <v>35</v>
      </c>
      <c r="AX442" s="14" t="s">
        <v>83</v>
      </c>
      <c r="AY442" s="159" t="s">
        <v>129</v>
      </c>
    </row>
    <row r="443" spans="2:65" s="13" customFormat="1" ht="11.25">
      <c r="B443" s="151"/>
      <c r="D443" s="145" t="s">
        <v>140</v>
      </c>
      <c r="F443" s="153" t="s">
        <v>469</v>
      </c>
      <c r="H443" s="154">
        <v>3.5999999999999997E-2</v>
      </c>
      <c r="I443" s="155"/>
      <c r="L443" s="151"/>
      <c r="M443" s="156"/>
      <c r="T443" s="157"/>
      <c r="AT443" s="152" t="s">
        <v>140</v>
      </c>
      <c r="AU443" s="152" t="s">
        <v>85</v>
      </c>
      <c r="AV443" s="13" t="s">
        <v>85</v>
      </c>
      <c r="AW443" s="13" t="s">
        <v>4</v>
      </c>
      <c r="AX443" s="13" t="s">
        <v>83</v>
      </c>
      <c r="AY443" s="152" t="s">
        <v>129</v>
      </c>
    </row>
    <row r="444" spans="2:65" s="1" customFormat="1" ht="21.75" customHeight="1">
      <c r="B444" s="32"/>
      <c r="C444" s="165" t="s">
        <v>470</v>
      </c>
      <c r="D444" s="165" t="s">
        <v>223</v>
      </c>
      <c r="E444" s="166" t="s">
        <v>471</v>
      </c>
      <c r="F444" s="167" t="s">
        <v>472</v>
      </c>
      <c r="G444" s="168" t="s">
        <v>203</v>
      </c>
      <c r="H444" s="169">
        <v>2.1000000000000001E-2</v>
      </c>
      <c r="I444" s="170"/>
      <c r="J444" s="171">
        <f>ROUND(I444*H444,2)</f>
        <v>0</v>
      </c>
      <c r="K444" s="167" t="s">
        <v>19</v>
      </c>
      <c r="L444" s="172"/>
      <c r="M444" s="173" t="s">
        <v>19</v>
      </c>
      <c r="N444" s="174" t="s">
        <v>46</v>
      </c>
      <c r="P444" s="136">
        <f>O444*H444</f>
        <v>0</v>
      </c>
      <c r="Q444" s="136">
        <v>1</v>
      </c>
      <c r="R444" s="136">
        <f>Q444*H444</f>
        <v>2.1000000000000001E-2</v>
      </c>
      <c r="S444" s="136">
        <v>0</v>
      </c>
      <c r="T444" s="137">
        <f>S444*H444</f>
        <v>0</v>
      </c>
      <c r="AR444" s="138" t="s">
        <v>144</v>
      </c>
      <c r="AT444" s="138" t="s">
        <v>223</v>
      </c>
      <c r="AU444" s="138" t="s">
        <v>85</v>
      </c>
      <c r="AY444" s="17" t="s">
        <v>129</v>
      </c>
      <c r="BE444" s="139">
        <f>IF(N444="základní",J444,0)</f>
        <v>0</v>
      </c>
      <c r="BF444" s="139">
        <f>IF(N444="snížená",J444,0)</f>
        <v>0</v>
      </c>
      <c r="BG444" s="139">
        <f>IF(N444="zákl. přenesená",J444,0)</f>
        <v>0</v>
      </c>
      <c r="BH444" s="139">
        <f>IF(N444="sníž. přenesená",J444,0)</f>
        <v>0</v>
      </c>
      <c r="BI444" s="139">
        <f>IF(N444="nulová",J444,0)</f>
        <v>0</v>
      </c>
      <c r="BJ444" s="17" t="s">
        <v>83</v>
      </c>
      <c r="BK444" s="139">
        <f>ROUND(I444*H444,2)</f>
        <v>0</v>
      </c>
      <c r="BL444" s="17" t="s">
        <v>136</v>
      </c>
      <c r="BM444" s="138" t="s">
        <v>473</v>
      </c>
    </row>
    <row r="445" spans="2:65" s="1" customFormat="1" ht="68.25">
      <c r="B445" s="32"/>
      <c r="D445" s="145" t="s">
        <v>438</v>
      </c>
      <c r="F445" s="175" t="s">
        <v>439</v>
      </c>
      <c r="I445" s="142"/>
      <c r="L445" s="32"/>
      <c r="M445" s="143"/>
      <c r="T445" s="53"/>
      <c r="AT445" s="17" t="s">
        <v>438</v>
      </c>
      <c r="AU445" s="17" t="s">
        <v>85</v>
      </c>
    </row>
    <row r="446" spans="2:65" s="12" customFormat="1" ht="11.25">
      <c r="B446" s="144"/>
      <c r="D446" s="145" t="s">
        <v>140</v>
      </c>
      <c r="E446" s="146" t="s">
        <v>19</v>
      </c>
      <c r="F446" s="147" t="s">
        <v>458</v>
      </c>
      <c r="H446" s="146" t="s">
        <v>19</v>
      </c>
      <c r="I446" s="148"/>
      <c r="L446" s="144"/>
      <c r="M446" s="149"/>
      <c r="T446" s="150"/>
      <c r="AT446" s="146" t="s">
        <v>140</v>
      </c>
      <c r="AU446" s="146" t="s">
        <v>85</v>
      </c>
      <c r="AV446" s="12" t="s">
        <v>83</v>
      </c>
      <c r="AW446" s="12" t="s">
        <v>35</v>
      </c>
      <c r="AX446" s="12" t="s">
        <v>75</v>
      </c>
      <c r="AY446" s="146" t="s">
        <v>129</v>
      </c>
    </row>
    <row r="447" spans="2:65" s="13" customFormat="1" ht="11.25">
      <c r="B447" s="151"/>
      <c r="D447" s="145" t="s">
        <v>140</v>
      </c>
      <c r="E447" s="152" t="s">
        <v>19</v>
      </c>
      <c r="F447" s="153" t="s">
        <v>474</v>
      </c>
      <c r="H447" s="154">
        <v>1.9E-2</v>
      </c>
      <c r="I447" s="155"/>
      <c r="L447" s="151"/>
      <c r="M447" s="156"/>
      <c r="T447" s="157"/>
      <c r="AT447" s="152" t="s">
        <v>140</v>
      </c>
      <c r="AU447" s="152" t="s">
        <v>85</v>
      </c>
      <c r="AV447" s="13" t="s">
        <v>85</v>
      </c>
      <c r="AW447" s="13" t="s">
        <v>35</v>
      </c>
      <c r="AX447" s="13" t="s">
        <v>75</v>
      </c>
      <c r="AY447" s="152" t="s">
        <v>129</v>
      </c>
    </row>
    <row r="448" spans="2:65" s="14" customFormat="1" ht="11.25">
      <c r="B448" s="158"/>
      <c r="D448" s="145" t="s">
        <v>140</v>
      </c>
      <c r="E448" s="159" t="s">
        <v>19</v>
      </c>
      <c r="F448" s="160" t="s">
        <v>151</v>
      </c>
      <c r="H448" s="161">
        <v>1.9E-2</v>
      </c>
      <c r="I448" s="162"/>
      <c r="L448" s="158"/>
      <c r="M448" s="163"/>
      <c r="T448" s="164"/>
      <c r="AT448" s="159" t="s">
        <v>140</v>
      </c>
      <c r="AU448" s="159" t="s">
        <v>85</v>
      </c>
      <c r="AV448" s="14" t="s">
        <v>136</v>
      </c>
      <c r="AW448" s="14" t="s">
        <v>35</v>
      </c>
      <c r="AX448" s="14" t="s">
        <v>83</v>
      </c>
      <c r="AY448" s="159" t="s">
        <v>129</v>
      </c>
    </row>
    <row r="449" spans="2:65" s="13" customFormat="1" ht="11.25">
      <c r="B449" s="151"/>
      <c r="D449" s="145" t="s">
        <v>140</v>
      </c>
      <c r="F449" s="153" t="s">
        <v>475</v>
      </c>
      <c r="H449" s="154">
        <v>2.1000000000000001E-2</v>
      </c>
      <c r="I449" s="155"/>
      <c r="L449" s="151"/>
      <c r="M449" s="156"/>
      <c r="T449" s="157"/>
      <c r="AT449" s="152" t="s">
        <v>140</v>
      </c>
      <c r="AU449" s="152" t="s">
        <v>85</v>
      </c>
      <c r="AV449" s="13" t="s">
        <v>85</v>
      </c>
      <c r="AW449" s="13" t="s">
        <v>4</v>
      </c>
      <c r="AX449" s="13" t="s">
        <v>83</v>
      </c>
      <c r="AY449" s="152" t="s">
        <v>129</v>
      </c>
    </row>
    <row r="450" spans="2:65" s="1" customFormat="1" ht="24.2" customHeight="1">
      <c r="B450" s="32"/>
      <c r="C450" s="127" t="s">
        <v>476</v>
      </c>
      <c r="D450" s="127" t="s">
        <v>131</v>
      </c>
      <c r="E450" s="128" t="s">
        <v>477</v>
      </c>
      <c r="F450" s="129" t="s">
        <v>478</v>
      </c>
      <c r="G450" s="130" t="s">
        <v>247</v>
      </c>
      <c r="H450" s="131">
        <v>12</v>
      </c>
      <c r="I450" s="132"/>
      <c r="J450" s="133">
        <f>ROUND(I450*H450,2)</f>
        <v>0</v>
      </c>
      <c r="K450" s="129" t="s">
        <v>19</v>
      </c>
      <c r="L450" s="32"/>
      <c r="M450" s="134" t="s">
        <v>19</v>
      </c>
      <c r="N450" s="135" t="s">
        <v>46</v>
      </c>
      <c r="P450" s="136">
        <f>O450*H450</f>
        <v>0</v>
      </c>
      <c r="Q450" s="136">
        <v>8.0000000000000004E-4</v>
      </c>
      <c r="R450" s="136">
        <f>Q450*H450</f>
        <v>9.6000000000000009E-3</v>
      </c>
      <c r="S450" s="136">
        <v>0</v>
      </c>
      <c r="T450" s="137">
        <f>S450*H450</f>
        <v>0</v>
      </c>
      <c r="AR450" s="138" t="s">
        <v>136</v>
      </c>
      <c r="AT450" s="138" t="s">
        <v>131</v>
      </c>
      <c r="AU450" s="138" t="s">
        <v>85</v>
      </c>
      <c r="AY450" s="17" t="s">
        <v>129</v>
      </c>
      <c r="BE450" s="139">
        <f>IF(N450="základní",J450,0)</f>
        <v>0</v>
      </c>
      <c r="BF450" s="139">
        <f>IF(N450="snížená",J450,0)</f>
        <v>0</v>
      </c>
      <c r="BG450" s="139">
        <f>IF(N450="zákl. přenesená",J450,0)</f>
        <v>0</v>
      </c>
      <c r="BH450" s="139">
        <f>IF(N450="sníž. přenesená",J450,0)</f>
        <v>0</v>
      </c>
      <c r="BI450" s="139">
        <f>IF(N450="nulová",J450,0)</f>
        <v>0</v>
      </c>
      <c r="BJ450" s="17" t="s">
        <v>83</v>
      </c>
      <c r="BK450" s="139">
        <f>ROUND(I450*H450,2)</f>
        <v>0</v>
      </c>
      <c r="BL450" s="17" t="s">
        <v>136</v>
      </c>
      <c r="BM450" s="138" t="s">
        <v>479</v>
      </c>
    </row>
    <row r="451" spans="2:65" s="1" customFormat="1" ht="39">
      <c r="B451" s="32"/>
      <c r="D451" s="145" t="s">
        <v>438</v>
      </c>
      <c r="F451" s="175" t="s">
        <v>480</v>
      </c>
      <c r="I451" s="142"/>
      <c r="L451" s="32"/>
      <c r="M451" s="143"/>
      <c r="T451" s="53"/>
      <c r="AT451" s="17" t="s">
        <v>438</v>
      </c>
      <c r="AU451" s="17" t="s">
        <v>85</v>
      </c>
    </row>
    <row r="452" spans="2:65" s="12" customFormat="1" ht="11.25">
      <c r="B452" s="144"/>
      <c r="D452" s="145" t="s">
        <v>140</v>
      </c>
      <c r="E452" s="146" t="s">
        <v>19</v>
      </c>
      <c r="F452" s="147" t="s">
        <v>481</v>
      </c>
      <c r="H452" s="146" t="s">
        <v>19</v>
      </c>
      <c r="I452" s="148"/>
      <c r="L452" s="144"/>
      <c r="M452" s="149"/>
      <c r="T452" s="150"/>
      <c r="AT452" s="146" t="s">
        <v>140</v>
      </c>
      <c r="AU452" s="146" t="s">
        <v>85</v>
      </c>
      <c r="AV452" s="12" t="s">
        <v>83</v>
      </c>
      <c r="AW452" s="12" t="s">
        <v>35</v>
      </c>
      <c r="AX452" s="12" t="s">
        <v>75</v>
      </c>
      <c r="AY452" s="146" t="s">
        <v>129</v>
      </c>
    </row>
    <row r="453" spans="2:65" s="13" customFormat="1" ht="11.25">
      <c r="B453" s="151"/>
      <c r="D453" s="145" t="s">
        <v>140</v>
      </c>
      <c r="E453" s="152" t="s">
        <v>19</v>
      </c>
      <c r="F453" s="153" t="s">
        <v>482</v>
      </c>
      <c r="H453" s="154">
        <v>12</v>
      </c>
      <c r="I453" s="155"/>
      <c r="L453" s="151"/>
      <c r="M453" s="156"/>
      <c r="T453" s="157"/>
      <c r="AT453" s="152" t="s">
        <v>140</v>
      </c>
      <c r="AU453" s="152" t="s">
        <v>85</v>
      </c>
      <c r="AV453" s="13" t="s">
        <v>85</v>
      </c>
      <c r="AW453" s="13" t="s">
        <v>35</v>
      </c>
      <c r="AX453" s="13" t="s">
        <v>75</v>
      </c>
      <c r="AY453" s="152" t="s">
        <v>129</v>
      </c>
    </row>
    <row r="454" spans="2:65" s="14" customFormat="1" ht="11.25">
      <c r="B454" s="158"/>
      <c r="D454" s="145" t="s">
        <v>140</v>
      </c>
      <c r="E454" s="159" t="s">
        <v>19</v>
      </c>
      <c r="F454" s="160" t="s">
        <v>151</v>
      </c>
      <c r="H454" s="161">
        <v>12</v>
      </c>
      <c r="I454" s="162"/>
      <c r="L454" s="158"/>
      <c r="M454" s="163"/>
      <c r="T454" s="164"/>
      <c r="AT454" s="159" t="s">
        <v>140</v>
      </c>
      <c r="AU454" s="159" t="s">
        <v>85</v>
      </c>
      <c r="AV454" s="14" t="s">
        <v>136</v>
      </c>
      <c r="AW454" s="14" t="s">
        <v>35</v>
      </c>
      <c r="AX454" s="14" t="s">
        <v>83</v>
      </c>
      <c r="AY454" s="159" t="s">
        <v>129</v>
      </c>
    </row>
    <row r="455" spans="2:65" s="1" customFormat="1" ht="21.75" customHeight="1">
      <c r="B455" s="32"/>
      <c r="C455" s="165" t="s">
        <v>483</v>
      </c>
      <c r="D455" s="165" t="s">
        <v>223</v>
      </c>
      <c r="E455" s="166" t="s">
        <v>484</v>
      </c>
      <c r="F455" s="167" t="s">
        <v>485</v>
      </c>
      <c r="G455" s="168" t="s">
        <v>203</v>
      </c>
      <c r="H455" s="169">
        <v>0.13100000000000001</v>
      </c>
      <c r="I455" s="170"/>
      <c r="J455" s="171">
        <f>ROUND(I455*H455,2)</f>
        <v>0</v>
      </c>
      <c r="K455" s="167" t="s">
        <v>135</v>
      </c>
      <c r="L455" s="172"/>
      <c r="M455" s="173" t="s">
        <v>19</v>
      </c>
      <c r="N455" s="174" t="s">
        <v>46</v>
      </c>
      <c r="P455" s="136">
        <f>O455*H455</f>
        <v>0</v>
      </c>
      <c r="Q455" s="136">
        <v>1</v>
      </c>
      <c r="R455" s="136">
        <f>Q455*H455</f>
        <v>0.13100000000000001</v>
      </c>
      <c r="S455" s="136">
        <v>0</v>
      </c>
      <c r="T455" s="137">
        <f>S455*H455</f>
        <v>0</v>
      </c>
      <c r="AR455" s="138" t="s">
        <v>144</v>
      </c>
      <c r="AT455" s="138" t="s">
        <v>223</v>
      </c>
      <c r="AU455" s="138" t="s">
        <v>85</v>
      </c>
      <c r="AY455" s="17" t="s">
        <v>129</v>
      </c>
      <c r="BE455" s="139">
        <f>IF(N455="základní",J455,0)</f>
        <v>0</v>
      </c>
      <c r="BF455" s="139">
        <f>IF(N455="snížená",J455,0)</f>
        <v>0</v>
      </c>
      <c r="BG455" s="139">
        <f>IF(N455="zákl. přenesená",J455,0)</f>
        <v>0</v>
      </c>
      <c r="BH455" s="139">
        <f>IF(N455="sníž. přenesená",J455,0)</f>
        <v>0</v>
      </c>
      <c r="BI455" s="139">
        <f>IF(N455="nulová",J455,0)</f>
        <v>0</v>
      </c>
      <c r="BJ455" s="17" t="s">
        <v>83</v>
      </c>
      <c r="BK455" s="139">
        <f>ROUND(I455*H455,2)</f>
        <v>0</v>
      </c>
      <c r="BL455" s="17" t="s">
        <v>136</v>
      </c>
      <c r="BM455" s="138" t="s">
        <v>486</v>
      </c>
    </row>
    <row r="456" spans="2:65" s="1" customFormat="1" ht="39">
      <c r="B456" s="32"/>
      <c r="D456" s="145" t="s">
        <v>438</v>
      </c>
      <c r="F456" s="175" t="s">
        <v>480</v>
      </c>
      <c r="I456" s="142"/>
      <c r="L456" s="32"/>
      <c r="M456" s="143"/>
      <c r="T456" s="53"/>
      <c r="AT456" s="17" t="s">
        <v>438</v>
      </c>
      <c r="AU456" s="17" t="s">
        <v>85</v>
      </c>
    </row>
    <row r="457" spans="2:65" s="12" customFormat="1" ht="11.25">
      <c r="B457" s="144"/>
      <c r="D457" s="145" t="s">
        <v>140</v>
      </c>
      <c r="E457" s="146" t="s">
        <v>19</v>
      </c>
      <c r="F457" s="147" t="s">
        <v>481</v>
      </c>
      <c r="H457" s="146" t="s">
        <v>19</v>
      </c>
      <c r="I457" s="148"/>
      <c r="L457" s="144"/>
      <c r="M457" s="149"/>
      <c r="T457" s="150"/>
      <c r="AT457" s="146" t="s">
        <v>140</v>
      </c>
      <c r="AU457" s="146" t="s">
        <v>85</v>
      </c>
      <c r="AV457" s="12" t="s">
        <v>83</v>
      </c>
      <c r="AW457" s="12" t="s">
        <v>35</v>
      </c>
      <c r="AX457" s="12" t="s">
        <v>75</v>
      </c>
      <c r="AY457" s="146" t="s">
        <v>129</v>
      </c>
    </row>
    <row r="458" spans="2:65" s="13" customFormat="1" ht="11.25">
      <c r="B458" s="151"/>
      <c r="D458" s="145" t="s">
        <v>140</v>
      </c>
      <c r="E458" s="152" t="s">
        <v>19</v>
      </c>
      <c r="F458" s="153" t="s">
        <v>487</v>
      </c>
      <c r="H458" s="154">
        <v>0.112</v>
      </c>
      <c r="I458" s="155"/>
      <c r="L458" s="151"/>
      <c r="M458" s="156"/>
      <c r="T458" s="157"/>
      <c r="AT458" s="152" t="s">
        <v>140</v>
      </c>
      <c r="AU458" s="152" t="s">
        <v>85</v>
      </c>
      <c r="AV458" s="13" t="s">
        <v>85</v>
      </c>
      <c r="AW458" s="13" t="s">
        <v>35</v>
      </c>
      <c r="AX458" s="13" t="s">
        <v>75</v>
      </c>
      <c r="AY458" s="152" t="s">
        <v>129</v>
      </c>
    </row>
    <row r="459" spans="2:65" s="13" customFormat="1" ht="11.25">
      <c r="B459" s="151"/>
      <c r="D459" s="145" t="s">
        <v>140</v>
      </c>
      <c r="E459" s="152" t="s">
        <v>19</v>
      </c>
      <c r="F459" s="153" t="s">
        <v>488</v>
      </c>
      <c r="H459" s="154">
        <v>5.0000000000000001E-3</v>
      </c>
      <c r="I459" s="155"/>
      <c r="L459" s="151"/>
      <c r="M459" s="156"/>
      <c r="T459" s="157"/>
      <c r="AT459" s="152" t="s">
        <v>140</v>
      </c>
      <c r="AU459" s="152" t="s">
        <v>85</v>
      </c>
      <c r="AV459" s="13" t="s">
        <v>85</v>
      </c>
      <c r="AW459" s="13" t="s">
        <v>35</v>
      </c>
      <c r="AX459" s="13" t="s">
        <v>75</v>
      </c>
      <c r="AY459" s="152" t="s">
        <v>129</v>
      </c>
    </row>
    <row r="460" spans="2:65" s="13" customFormat="1" ht="11.25">
      <c r="B460" s="151"/>
      <c r="D460" s="145" t="s">
        <v>140</v>
      </c>
      <c r="E460" s="152" t="s">
        <v>19</v>
      </c>
      <c r="F460" s="153" t="s">
        <v>489</v>
      </c>
      <c r="H460" s="154">
        <v>2E-3</v>
      </c>
      <c r="I460" s="155"/>
      <c r="L460" s="151"/>
      <c r="M460" s="156"/>
      <c r="T460" s="157"/>
      <c r="AT460" s="152" t="s">
        <v>140</v>
      </c>
      <c r="AU460" s="152" t="s">
        <v>85</v>
      </c>
      <c r="AV460" s="13" t="s">
        <v>85</v>
      </c>
      <c r="AW460" s="13" t="s">
        <v>35</v>
      </c>
      <c r="AX460" s="13" t="s">
        <v>75</v>
      </c>
      <c r="AY460" s="152" t="s">
        <v>129</v>
      </c>
    </row>
    <row r="461" spans="2:65" s="14" customFormat="1" ht="11.25">
      <c r="B461" s="158"/>
      <c r="D461" s="145" t="s">
        <v>140</v>
      </c>
      <c r="E461" s="159" t="s">
        <v>19</v>
      </c>
      <c r="F461" s="160" t="s">
        <v>151</v>
      </c>
      <c r="H461" s="161">
        <v>0.11900000000000001</v>
      </c>
      <c r="I461" s="162"/>
      <c r="L461" s="158"/>
      <c r="M461" s="163"/>
      <c r="T461" s="164"/>
      <c r="AT461" s="159" t="s">
        <v>140</v>
      </c>
      <c r="AU461" s="159" t="s">
        <v>85</v>
      </c>
      <c r="AV461" s="14" t="s">
        <v>136</v>
      </c>
      <c r="AW461" s="14" t="s">
        <v>35</v>
      </c>
      <c r="AX461" s="14" t="s">
        <v>83</v>
      </c>
      <c r="AY461" s="159" t="s">
        <v>129</v>
      </c>
    </row>
    <row r="462" spans="2:65" s="13" customFormat="1" ht="11.25">
      <c r="B462" s="151"/>
      <c r="D462" s="145" t="s">
        <v>140</v>
      </c>
      <c r="F462" s="153" t="s">
        <v>490</v>
      </c>
      <c r="H462" s="154">
        <v>0.13100000000000001</v>
      </c>
      <c r="I462" s="155"/>
      <c r="L462" s="151"/>
      <c r="M462" s="156"/>
      <c r="T462" s="157"/>
      <c r="AT462" s="152" t="s">
        <v>140</v>
      </c>
      <c r="AU462" s="152" t="s">
        <v>85</v>
      </c>
      <c r="AV462" s="13" t="s">
        <v>85</v>
      </c>
      <c r="AW462" s="13" t="s">
        <v>4</v>
      </c>
      <c r="AX462" s="13" t="s">
        <v>83</v>
      </c>
      <c r="AY462" s="152" t="s">
        <v>129</v>
      </c>
    </row>
    <row r="463" spans="2:65" s="1" customFormat="1" ht="21.75" customHeight="1">
      <c r="B463" s="32"/>
      <c r="C463" s="165" t="s">
        <v>491</v>
      </c>
      <c r="D463" s="165" t="s">
        <v>223</v>
      </c>
      <c r="E463" s="166" t="s">
        <v>492</v>
      </c>
      <c r="F463" s="167" t="s">
        <v>493</v>
      </c>
      <c r="G463" s="168" t="s">
        <v>203</v>
      </c>
      <c r="H463" s="169">
        <v>2E-3</v>
      </c>
      <c r="I463" s="170"/>
      <c r="J463" s="171">
        <f>ROUND(I463*H463,2)</f>
        <v>0</v>
      </c>
      <c r="K463" s="167" t="s">
        <v>135</v>
      </c>
      <c r="L463" s="172"/>
      <c r="M463" s="173" t="s">
        <v>19</v>
      </c>
      <c r="N463" s="174" t="s">
        <v>46</v>
      </c>
      <c r="P463" s="136">
        <f>O463*H463</f>
        <v>0</v>
      </c>
      <c r="Q463" s="136">
        <v>1</v>
      </c>
      <c r="R463" s="136">
        <f>Q463*H463</f>
        <v>2E-3</v>
      </c>
      <c r="S463" s="136">
        <v>0</v>
      </c>
      <c r="T463" s="137">
        <f>S463*H463</f>
        <v>0</v>
      </c>
      <c r="AR463" s="138" t="s">
        <v>144</v>
      </c>
      <c r="AT463" s="138" t="s">
        <v>223</v>
      </c>
      <c r="AU463" s="138" t="s">
        <v>85</v>
      </c>
      <c r="AY463" s="17" t="s">
        <v>129</v>
      </c>
      <c r="BE463" s="139">
        <f>IF(N463="základní",J463,0)</f>
        <v>0</v>
      </c>
      <c r="BF463" s="139">
        <f>IF(N463="snížená",J463,0)</f>
        <v>0</v>
      </c>
      <c r="BG463" s="139">
        <f>IF(N463="zákl. přenesená",J463,0)</f>
        <v>0</v>
      </c>
      <c r="BH463" s="139">
        <f>IF(N463="sníž. přenesená",J463,0)</f>
        <v>0</v>
      </c>
      <c r="BI463" s="139">
        <f>IF(N463="nulová",J463,0)</f>
        <v>0</v>
      </c>
      <c r="BJ463" s="17" t="s">
        <v>83</v>
      </c>
      <c r="BK463" s="139">
        <f>ROUND(I463*H463,2)</f>
        <v>0</v>
      </c>
      <c r="BL463" s="17" t="s">
        <v>136</v>
      </c>
      <c r="BM463" s="138" t="s">
        <v>494</v>
      </c>
    </row>
    <row r="464" spans="2:65" s="1" customFormat="1" ht="39">
      <c r="B464" s="32"/>
      <c r="D464" s="145" t="s">
        <v>438</v>
      </c>
      <c r="F464" s="175" t="s">
        <v>480</v>
      </c>
      <c r="I464" s="142"/>
      <c r="L464" s="32"/>
      <c r="M464" s="143"/>
      <c r="T464" s="53"/>
      <c r="AT464" s="17" t="s">
        <v>438</v>
      </c>
      <c r="AU464" s="17" t="s">
        <v>85</v>
      </c>
    </row>
    <row r="465" spans="2:65" s="12" customFormat="1" ht="11.25">
      <c r="B465" s="144"/>
      <c r="D465" s="145" t="s">
        <v>140</v>
      </c>
      <c r="E465" s="146" t="s">
        <v>19</v>
      </c>
      <c r="F465" s="147" t="s">
        <v>481</v>
      </c>
      <c r="H465" s="146" t="s">
        <v>19</v>
      </c>
      <c r="I465" s="148"/>
      <c r="L465" s="144"/>
      <c r="M465" s="149"/>
      <c r="T465" s="150"/>
      <c r="AT465" s="146" t="s">
        <v>140</v>
      </c>
      <c r="AU465" s="146" t="s">
        <v>85</v>
      </c>
      <c r="AV465" s="12" t="s">
        <v>83</v>
      </c>
      <c r="AW465" s="12" t="s">
        <v>35</v>
      </c>
      <c r="AX465" s="12" t="s">
        <v>75</v>
      </c>
      <c r="AY465" s="146" t="s">
        <v>129</v>
      </c>
    </row>
    <row r="466" spans="2:65" s="13" customFormat="1" ht="11.25">
      <c r="B466" s="151"/>
      <c r="D466" s="145" t="s">
        <v>140</v>
      </c>
      <c r="E466" s="152" t="s">
        <v>19</v>
      </c>
      <c r="F466" s="153" t="s">
        <v>495</v>
      </c>
      <c r="H466" s="154">
        <v>2E-3</v>
      </c>
      <c r="I466" s="155"/>
      <c r="L466" s="151"/>
      <c r="M466" s="156"/>
      <c r="T466" s="157"/>
      <c r="AT466" s="152" t="s">
        <v>140</v>
      </c>
      <c r="AU466" s="152" t="s">
        <v>85</v>
      </c>
      <c r="AV466" s="13" t="s">
        <v>85</v>
      </c>
      <c r="AW466" s="13" t="s">
        <v>35</v>
      </c>
      <c r="AX466" s="13" t="s">
        <v>75</v>
      </c>
      <c r="AY466" s="152" t="s">
        <v>129</v>
      </c>
    </row>
    <row r="467" spans="2:65" s="14" customFormat="1" ht="11.25">
      <c r="B467" s="158"/>
      <c r="D467" s="145" t="s">
        <v>140</v>
      </c>
      <c r="E467" s="159" t="s">
        <v>19</v>
      </c>
      <c r="F467" s="160" t="s">
        <v>151</v>
      </c>
      <c r="H467" s="161">
        <v>2E-3</v>
      </c>
      <c r="I467" s="162"/>
      <c r="L467" s="158"/>
      <c r="M467" s="163"/>
      <c r="T467" s="164"/>
      <c r="AT467" s="159" t="s">
        <v>140</v>
      </c>
      <c r="AU467" s="159" t="s">
        <v>85</v>
      </c>
      <c r="AV467" s="14" t="s">
        <v>136</v>
      </c>
      <c r="AW467" s="14" t="s">
        <v>35</v>
      </c>
      <c r="AX467" s="14" t="s">
        <v>83</v>
      </c>
      <c r="AY467" s="159" t="s">
        <v>129</v>
      </c>
    </row>
    <row r="468" spans="2:65" s="13" customFormat="1" ht="11.25">
      <c r="B468" s="151"/>
      <c r="D468" s="145" t="s">
        <v>140</v>
      </c>
      <c r="F468" s="153" t="s">
        <v>496</v>
      </c>
      <c r="H468" s="154">
        <v>2E-3</v>
      </c>
      <c r="I468" s="155"/>
      <c r="L468" s="151"/>
      <c r="M468" s="156"/>
      <c r="T468" s="157"/>
      <c r="AT468" s="152" t="s">
        <v>140</v>
      </c>
      <c r="AU468" s="152" t="s">
        <v>85</v>
      </c>
      <c r="AV468" s="13" t="s">
        <v>85</v>
      </c>
      <c r="AW468" s="13" t="s">
        <v>4</v>
      </c>
      <c r="AX468" s="13" t="s">
        <v>83</v>
      </c>
      <c r="AY468" s="152" t="s">
        <v>129</v>
      </c>
    </row>
    <row r="469" spans="2:65" s="1" customFormat="1" ht="37.9" customHeight="1">
      <c r="B469" s="32"/>
      <c r="C469" s="127" t="s">
        <v>497</v>
      </c>
      <c r="D469" s="127" t="s">
        <v>131</v>
      </c>
      <c r="E469" s="128" t="s">
        <v>498</v>
      </c>
      <c r="F469" s="129" t="s">
        <v>499</v>
      </c>
      <c r="G469" s="130" t="s">
        <v>247</v>
      </c>
      <c r="H469" s="131">
        <v>2</v>
      </c>
      <c r="I469" s="132"/>
      <c r="J469" s="133">
        <f>ROUND(I469*H469,2)</f>
        <v>0</v>
      </c>
      <c r="K469" s="129" t="s">
        <v>19</v>
      </c>
      <c r="L469" s="32"/>
      <c r="M469" s="134" t="s">
        <v>19</v>
      </c>
      <c r="N469" s="135" t="s">
        <v>46</v>
      </c>
      <c r="P469" s="136">
        <f>O469*H469</f>
        <v>0</v>
      </c>
      <c r="Q469" s="136">
        <v>8.0000000000000004E-4</v>
      </c>
      <c r="R469" s="136">
        <f>Q469*H469</f>
        <v>1.6000000000000001E-3</v>
      </c>
      <c r="S469" s="136">
        <v>0</v>
      </c>
      <c r="T469" s="137">
        <f>S469*H469</f>
        <v>0</v>
      </c>
      <c r="AR469" s="138" t="s">
        <v>136</v>
      </c>
      <c r="AT469" s="138" t="s">
        <v>131</v>
      </c>
      <c r="AU469" s="138" t="s">
        <v>85</v>
      </c>
      <c r="AY469" s="17" t="s">
        <v>129</v>
      </c>
      <c r="BE469" s="139">
        <f>IF(N469="základní",J469,0)</f>
        <v>0</v>
      </c>
      <c r="BF469" s="139">
        <f>IF(N469="snížená",J469,0)</f>
        <v>0</v>
      </c>
      <c r="BG469" s="139">
        <f>IF(N469="zákl. přenesená",J469,0)</f>
        <v>0</v>
      </c>
      <c r="BH469" s="139">
        <f>IF(N469="sníž. přenesená",J469,0)</f>
        <v>0</v>
      </c>
      <c r="BI469" s="139">
        <f>IF(N469="nulová",J469,0)</f>
        <v>0</v>
      </c>
      <c r="BJ469" s="17" t="s">
        <v>83</v>
      </c>
      <c r="BK469" s="139">
        <f>ROUND(I469*H469,2)</f>
        <v>0</v>
      </c>
      <c r="BL469" s="17" t="s">
        <v>136</v>
      </c>
      <c r="BM469" s="138" t="s">
        <v>500</v>
      </c>
    </row>
    <row r="470" spans="2:65" s="12" customFormat="1" ht="11.25">
      <c r="B470" s="144"/>
      <c r="D470" s="145" t="s">
        <v>140</v>
      </c>
      <c r="E470" s="146" t="s">
        <v>19</v>
      </c>
      <c r="F470" s="147" t="s">
        <v>501</v>
      </c>
      <c r="H470" s="146" t="s">
        <v>19</v>
      </c>
      <c r="I470" s="148"/>
      <c r="L470" s="144"/>
      <c r="M470" s="149"/>
      <c r="T470" s="150"/>
      <c r="AT470" s="146" t="s">
        <v>140</v>
      </c>
      <c r="AU470" s="146" t="s">
        <v>85</v>
      </c>
      <c r="AV470" s="12" t="s">
        <v>83</v>
      </c>
      <c r="AW470" s="12" t="s">
        <v>35</v>
      </c>
      <c r="AX470" s="12" t="s">
        <v>75</v>
      </c>
      <c r="AY470" s="146" t="s">
        <v>129</v>
      </c>
    </row>
    <row r="471" spans="2:65" s="13" customFormat="1" ht="11.25">
      <c r="B471" s="151"/>
      <c r="D471" s="145" t="s">
        <v>140</v>
      </c>
      <c r="E471" s="152" t="s">
        <v>19</v>
      </c>
      <c r="F471" s="153" t="s">
        <v>85</v>
      </c>
      <c r="H471" s="154">
        <v>2</v>
      </c>
      <c r="I471" s="155"/>
      <c r="L471" s="151"/>
      <c r="M471" s="156"/>
      <c r="T471" s="157"/>
      <c r="AT471" s="152" t="s">
        <v>140</v>
      </c>
      <c r="AU471" s="152" t="s">
        <v>85</v>
      </c>
      <c r="AV471" s="13" t="s">
        <v>85</v>
      </c>
      <c r="AW471" s="13" t="s">
        <v>35</v>
      </c>
      <c r="AX471" s="13" t="s">
        <v>75</v>
      </c>
      <c r="AY471" s="152" t="s">
        <v>129</v>
      </c>
    </row>
    <row r="472" spans="2:65" s="14" customFormat="1" ht="11.25">
      <c r="B472" s="158"/>
      <c r="D472" s="145" t="s">
        <v>140</v>
      </c>
      <c r="E472" s="159" t="s">
        <v>19</v>
      </c>
      <c r="F472" s="160" t="s">
        <v>151</v>
      </c>
      <c r="H472" s="161">
        <v>2</v>
      </c>
      <c r="I472" s="162"/>
      <c r="L472" s="158"/>
      <c r="M472" s="163"/>
      <c r="T472" s="164"/>
      <c r="AT472" s="159" t="s">
        <v>140</v>
      </c>
      <c r="AU472" s="159" t="s">
        <v>85</v>
      </c>
      <c r="AV472" s="14" t="s">
        <v>136</v>
      </c>
      <c r="AW472" s="14" t="s">
        <v>35</v>
      </c>
      <c r="AX472" s="14" t="s">
        <v>83</v>
      </c>
      <c r="AY472" s="159" t="s">
        <v>129</v>
      </c>
    </row>
    <row r="473" spans="2:65" s="1" customFormat="1" ht="24.2" customHeight="1">
      <c r="B473" s="32"/>
      <c r="C473" s="165" t="s">
        <v>502</v>
      </c>
      <c r="D473" s="165" t="s">
        <v>223</v>
      </c>
      <c r="E473" s="166" t="s">
        <v>503</v>
      </c>
      <c r="F473" s="167" t="s">
        <v>504</v>
      </c>
      <c r="G473" s="168" t="s">
        <v>282</v>
      </c>
      <c r="H473" s="169">
        <v>10.6</v>
      </c>
      <c r="I473" s="170"/>
      <c r="J473" s="171">
        <f>ROUND(I473*H473,2)</f>
        <v>0</v>
      </c>
      <c r="K473" s="167" t="s">
        <v>19</v>
      </c>
      <c r="L473" s="172"/>
      <c r="M473" s="173" t="s">
        <v>19</v>
      </c>
      <c r="N473" s="174" t="s">
        <v>46</v>
      </c>
      <c r="P473" s="136">
        <f>O473*H473</f>
        <v>0</v>
      </c>
      <c r="Q473" s="136">
        <v>2.5899999999999999E-3</v>
      </c>
      <c r="R473" s="136">
        <f>Q473*H473</f>
        <v>2.7453999999999999E-2</v>
      </c>
      <c r="S473" s="136">
        <v>0</v>
      </c>
      <c r="T473" s="137">
        <f>S473*H473</f>
        <v>0</v>
      </c>
      <c r="AR473" s="138" t="s">
        <v>144</v>
      </c>
      <c r="AT473" s="138" t="s">
        <v>223</v>
      </c>
      <c r="AU473" s="138" t="s">
        <v>85</v>
      </c>
      <c r="AY473" s="17" t="s">
        <v>129</v>
      </c>
      <c r="BE473" s="139">
        <f>IF(N473="základní",J473,0)</f>
        <v>0</v>
      </c>
      <c r="BF473" s="139">
        <f>IF(N473="snížená",J473,0)</f>
        <v>0</v>
      </c>
      <c r="BG473" s="139">
        <f>IF(N473="zákl. přenesená",J473,0)</f>
        <v>0</v>
      </c>
      <c r="BH473" s="139">
        <f>IF(N473="sníž. přenesená",J473,0)</f>
        <v>0</v>
      </c>
      <c r="BI473" s="139">
        <f>IF(N473="nulová",J473,0)</f>
        <v>0</v>
      </c>
      <c r="BJ473" s="17" t="s">
        <v>83</v>
      </c>
      <c r="BK473" s="139">
        <f>ROUND(I473*H473,2)</f>
        <v>0</v>
      </c>
      <c r="BL473" s="17" t="s">
        <v>136</v>
      </c>
      <c r="BM473" s="138" t="s">
        <v>505</v>
      </c>
    </row>
    <row r="474" spans="2:65" s="12" customFormat="1" ht="11.25">
      <c r="B474" s="144"/>
      <c r="D474" s="145" t="s">
        <v>140</v>
      </c>
      <c r="E474" s="146" t="s">
        <v>19</v>
      </c>
      <c r="F474" s="147" t="s">
        <v>501</v>
      </c>
      <c r="H474" s="146" t="s">
        <v>19</v>
      </c>
      <c r="I474" s="148"/>
      <c r="L474" s="144"/>
      <c r="M474" s="149"/>
      <c r="T474" s="150"/>
      <c r="AT474" s="146" t="s">
        <v>140</v>
      </c>
      <c r="AU474" s="146" t="s">
        <v>85</v>
      </c>
      <c r="AV474" s="12" t="s">
        <v>83</v>
      </c>
      <c r="AW474" s="12" t="s">
        <v>35</v>
      </c>
      <c r="AX474" s="12" t="s">
        <v>75</v>
      </c>
      <c r="AY474" s="146" t="s">
        <v>129</v>
      </c>
    </row>
    <row r="475" spans="2:65" s="13" customFormat="1" ht="11.25">
      <c r="B475" s="151"/>
      <c r="D475" s="145" t="s">
        <v>140</v>
      </c>
      <c r="E475" s="152" t="s">
        <v>19</v>
      </c>
      <c r="F475" s="153" t="s">
        <v>506</v>
      </c>
      <c r="H475" s="154">
        <v>10.6</v>
      </c>
      <c r="I475" s="155"/>
      <c r="L475" s="151"/>
      <c r="M475" s="156"/>
      <c r="T475" s="157"/>
      <c r="AT475" s="152" t="s">
        <v>140</v>
      </c>
      <c r="AU475" s="152" t="s">
        <v>85</v>
      </c>
      <c r="AV475" s="13" t="s">
        <v>85</v>
      </c>
      <c r="AW475" s="13" t="s">
        <v>35</v>
      </c>
      <c r="AX475" s="13" t="s">
        <v>75</v>
      </c>
      <c r="AY475" s="152" t="s">
        <v>129</v>
      </c>
    </row>
    <row r="476" spans="2:65" s="14" customFormat="1" ht="11.25">
      <c r="B476" s="158"/>
      <c r="D476" s="145" t="s">
        <v>140</v>
      </c>
      <c r="E476" s="159" t="s">
        <v>19</v>
      </c>
      <c r="F476" s="160" t="s">
        <v>151</v>
      </c>
      <c r="H476" s="161">
        <v>10.6</v>
      </c>
      <c r="I476" s="162"/>
      <c r="L476" s="158"/>
      <c r="M476" s="163"/>
      <c r="T476" s="164"/>
      <c r="AT476" s="159" t="s">
        <v>140</v>
      </c>
      <c r="AU476" s="159" t="s">
        <v>85</v>
      </c>
      <c r="AV476" s="14" t="s">
        <v>136</v>
      </c>
      <c r="AW476" s="14" t="s">
        <v>35</v>
      </c>
      <c r="AX476" s="14" t="s">
        <v>83</v>
      </c>
      <c r="AY476" s="159" t="s">
        <v>129</v>
      </c>
    </row>
    <row r="477" spans="2:65" s="1" customFormat="1" ht="24.2" customHeight="1">
      <c r="B477" s="32"/>
      <c r="C477" s="165" t="s">
        <v>507</v>
      </c>
      <c r="D477" s="165" t="s">
        <v>223</v>
      </c>
      <c r="E477" s="166" t="s">
        <v>508</v>
      </c>
      <c r="F477" s="167" t="s">
        <v>509</v>
      </c>
      <c r="G477" s="168" t="s">
        <v>282</v>
      </c>
      <c r="H477" s="169">
        <v>10.6</v>
      </c>
      <c r="I477" s="170"/>
      <c r="J477" s="171">
        <f>ROUND(I477*H477,2)</f>
        <v>0</v>
      </c>
      <c r="K477" s="167" t="s">
        <v>19</v>
      </c>
      <c r="L477" s="172"/>
      <c r="M477" s="173" t="s">
        <v>19</v>
      </c>
      <c r="N477" s="174" t="s">
        <v>46</v>
      </c>
      <c r="P477" s="136">
        <f>O477*H477</f>
        <v>0</v>
      </c>
      <c r="Q477" s="136">
        <v>2.5899999999999999E-3</v>
      </c>
      <c r="R477" s="136">
        <f>Q477*H477</f>
        <v>2.7453999999999999E-2</v>
      </c>
      <c r="S477" s="136">
        <v>0</v>
      </c>
      <c r="T477" s="137">
        <f>S477*H477</f>
        <v>0</v>
      </c>
      <c r="AR477" s="138" t="s">
        <v>144</v>
      </c>
      <c r="AT477" s="138" t="s">
        <v>223</v>
      </c>
      <c r="AU477" s="138" t="s">
        <v>85</v>
      </c>
      <c r="AY477" s="17" t="s">
        <v>129</v>
      </c>
      <c r="BE477" s="139">
        <f>IF(N477="základní",J477,0)</f>
        <v>0</v>
      </c>
      <c r="BF477" s="139">
        <f>IF(N477="snížená",J477,0)</f>
        <v>0</v>
      </c>
      <c r="BG477" s="139">
        <f>IF(N477="zákl. přenesená",J477,0)</f>
        <v>0</v>
      </c>
      <c r="BH477" s="139">
        <f>IF(N477="sníž. přenesená",J477,0)</f>
        <v>0</v>
      </c>
      <c r="BI477" s="139">
        <f>IF(N477="nulová",J477,0)</f>
        <v>0</v>
      </c>
      <c r="BJ477" s="17" t="s">
        <v>83</v>
      </c>
      <c r="BK477" s="139">
        <f>ROUND(I477*H477,2)</f>
        <v>0</v>
      </c>
      <c r="BL477" s="17" t="s">
        <v>136</v>
      </c>
      <c r="BM477" s="138" t="s">
        <v>510</v>
      </c>
    </row>
    <row r="478" spans="2:65" s="12" customFormat="1" ht="11.25">
      <c r="B478" s="144"/>
      <c r="D478" s="145" t="s">
        <v>140</v>
      </c>
      <c r="E478" s="146" t="s">
        <v>19</v>
      </c>
      <c r="F478" s="147" t="s">
        <v>501</v>
      </c>
      <c r="H478" s="146" t="s">
        <v>19</v>
      </c>
      <c r="I478" s="148"/>
      <c r="L478" s="144"/>
      <c r="M478" s="149"/>
      <c r="T478" s="150"/>
      <c r="AT478" s="146" t="s">
        <v>140</v>
      </c>
      <c r="AU478" s="146" t="s">
        <v>85</v>
      </c>
      <c r="AV478" s="12" t="s">
        <v>83</v>
      </c>
      <c r="AW478" s="12" t="s">
        <v>35</v>
      </c>
      <c r="AX478" s="12" t="s">
        <v>75</v>
      </c>
      <c r="AY478" s="146" t="s">
        <v>129</v>
      </c>
    </row>
    <row r="479" spans="2:65" s="13" customFormat="1" ht="11.25">
      <c r="B479" s="151"/>
      <c r="D479" s="145" t="s">
        <v>140</v>
      </c>
      <c r="E479" s="152" t="s">
        <v>19</v>
      </c>
      <c r="F479" s="153" t="s">
        <v>506</v>
      </c>
      <c r="H479" s="154">
        <v>10.6</v>
      </c>
      <c r="I479" s="155"/>
      <c r="L479" s="151"/>
      <c r="M479" s="156"/>
      <c r="T479" s="157"/>
      <c r="AT479" s="152" t="s">
        <v>140</v>
      </c>
      <c r="AU479" s="152" t="s">
        <v>85</v>
      </c>
      <c r="AV479" s="13" t="s">
        <v>85</v>
      </c>
      <c r="AW479" s="13" t="s">
        <v>35</v>
      </c>
      <c r="AX479" s="13" t="s">
        <v>75</v>
      </c>
      <c r="AY479" s="152" t="s">
        <v>129</v>
      </c>
    </row>
    <row r="480" spans="2:65" s="14" customFormat="1" ht="11.25">
      <c r="B480" s="158"/>
      <c r="D480" s="145" t="s">
        <v>140</v>
      </c>
      <c r="E480" s="159" t="s">
        <v>19</v>
      </c>
      <c r="F480" s="160" t="s">
        <v>151</v>
      </c>
      <c r="H480" s="161">
        <v>10.6</v>
      </c>
      <c r="I480" s="162"/>
      <c r="L480" s="158"/>
      <c r="M480" s="163"/>
      <c r="T480" s="164"/>
      <c r="AT480" s="159" t="s">
        <v>140</v>
      </c>
      <c r="AU480" s="159" t="s">
        <v>85</v>
      </c>
      <c r="AV480" s="14" t="s">
        <v>136</v>
      </c>
      <c r="AW480" s="14" t="s">
        <v>35</v>
      </c>
      <c r="AX480" s="14" t="s">
        <v>83</v>
      </c>
      <c r="AY480" s="159" t="s">
        <v>129</v>
      </c>
    </row>
    <row r="481" spans="2:65" s="1" customFormat="1" ht="37.9" customHeight="1">
      <c r="B481" s="32"/>
      <c r="C481" s="127" t="s">
        <v>511</v>
      </c>
      <c r="D481" s="127" t="s">
        <v>131</v>
      </c>
      <c r="E481" s="128" t="s">
        <v>512</v>
      </c>
      <c r="F481" s="129" t="s">
        <v>513</v>
      </c>
      <c r="G481" s="130" t="s">
        <v>247</v>
      </c>
      <c r="H481" s="131">
        <v>118</v>
      </c>
      <c r="I481" s="132"/>
      <c r="J481" s="133">
        <f>ROUND(I481*H481,2)</f>
        <v>0</v>
      </c>
      <c r="K481" s="129" t="s">
        <v>135</v>
      </c>
      <c r="L481" s="32"/>
      <c r="M481" s="134" t="s">
        <v>19</v>
      </c>
      <c r="N481" s="135" t="s">
        <v>46</v>
      </c>
      <c r="P481" s="136">
        <f>O481*H481</f>
        <v>0</v>
      </c>
      <c r="Q481" s="136">
        <v>1.0000000000000001E-5</v>
      </c>
      <c r="R481" s="136">
        <f>Q481*H481</f>
        <v>1.1800000000000001E-3</v>
      </c>
      <c r="S481" s="136">
        <v>0</v>
      </c>
      <c r="T481" s="137">
        <f>S481*H481</f>
        <v>0</v>
      </c>
      <c r="AR481" s="138" t="s">
        <v>136</v>
      </c>
      <c r="AT481" s="138" t="s">
        <v>131</v>
      </c>
      <c r="AU481" s="138" t="s">
        <v>85</v>
      </c>
      <c r="AY481" s="17" t="s">
        <v>129</v>
      </c>
      <c r="BE481" s="139">
        <f>IF(N481="základní",J481,0)</f>
        <v>0</v>
      </c>
      <c r="BF481" s="139">
        <f>IF(N481="snížená",J481,0)</f>
        <v>0</v>
      </c>
      <c r="BG481" s="139">
        <f>IF(N481="zákl. přenesená",J481,0)</f>
        <v>0</v>
      </c>
      <c r="BH481" s="139">
        <f>IF(N481="sníž. přenesená",J481,0)</f>
        <v>0</v>
      </c>
      <c r="BI481" s="139">
        <f>IF(N481="nulová",J481,0)</f>
        <v>0</v>
      </c>
      <c r="BJ481" s="17" t="s">
        <v>83</v>
      </c>
      <c r="BK481" s="139">
        <f>ROUND(I481*H481,2)</f>
        <v>0</v>
      </c>
      <c r="BL481" s="17" t="s">
        <v>136</v>
      </c>
      <c r="BM481" s="138" t="s">
        <v>514</v>
      </c>
    </row>
    <row r="482" spans="2:65" s="1" customFormat="1" ht="11.25">
      <c r="B482" s="32"/>
      <c r="D482" s="140" t="s">
        <v>138</v>
      </c>
      <c r="F482" s="141" t="s">
        <v>515</v>
      </c>
      <c r="I482" s="142"/>
      <c r="L482" s="32"/>
      <c r="M482" s="143"/>
      <c r="T482" s="53"/>
      <c r="AT482" s="17" t="s">
        <v>138</v>
      </c>
      <c r="AU482" s="17" t="s">
        <v>85</v>
      </c>
    </row>
    <row r="483" spans="2:65" s="12" customFormat="1" ht="11.25">
      <c r="B483" s="144"/>
      <c r="D483" s="145" t="s">
        <v>140</v>
      </c>
      <c r="E483" s="146" t="s">
        <v>19</v>
      </c>
      <c r="F483" s="147" t="s">
        <v>328</v>
      </c>
      <c r="H483" s="146" t="s">
        <v>19</v>
      </c>
      <c r="I483" s="148"/>
      <c r="L483" s="144"/>
      <c r="M483" s="149"/>
      <c r="T483" s="150"/>
      <c r="AT483" s="146" t="s">
        <v>140</v>
      </c>
      <c r="AU483" s="146" t="s">
        <v>85</v>
      </c>
      <c r="AV483" s="12" t="s">
        <v>83</v>
      </c>
      <c r="AW483" s="12" t="s">
        <v>35</v>
      </c>
      <c r="AX483" s="12" t="s">
        <v>75</v>
      </c>
      <c r="AY483" s="146" t="s">
        <v>129</v>
      </c>
    </row>
    <row r="484" spans="2:65" s="13" customFormat="1" ht="11.25">
      <c r="B484" s="151"/>
      <c r="D484" s="145" t="s">
        <v>140</v>
      </c>
      <c r="E484" s="152" t="s">
        <v>19</v>
      </c>
      <c r="F484" s="153" t="s">
        <v>516</v>
      </c>
      <c r="H484" s="154">
        <v>56</v>
      </c>
      <c r="I484" s="155"/>
      <c r="L484" s="151"/>
      <c r="M484" s="156"/>
      <c r="T484" s="157"/>
      <c r="AT484" s="152" t="s">
        <v>140</v>
      </c>
      <c r="AU484" s="152" t="s">
        <v>85</v>
      </c>
      <c r="AV484" s="13" t="s">
        <v>85</v>
      </c>
      <c r="AW484" s="13" t="s">
        <v>35</v>
      </c>
      <c r="AX484" s="13" t="s">
        <v>75</v>
      </c>
      <c r="AY484" s="152" t="s">
        <v>129</v>
      </c>
    </row>
    <row r="485" spans="2:65" s="12" customFormat="1" ht="11.25">
      <c r="B485" s="144"/>
      <c r="D485" s="145" t="s">
        <v>140</v>
      </c>
      <c r="E485" s="146" t="s">
        <v>19</v>
      </c>
      <c r="F485" s="147" t="s">
        <v>517</v>
      </c>
      <c r="H485" s="146" t="s">
        <v>19</v>
      </c>
      <c r="I485" s="148"/>
      <c r="L485" s="144"/>
      <c r="M485" s="149"/>
      <c r="T485" s="150"/>
      <c r="AT485" s="146" t="s">
        <v>140</v>
      </c>
      <c r="AU485" s="146" t="s">
        <v>85</v>
      </c>
      <c r="AV485" s="12" t="s">
        <v>83</v>
      </c>
      <c r="AW485" s="12" t="s">
        <v>35</v>
      </c>
      <c r="AX485" s="12" t="s">
        <v>75</v>
      </c>
      <c r="AY485" s="146" t="s">
        <v>129</v>
      </c>
    </row>
    <row r="486" spans="2:65" s="13" customFormat="1" ht="11.25">
      <c r="B486" s="151"/>
      <c r="D486" s="145" t="s">
        <v>140</v>
      </c>
      <c r="E486" s="152" t="s">
        <v>19</v>
      </c>
      <c r="F486" s="153" t="s">
        <v>518</v>
      </c>
      <c r="H486" s="154">
        <v>48</v>
      </c>
      <c r="I486" s="155"/>
      <c r="L486" s="151"/>
      <c r="M486" s="156"/>
      <c r="T486" s="157"/>
      <c r="AT486" s="152" t="s">
        <v>140</v>
      </c>
      <c r="AU486" s="152" t="s">
        <v>85</v>
      </c>
      <c r="AV486" s="13" t="s">
        <v>85</v>
      </c>
      <c r="AW486" s="13" t="s">
        <v>35</v>
      </c>
      <c r="AX486" s="13" t="s">
        <v>75</v>
      </c>
      <c r="AY486" s="152" t="s">
        <v>129</v>
      </c>
    </row>
    <row r="487" spans="2:65" s="12" customFormat="1" ht="11.25">
      <c r="B487" s="144"/>
      <c r="D487" s="145" t="s">
        <v>140</v>
      </c>
      <c r="E487" s="146" t="s">
        <v>19</v>
      </c>
      <c r="F487" s="147" t="s">
        <v>519</v>
      </c>
      <c r="H487" s="146" t="s">
        <v>19</v>
      </c>
      <c r="I487" s="148"/>
      <c r="L487" s="144"/>
      <c r="M487" s="149"/>
      <c r="T487" s="150"/>
      <c r="AT487" s="146" t="s">
        <v>140</v>
      </c>
      <c r="AU487" s="146" t="s">
        <v>85</v>
      </c>
      <c r="AV487" s="12" t="s">
        <v>83</v>
      </c>
      <c r="AW487" s="12" t="s">
        <v>35</v>
      </c>
      <c r="AX487" s="12" t="s">
        <v>75</v>
      </c>
      <c r="AY487" s="146" t="s">
        <v>129</v>
      </c>
    </row>
    <row r="488" spans="2:65" s="13" customFormat="1" ht="11.25">
      <c r="B488" s="151"/>
      <c r="D488" s="145" t="s">
        <v>140</v>
      </c>
      <c r="E488" s="152" t="s">
        <v>19</v>
      </c>
      <c r="F488" s="153" t="s">
        <v>520</v>
      </c>
      <c r="H488" s="154">
        <v>14</v>
      </c>
      <c r="I488" s="155"/>
      <c r="L488" s="151"/>
      <c r="M488" s="156"/>
      <c r="T488" s="157"/>
      <c r="AT488" s="152" t="s">
        <v>140</v>
      </c>
      <c r="AU488" s="152" t="s">
        <v>85</v>
      </c>
      <c r="AV488" s="13" t="s">
        <v>85</v>
      </c>
      <c r="AW488" s="13" t="s">
        <v>35</v>
      </c>
      <c r="AX488" s="13" t="s">
        <v>75</v>
      </c>
      <c r="AY488" s="152" t="s">
        <v>129</v>
      </c>
    </row>
    <row r="489" spans="2:65" s="14" customFormat="1" ht="11.25">
      <c r="B489" s="158"/>
      <c r="D489" s="145" t="s">
        <v>140</v>
      </c>
      <c r="E489" s="159" t="s">
        <v>19</v>
      </c>
      <c r="F489" s="160" t="s">
        <v>151</v>
      </c>
      <c r="H489" s="161">
        <v>118</v>
      </c>
      <c r="I489" s="162"/>
      <c r="L489" s="158"/>
      <c r="M489" s="163"/>
      <c r="T489" s="164"/>
      <c r="AT489" s="159" t="s">
        <v>140</v>
      </c>
      <c r="AU489" s="159" t="s">
        <v>85</v>
      </c>
      <c r="AV489" s="14" t="s">
        <v>136</v>
      </c>
      <c r="AW489" s="14" t="s">
        <v>35</v>
      </c>
      <c r="AX489" s="14" t="s">
        <v>83</v>
      </c>
      <c r="AY489" s="159" t="s">
        <v>129</v>
      </c>
    </row>
    <row r="490" spans="2:65" s="1" customFormat="1" ht="37.9" customHeight="1">
      <c r="B490" s="32"/>
      <c r="C490" s="127" t="s">
        <v>521</v>
      </c>
      <c r="D490" s="127" t="s">
        <v>131</v>
      </c>
      <c r="E490" s="128" t="s">
        <v>522</v>
      </c>
      <c r="F490" s="129" t="s">
        <v>523</v>
      </c>
      <c r="G490" s="130" t="s">
        <v>247</v>
      </c>
      <c r="H490" s="131">
        <v>72</v>
      </c>
      <c r="I490" s="132"/>
      <c r="J490" s="133">
        <f>ROUND(I490*H490,2)</f>
        <v>0</v>
      </c>
      <c r="K490" s="129" t="s">
        <v>135</v>
      </c>
      <c r="L490" s="32"/>
      <c r="M490" s="134" t="s">
        <v>19</v>
      </c>
      <c r="N490" s="135" t="s">
        <v>46</v>
      </c>
      <c r="P490" s="136">
        <f>O490*H490</f>
        <v>0</v>
      </c>
      <c r="Q490" s="136">
        <v>1.0000000000000001E-5</v>
      </c>
      <c r="R490" s="136">
        <f>Q490*H490</f>
        <v>7.2000000000000005E-4</v>
      </c>
      <c r="S490" s="136">
        <v>0</v>
      </c>
      <c r="T490" s="137">
        <f>S490*H490</f>
        <v>0</v>
      </c>
      <c r="AR490" s="138" t="s">
        <v>136</v>
      </c>
      <c r="AT490" s="138" t="s">
        <v>131</v>
      </c>
      <c r="AU490" s="138" t="s">
        <v>85</v>
      </c>
      <c r="AY490" s="17" t="s">
        <v>129</v>
      </c>
      <c r="BE490" s="139">
        <f>IF(N490="základní",J490,0)</f>
        <v>0</v>
      </c>
      <c r="BF490" s="139">
        <f>IF(N490="snížená",J490,0)</f>
        <v>0</v>
      </c>
      <c r="BG490" s="139">
        <f>IF(N490="zákl. přenesená",J490,0)</f>
        <v>0</v>
      </c>
      <c r="BH490" s="139">
        <f>IF(N490="sníž. přenesená",J490,0)</f>
        <v>0</v>
      </c>
      <c r="BI490" s="139">
        <f>IF(N490="nulová",J490,0)</f>
        <v>0</v>
      </c>
      <c r="BJ490" s="17" t="s">
        <v>83</v>
      </c>
      <c r="BK490" s="139">
        <f>ROUND(I490*H490,2)</f>
        <v>0</v>
      </c>
      <c r="BL490" s="17" t="s">
        <v>136</v>
      </c>
      <c r="BM490" s="138" t="s">
        <v>524</v>
      </c>
    </row>
    <row r="491" spans="2:65" s="1" customFormat="1" ht="11.25">
      <c r="B491" s="32"/>
      <c r="D491" s="140" t="s">
        <v>138</v>
      </c>
      <c r="F491" s="141" t="s">
        <v>525</v>
      </c>
      <c r="I491" s="142"/>
      <c r="L491" s="32"/>
      <c r="M491" s="143"/>
      <c r="T491" s="53"/>
      <c r="AT491" s="17" t="s">
        <v>138</v>
      </c>
      <c r="AU491" s="17" t="s">
        <v>85</v>
      </c>
    </row>
    <row r="492" spans="2:65" s="12" customFormat="1" ht="11.25">
      <c r="B492" s="144"/>
      <c r="D492" s="145" t="s">
        <v>140</v>
      </c>
      <c r="E492" s="146" t="s">
        <v>19</v>
      </c>
      <c r="F492" s="147" t="s">
        <v>526</v>
      </c>
      <c r="H492" s="146" t="s">
        <v>19</v>
      </c>
      <c r="I492" s="148"/>
      <c r="L492" s="144"/>
      <c r="M492" s="149"/>
      <c r="T492" s="150"/>
      <c r="AT492" s="146" t="s">
        <v>140</v>
      </c>
      <c r="AU492" s="146" t="s">
        <v>85</v>
      </c>
      <c r="AV492" s="12" t="s">
        <v>83</v>
      </c>
      <c r="AW492" s="12" t="s">
        <v>35</v>
      </c>
      <c r="AX492" s="12" t="s">
        <v>75</v>
      </c>
      <c r="AY492" s="146" t="s">
        <v>129</v>
      </c>
    </row>
    <row r="493" spans="2:65" s="13" customFormat="1" ht="11.25">
      <c r="B493" s="151"/>
      <c r="D493" s="145" t="s">
        <v>140</v>
      </c>
      <c r="E493" s="152" t="s">
        <v>19</v>
      </c>
      <c r="F493" s="153" t="s">
        <v>527</v>
      </c>
      <c r="H493" s="154">
        <v>72</v>
      </c>
      <c r="I493" s="155"/>
      <c r="L493" s="151"/>
      <c r="M493" s="156"/>
      <c r="T493" s="157"/>
      <c r="AT493" s="152" t="s">
        <v>140</v>
      </c>
      <c r="AU493" s="152" t="s">
        <v>85</v>
      </c>
      <c r="AV493" s="13" t="s">
        <v>85</v>
      </c>
      <c r="AW493" s="13" t="s">
        <v>35</v>
      </c>
      <c r="AX493" s="13" t="s">
        <v>75</v>
      </c>
      <c r="AY493" s="152" t="s">
        <v>129</v>
      </c>
    </row>
    <row r="494" spans="2:65" s="14" customFormat="1" ht="11.25">
      <c r="B494" s="158"/>
      <c r="D494" s="145" t="s">
        <v>140</v>
      </c>
      <c r="E494" s="159" t="s">
        <v>19</v>
      </c>
      <c r="F494" s="160" t="s">
        <v>151</v>
      </c>
      <c r="H494" s="161">
        <v>72</v>
      </c>
      <c r="I494" s="162"/>
      <c r="L494" s="158"/>
      <c r="M494" s="163"/>
      <c r="T494" s="164"/>
      <c r="AT494" s="159" t="s">
        <v>140</v>
      </c>
      <c r="AU494" s="159" t="s">
        <v>85</v>
      </c>
      <c r="AV494" s="14" t="s">
        <v>136</v>
      </c>
      <c r="AW494" s="14" t="s">
        <v>35</v>
      </c>
      <c r="AX494" s="14" t="s">
        <v>83</v>
      </c>
      <c r="AY494" s="159" t="s">
        <v>129</v>
      </c>
    </row>
    <row r="495" spans="2:65" s="1" customFormat="1" ht="33" customHeight="1">
      <c r="B495" s="32"/>
      <c r="C495" s="127" t="s">
        <v>528</v>
      </c>
      <c r="D495" s="127" t="s">
        <v>131</v>
      </c>
      <c r="E495" s="128" t="s">
        <v>529</v>
      </c>
      <c r="F495" s="129" t="s">
        <v>530</v>
      </c>
      <c r="G495" s="130" t="s">
        <v>247</v>
      </c>
      <c r="H495" s="131">
        <v>104</v>
      </c>
      <c r="I495" s="132"/>
      <c r="J495" s="133">
        <f>ROUND(I495*H495,2)</f>
        <v>0</v>
      </c>
      <c r="K495" s="129" t="s">
        <v>135</v>
      </c>
      <c r="L495" s="32"/>
      <c r="M495" s="134" t="s">
        <v>19</v>
      </c>
      <c r="N495" s="135" t="s">
        <v>46</v>
      </c>
      <c r="P495" s="136">
        <f>O495*H495</f>
        <v>0</v>
      </c>
      <c r="Q495" s="136">
        <v>6.9999999999999994E-5</v>
      </c>
      <c r="R495" s="136">
        <f>Q495*H495</f>
        <v>7.2799999999999991E-3</v>
      </c>
      <c r="S495" s="136">
        <v>0</v>
      </c>
      <c r="T495" s="137">
        <f>S495*H495</f>
        <v>0</v>
      </c>
      <c r="AR495" s="138" t="s">
        <v>136</v>
      </c>
      <c r="AT495" s="138" t="s">
        <v>131</v>
      </c>
      <c r="AU495" s="138" t="s">
        <v>85</v>
      </c>
      <c r="AY495" s="17" t="s">
        <v>129</v>
      </c>
      <c r="BE495" s="139">
        <f>IF(N495="základní",J495,0)</f>
        <v>0</v>
      </c>
      <c r="BF495" s="139">
        <f>IF(N495="snížená",J495,0)</f>
        <v>0</v>
      </c>
      <c r="BG495" s="139">
        <f>IF(N495="zákl. přenesená",J495,0)</f>
        <v>0</v>
      </c>
      <c r="BH495" s="139">
        <f>IF(N495="sníž. přenesená",J495,0)</f>
        <v>0</v>
      </c>
      <c r="BI495" s="139">
        <f>IF(N495="nulová",J495,0)</f>
        <v>0</v>
      </c>
      <c r="BJ495" s="17" t="s">
        <v>83</v>
      </c>
      <c r="BK495" s="139">
        <f>ROUND(I495*H495,2)</f>
        <v>0</v>
      </c>
      <c r="BL495" s="17" t="s">
        <v>136</v>
      </c>
      <c r="BM495" s="138" t="s">
        <v>531</v>
      </c>
    </row>
    <row r="496" spans="2:65" s="1" customFormat="1" ht="11.25">
      <c r="B496" s="32"/>
      <c r="D496" s="140" t="s">
        <v>138</v>
      </c>
      <c r="F496" s="141" t="s">
        <v>532</v>
      </c>
      <c r="I496" s="142"/>
      <c r="L496" s="32"/>
      <c r="M496" s="143"/>
      <c r="T496" s="53"/>
      <c r="AT496" s="17" t="s">
        <v>138</v>
      </c>
      <c r="AU496" s="17" t="s">
        <v>85</v>
      </c>
    </row>
    <row r="497" spans="2:65" s="12" customFormat="1" ht="11.25">
      <c r="B497" s="144"/>
      <c r="D497" s="145" t="s">
        <v>140</v>
      </c>
      <c r="E497" s="146" t="s">
        <v>19</v>
      </c>
      <c r="F497" s="147" t="s">
        <v>328</v>
      </c>
      <c r="H497" s="146" t="s">
        <v>19</v>
      </c>
      <c r="I497" s="148"/>
      <c r="L497" s="144"/>
      <c r="M497" s="149"/>
      <c r="T497" s="150"/>
      <c r="AT497" s="146" t="s">
        <v>140</v>
      </c>
      <c r="AU497" s="146" t="s">
        <v>85</v>
      </c>
      <c r="AV497" s="12" t="s">
        <v>83</v>
      </c>
      <c r="AW497" s="12" t="s">
        <v>35</v>
      </c>
      <c r="AX497" s="12" t="s">
        <v>75</v>
      </c>
      <c r="AY497" s="146" t="s">
        <v>129</v>
      </c>
    </row>
    <row r="498" spans="2:65" s="13" customFormat="1" ht="11.25">
      <c r="B498" s="151"/>
      <c r="D498" s="145" t="s">
        <v>140</v>
      </c>
      <c r="E498" s="152" t="s">
        <v>19</v>
      </c>
      <c r="F498" s="153" t="s">
        <v>516</v>
      </c>
      <c r="H498" s="154">
        <v>56</v>
      </c>
      <c r="I498" s="155"/>
      <c r="L498" s="151"/>
      <c r="M498" s="156"/>
      <c r="T498" s="157"/>
      <c r="AT498" s="152" t="s">
        <v>140</v>
      </c>
      <c r="AU498" s="152" t="s">
        <v>85</v>
      </c>
      <c r="AV498" s="13" t="s">
        <v>85</v>
      </c>
      <c r="AW498" s="13" t="s">
        <v>35</v>
      </c>
      <c r="AX498" s="13" t="s">
        <v>75</v>
      </c>
      <c r="AY498" s="152" t="s">
        <v>129</v>
      </c>
    </row>
    <row r="499" spans="2:65" s="12" customFormat="1" ht="11.25">
      <c r="B499" s="144"/>
      <c r="D499" s="145" t="s">
        <v>140</v>
      </c>
      <c r="E499" s="146" t="s">
        <v>19</v>
      </c>
      <c r="F499" s="147" t="s">
        <v>517</v>
      </c>
      <c r="H499" s="146" t="s">
        <v>19</v>
      </c>
      <c r="I499" s="148"/>
      <c r="L499" s="144"/>
      <c r="M499" s="149"/>
      <c r="T499" s="150"/>
      <c r="AT499" s="146" t="s">
        <v>140</v>
      </c>
      <c r="AU499" s="146" t="s">
        <v>85</v>
      </c>
      <c r="AV499" s="12" t="s">
        <v>83</v>
      </c>
      <c r="AW499" s="12" t="s">
        <v>35</v>
      </c>
      <c r="AX499" s="12" t="s">
        <v>75</v>
      </c>
      <c r="AY499" s="146" t="s">
        <v>129</v>
      </c>
    </row>
    <row r="500" spans="2:65" s="13" customFormat="1" ht="11.25">
      <c r="B500" s="151"/>
      <c r="D500" s="145" t="s">
        <v>140</v>
      </c>
      <c r="E500" s="152" t="s">
        <v>19</v>
      </c>
      <c r="F500" s="153" t="s">
        <v>518</v>
      </c>
      <c r="H500" s="154">
        <v>48</v>
      </c>
      <c r="I500" s="155"/>
      <c r="L500" s="151"/>
      <c r="M500" s="156"/>
      <c r="T500" s="157"/>
      <c r="AT500" s="152" t="s">
        <v>140</v>
      </c>
      <c r="AU500" s="152" t="s">
        <v>85</v>
      </c>
      <c r="AV500" s="13" t="s">
        <v>85</v>
      </c>
      <c r="AW500" s="13" t="s">
        <v>35</v>
      </c>
      <c r="AX500" s="13" t="s">
        <v>75</v>
      </c>
      <c r="AY500" s="152" t="s">
        <v>129</v>
      </c>
    </row>
    <row r="501" spans="2:65" s="14" customFormat="1" ht="11.25">
      <c r="B501" s="158"/>
      <c r="D501" s="145" t="s">
        <v>140</v>
      </c>
      <c r="E501" s="159" t="s">
        <v>19</v>
      </c>
      <c r="F501" s="160" t="s">
        <v>151</v>
      </c>
      <c r="H501" s="161">
        <v>104</v>
      </c>
      <c r="I501" s="162"/>
      <c r="L501" s="158"/>
      <c r="M501" s="163"/>
      <c r="T501" s="164"/>
      <c r="AT501" s="159" t="s">
        <v>140</v>
      </c>
      <c r="AU501" s="159" t="s">
        <v>85</v>
      </c>
      <c r="AV501" s="14" t="s">
        <v>136</v>
      </c>
      <c r="AW501" s="14" t="s">
        <v>35</v>
      </c>
      <c r="AX501" s="14" t="s">
        <v>83</v>
      </c>
      <c r="AY501" s="159" t="s">
        <v>129</v>
      </c>
    </row>
    <row r="502" spans="2:65" s="1" customFormat="1" ht="33" customHeight="1">
      <c r="B502" s="32"/>
      <c r="C502" s="127" t="s">
        <v>533</v>
      </c>
      <c r="D502" s="127" t="s">
        <v>131</v>
      </c>
      <c r="E502" s="128" t="s">
        <v>534</v>
      </c>
      <c r="F502" s="129" t="s">
        <v>535</v>
      </c>
      <c r="G502" s="130" t="s">
        <v>247</v>
      </c>
      <c r="H502" s="131">
        <v>72</v>
      </c>
      <c r="I502" s="132"/>
      <c r="J502" s="133">
        <f>ROUND(I502*H502,2)</f>
        <v>0</v>
      </c>
      <c r="K502" s="129" t="s">
        <v>135</v>
      </c>
      <c r="L502" s="32"/>
      <c r="M502" s="134" t="s">
        <v>19</v>
      </c>
      <c r="N502" s="135" t="s">
        <v>46</v>
      </c>
      <c r="P502" s="136">
        <f>O502*H502</f>
        <v>0</v>
      </c>
      <c r="Q502" s="136">
        <v>1.7000000000000001E-4</v>
      </c>
      <c r="R502" s="136">
        <f>Q502*H502</f>
        <v>1.2240000000000001E-2</v>
      </c>
      <c r="S502" s="136">
        <v>0</v>
      </c>
      <c r="T502" s="137">
        <f>S502*H502</f>
        <v>0</v>
      </c>
      <c r="AR502" s="138" t="s">
        <v>136</v>
      </c>
      <c r="AT502" s="138" t="s">
        <v>131</v>
      </c>
      <c r="AU502" s="138" t="s">
        <v>85</v>
      </c>
      <c r="AY502" s="17" t="s">
        <v>129</v>
      </c>
      <c r="BE502" s="139">
        <f>IF(N502="základní",J502,0)</f>
        <v>0</v>
      </c>
      <c r="BF502" s="139">
        <f>IF(N502="snížená",J502,0)</f>
        <v>0</v>
      </c>
      <c r="BG502" s="139">
        <f>IF(N502="zákl. přenesená",J502,0)</f>
        <v>0</v>
      </c>
      <c r="BH502" s="139">
        <f>IF(N502="sníž. přenesená",J502,0)</f>
        <v>0</v>
      </c>
      <c r="BI502" s="139">
        <f>IF(N502="nulová",J502,0)</f>
        <v>0</v>
      </c>
      <c r="BJ502" s="17" t="s">
        <v>83</v>
      </c>
      <c r="BK502" s="139">
        <f>ROUND(I502*H502,2)</f>
        <v>0</v>
      </c>
      <c r="BL502" s="17" t="s">
        <v>136</v>
      </c>
      <c r="BM502" s="138" t="s">
        <v>536</v>
      </c>
    </row>
    <row r="503" spans="2:65" s="1" customFormat="1" ht="11.25">
      <c r="B503" s="32"/>
      <c r="D503" s="140" t="s">
        <v>138</v>
      </c>
      <c r="F503" s="141" t="s">
        <v>537</v>
      </c>
      <c r="I503" s="142"/>
      <c r="L503" s="32"/>
      <c r="M503" s="143"/>
      <c r="T503" s="53"/>
      <c r="AT503" s="17" t="s">
        <v>138</v>
      </c>
      <c r="AU503" s="17" t="s">
        <v>85</v>
      </c>
    </row>
    <row r="504" spans="2:65" s="12" customFormat="1" ht="11.25">
      <c r="B504" s="144"/>
      <c r="D504" s="145" t="s">
        <v>140</v>
      </c>
      <c r="E504" s="146" t="s">
        <v>19</v>
      </c>
      <c r="F504" s="147" t="s">
        <v>526</v>
      </c>
      <c r="H504" s="146" t="s">
        <v>19</v>
      </c>
      <c r="I504" s="148"/>
      <c r="L504" s="144"/>
      <c r="M504" s="149"/>
      <c r="T504" s="150"/>
      <c r="AT504" s="146" t="s">
        <v>140</v>
      </c>
      <c r="AU504" s="146" t="s">
        <v>85</v>
      </c>
      <c r="AV504" s="12" t="s">
        <v>83</v>
      </c>
      <c r="AW504" s="12" t="s">
        <v>35</v>
      </c>
      <c r="AX504" s="12" t="s">
        <v>75</v>
      </c>
      <c r="AY504" s="146" t="s">
        <v>129</v>
      </c>
    </row>
    <row r="505" spans="2:65" s="13" customFormat="1" ht="11.25">
      <c r="B505" s="151"/>
      <c r="D505" s="145" t="s">
        <v>140</v>
      </c>
      <c r="E505" s="152" t="s">
        <v>19</v>
      </c>
      <c r="F505" s="153" t="s">
        <v>527</v>
      </c>
      <c r="H505" s="154">
        <v>72</v>
      </c>
      <c r="I505" s="155"/>
      <c r="L505" s="151"/>
      <c r="M505" s="156"/>
      <c r="T505" s="157"/>
      <c r="AT505" s="152" t="s">
        <v>140</v>
      </c>
      <c r="AU505" s="152" t="s">
        <v>85</v>
      </c>
      <c r="AV505" s="13" t="s">
        <v>85</v>
      </c>
      <c r="AW505" s="13" t="s">
        <v>35</v>
      </c>
      <c r="AX505" s="13" t="s">
        <v>75</v>
      </c>
      <c r="AY505" s="152" t="s">
        <v>129</v>
      </c>
    </row>
    <row r="506" spans="2:65" s="14" customFormat="1" ht="11.25">
      <c r="B506" s="158"/>
      <c r="D506" s="145" t="s">
        <v>140</v>
      </c>
      <c r="E506" s="159" t="s">
        <v>19</v>
      </c>
      <c r="F506" s="160" t="s">
        <v>151</v>
      </c>
      <c r="H506" s="161">
        <v>72</v>
      </c>
      <c r="I506" s="162"/>
      <c r="L506" s="158"/>
      <c r="M506" s="163"/>
      <c r="T506" s="164"/>
      <c r="AT506" s="159" t="s">
        <v>140</v>
      </c>
      <c r="AU506" s="159" t="s">
        <v>85</v>
      </c>
      <c r="AV506" s="14" t="s">
        <v>136</v>
      </c>
      <c r="AW506" s="14" t="s">
        <v>35</v>
      </c>
      <c r="AX506" s="14" t="s">
        <v>83</v>
      </c>
      <c r="AY506" s="159" t="s">
        <v>129</v>
      </c>
    </row>
    <row r="507" spans="2:65" s="11" customFormat="1" ht="22.9" customHeight="1">
      <c r="B507" s="115"/>
      <c r="D507" s="116" t="s">
        <v>74</v>
      </c>
      <c r="E507" s="125" t="s">
        <v>538</v>
      </c>
      <c r="F507" s="125" t="s">
        <v>539</v>
      </c>
      <c r="I507" s="118"/>
      <c r="J507" s="126">
        <f>BK507</f>
        <v>0</v>
      </c>
      <c r="L507" s="115"/>
      <c r="M507" s="120"/>
      <c r="P507" s="121">
        <f>SUM(P508:P509)</f>
        <v>0</v>
      </c>
      <c r="R507" s="121">
        <f>SUM(R508:R509)</f>
        <v>0</v>
      </c>
      <c r="T507" s="122">
        <f>SUM(T508:T509)</f>
        <v>0</v>
      </c>
      <c r="AR507" s="116" t="s">
        <v>83</v>
      </c>
      <c r="AT507" s="123" t="s">
        <v>74</v>
      </c>
      <c r="AU507" s="123" t="s">
        <v>83</v>
      </c>
      <c r="AY507" s="116" t="s">
        <v>129</v>
      </c>
      <c r="BK507" s="124">
        <f>SUM(BK508:BK509)</f>
        <v>0</v>
      </c>
    </row>
    <row r="508" spans="2:65" s="1" customFormat="1" ht="55.5" customHeight="1">
      <c r="B508" s="32"/>
      <c r="C508" s="127" t="s">
        <v>540</v>
      </c>
      <c r="D508" s="127" t="s">
        <v>131</v>
      </c>
      <c r="E508" s="128" t="s">
        <v>541</v>
      </c>
      <c r="F508" s="129" t="s">
        <v>542</v>
      </c>
      <c r="G508" s="130" t="s">
        <v>203</v>
      </c>
      <c r="H508" s="131">
        <v>105.61</v>
      </c>
      <c r="I508" s="132"/>
      <c r="J508" s="133">
        <f>ROUND(I508*H508,2)</f>
        <v>0</v>
      </c>
      <c r="K508" s="129" t="s">
        <v>135</v>
      </c>
      <c r="L508" s="32"/>
      <c r="M508" s="134" t="s">
        <v>19</v>
      </c>
      <c r="N508" s="135" t="s">
        <v>46</v>
      </c>
      <c r="P508" s="136">
        <f>O508*H508</f>
        <v>0</v>
      </c>
      <c r="Q508" s="136">
        <v>0</v>
      </c>
      <c r="R508" s="136">
        <f>Q508*H508</f>
        <v>0</v>
      </c>
      <c r="S508" s="136">
        <v>0</v>
      </c>
      <c r="T508" s="137">
        <f>S508*H508</f>
        <v>0</v>
      </c>
      <c r="AR508" s="138" t="s">
        <v>136</v>
      </c>
      <c r="AT508" s="138" t="s">
        <v>131</v>
      </c>
      <c r="AU508" s="138" t="s">
        <v>85</v>
      </c>
      <c r="AY508" s="17" t="s">
        <v>129</v>
      </c>
      <c r="BE508" s="139">
        <f>IF(N508="základní",J508,0)</f>
        <v>0</v>
      </c>
      <c r="BF508" s="139">
        <f>IF(N508="snížená",J508,0)</f>
        <v>0</v>
      </c>
      <c r="BG508" s="139">
        <f>IF(N508="zákl. přenesená",J508,0)</f>
        <v>0</v>
      </c>
      <c r="BH508" s="139">
        <f>IF(N508="sníž. přenesená",J508,0)</f>
        <v>0</v>
      </c>
      <c r="BI508" s="139">
        <f>IF(N508="nulová",J508,0)</f>
        <v>0</v>
      </c>
      <c r="BJ508" s="17" t="s">
        <v>83</v>
      </c>
      <c r="BK508" s="139">
        <f>ROUND(I508*H508,2)</f>
        <v>0</v>
      </c>
      <c r="BL508" s="17" t="s">
        <v>136</v>
      </c>
      <c r="BM508" s="138" t="s">
        <v>543</v>
      </c>
    </row>
    <row r="509" spans="2:65" s="1" customFormat="1" ht="11.25">
      <c r="B509" s="32"/>
      <c r="D509" s="140" t="s">
        <v>138</v>
      </c>
      <c r="F509" s="141" t="s">
        <v>544</v>
      </c>
      <c r="I509" s="142"/>
      <c r="L509" s="32"/>
      <c r="M509" s="143"/>
      <c r="T509" s="53"/>
      <c r="AT509" s="17" t="s">
        <v>138</v>
      </c>
      <c r="AU509" s="17" t="s">
        <v>85</v>
      </c>
    </row>
    <row r="510" spans="2:65" s="11" customFormat="1" ht="25.9" customHeight="1">
      <c r="B510" s="115"/>
      <c r="D510" s="116" t="s">
        <v>74</v>
      </c>
      <c r="E510" s="117" t="s">
        <v>545</v>
      </c>
      <c r="F510" s="117" t="s">
        <v>546</v>
      </c>
      <c r="I510" s="118"/>
      <c r="J510" s="119">
        <f>BK510</f>
        <v>0</v>
      </c>
      <c r="L510" s="115"/>
      <c r="M510" s="120"/>
      <c r="P510" s="121">
        <f>P511+P527+P591+P615+P629+P665+P679+P687</f>
        <v>0</v>
      </c>
      <c r="R510" s="121">
        <f>R511+R527+R591+R615+R629+R665+R679+R687</f>
        <v>6.5887585500000005</v>
      </c>
      <c r="T510" s="122">
        <f>T511+T527+T591+T615+T629+T665+T679+T687</f>
        <v>0</v>
      </c>
      <c r="AR510" s="116" t="s">
        <v>85</v>
      </c>
      <c r="AT510" s="123" t="s">
        <v>74</v>
      </c>
      <c r="AU510" s="123" t="s">
        <v>75</v>
      </c>
      <c r="AY510" s="116" t="s">
        <v>129</v>
      </c>
      <c r="BK510" s="124">
        <f>BK511+BK527+BK591+BK615+BK629+BK665+BK679+BK687</f>
        <v>0</v>
      </c>
    </row>
    <row r="511" spans="2:65" s="11" customFormat="1" ht="22.9" customHeight="1">
      <c r="B511" s="115"/>
      <c r="D511" s="116" t="s">
        <v>74</v>
      </c>
      <c r="E511" s="125" t="s">
        <v>547</v>
      </c>
      <c r="F511" s="125" t="s">
        <v>548</v>
      </c>
      <c r="I511" s="118"/>
      <c r="J511" s="126">
        <f>BK511</f>
        <v>0</v>
      </c>
      <c r="L511" s="115"/>
      <c r="M511" s="120"/>
      <c r="P511" s="121">
        <f>SUM(P512:P526)</f>
        <v>0</v>
      </c>
      <c r="R511" s="121">
        <f>SUM(R512:R526)</f>
        <v>1.52E-2</v>
      </c>
      <c r="T511" s="122">
        <f>SUM(T512:T526)</f>
        <v>0</v>
      </c>
      <c r="AR511" s="116" t="s">
        <v>85</v>
      </c>
      <c r="AT511" s="123" t="s">
        <v>74</v>
      </c>
      <c r="AU511" s="123" t="s">
        <v>83</v>
      </c>
      <c r="AY511" s="116" t="s">
        <v>129</v>
      </c>
      <c r="BK511" s="124">
        <f>SUM(BK512:BK526)</f>
        <v>0</v>
      </c>
    </row>
    <row r="512" spans="2:65" s="1" customFormat="1" ht="33" customHeight="1">
      <c r="B512" s="32"/>
      <c r="C512" s="127" t="s">
        <v>549</v>
      </c>
      <c r="D512" s="127" t="s">
        <v>131</v>
      </c>
      <c r="E512" s="128" t="s">
        <v>550</v>
      </c>
      <c r="F512" s="129" t="s">
        <v>551</v>
      </c>
      <c r="G512" s="130" t="s">
        <v>552</v>
      </c>
      <c r="H512" s="131">
        <v>1</v>
      </c>
      <c r="I512" s="132"/>
      <c r="J512" s="133">
        <f>ROUND(I512*H512,2)</f>
        <v>0</v>
      </c>
      <c r="K512" s="129" t="s">
        <v>19</v>
      </c>
      <c r="L512" s="32"/>
      <c r="M512" s="134" t="s">
        <v>19</v>
      </c>
      <c r="N512" s="135" t="s">
        <v>46</v>
      </c>
      <c r="P512" s="136">
        <f>O512*H512</f>
        <v>0</v>
      </c>
      <c r="Q512" s="136">
        <v>0</v>
      </c>
      <c r="R512" s="136">
        <f>Q512*H512</f>
        <v>0</v>
      </c>
      <c r="S512" s="136">
        <v>0</v>
      </c>
      <c r="T512" s="137">
        <f>S512*H512</f>
        <v>0</v>
      </c>
      <c r="AR512" s="138" t="s">
        <v>239</v>
      </c>
      <c r="AT512" s="138" t="s">
        <v>131</v>
      </c>
      <c r="AU512" s="138" t="s">
        <v>85</v>
      </c>
      <c r="AY512" s="17" t="s">
        <v>129</v>
      </c>
      <c r="BE512" s="139">
        <f>IF(N512="základní",J512,0)</f>
        <v>0</v>
      </c>
      <c r="BF512" s="139">
        <f>IF(N512="snížená",J512,0)</f>
        <v>0</v>
      </c>
      <c r="BG512" s="139">
        <f>IF(N512="zákl. přenesená",J512,0)</f>
        <v>0</v>
      </c>
      <c r="BH512" s="139">
        <f>IF(N512="sníž. přenesená",J512,0)</f>
        <v>0</v>
      </c>
      <c r="BI512" s="139">
        <f>IF(N512="nulová",J512,0)</f>
        <v>0</v>
      </c>
      <c r="BJ512" s="17" t="s">
        <v>83</v>
      </c>
      <c r="BK512" s="139">
        <f>ROUND(I512*H512,2)</f>
        <v>0</v>
      </c>
      <c r="BL512" s="17" t="s">
        <v>239</v>
      </c>
      <c r="BM512" s="138" t="s">
        <v>553</v>
      </c>
    </row>
    <row r="513" spans="2:65" s="12" customFormat="1" ht="11.25">
      <c r="B513" s="144"/>
      <c r="D513" s="145" t="s">
        <v>140</v>
      </c>
      <c r="E513" s="146" t="s">
        <v>19</v>
      </c>
      <c r="F513" s="147" t="s">
        <v>554</v>
      </c>
      <c r="H513" s="146" t="s">
        <v>19</v>
      </c>
      <c r="I513" s="148"/>
      <c r="L513" s="144"/>
      <c r="M513" s="149"/>
      <c r="T513" s="150"/>
      <c r="AT513" s="146" t="s">
        <v>140</v>
      </c>
      <c r="AU513" s="146" t="s">
        <v>85</v>
      </c>
      <c r="AV513" s="12" t="s">
        <v>83</v>
      </c>
      <c r="AW513" s="12" t="s">
        <v>35</v>
      </c>
      <c r="AX513" s="12" t="s">
        <v>75</v>
      </c>
      <c r="AY513" s="146" t="s">
        <v>129</v>
      </c>
    </row>
    <row r="514" spans="2:65" s="13" customFormat="1" ht="11.25">
      <c r="B514" s="151"/>
      <c r="D514" s="145" t="s">
        <v>140</v>
      </c>
      <c r="E514" s="152" t="s">
        <v>19</v>
      </c>
      <c r="F514" s="153" t="s">
        <v>83</v>
      </c>
      <c r="H514" s="154">
        <v>1</v>
      </c>
      <c r="I514" s="155"/>
      <c r="L514" s="151"/>
      <c r="M514" s="156"/>
      <c r="T514" s="157"/>
      <c r="AT514" s="152" t="s">
        <v>140</v>
      </c>
      <c r="AU514" s="152" t="s">
        <v>85</v>
      </c>
      <c r="AV514" s="13" t="s">
        <v>85</v>
      </c>
      <c r="AW514" s="13" t="s">
        <v>35</v>
      </c>
      <c r="AX514" s="13" t="s">
        <v>75</v>
      </c>
      <c r="AY514" s="152" t="s">
        <v>129</v>
      </c>
    </row>
    <row r="515" spans="2:65" s="14" customFormat="1" ht="11.25">
      <c r="B515" s="158"/>
      <c r="D515" s="145" t="s">
        <v>140</v>
      </c>
      <c r="E515" s="159" t="s">
        <v>19</v>
      </c>
      <c r="F515" s="160" t="s">
        <v>151</v>
      </c>
      <c r="H515" s="161">
        <v>1</v>
      </c>
      <c r="I515" s="162"/>
      <c r="L515" s="158"/>
      <c r="M515" s="163"/>
      <c r="T515" s="164"/>
      <c r="AT515" s="159" t="s">
        <v>140</v>
      </c>
      <c r="AU515" s="159" t="s">
        <v>85</v>
      </c>
      <c r="AV515" s="14" t="s">
        <v>136</v>
      </c>
      <c r="AW515" s="14" t="s">
        <v>35</v>
      </c>
      <c r="AX515" s="14" t="s">
        <v>83</v>
      </c>
      <c r="AY515" s="159" t="s">
        <v>129</v>
      </c>
    </row>
    <row r="516" spans="2:65" s="1" customFormat="1" ht="33" customHeight="1">
      <c r="B516" s="32"/>
      <c r="C516" s="127" t="s">
        <v>555</v>
      </c>
      <c r="D516" s="127" t="s">
        <v>131</v>
      </c>
      <c r="E516" s="128" t="s">
        <v>556</v>
      </c>
      <c r="F516" s="129" t="s">
        <v>557</v>
      </c>
      <c r="G516" s="130" t="s">
        <v>247</v>
      </c>
      <c r="H516" s="131">
        <v>8</v>
      </c>
      <c r="I516" s="132"/>
      <c r="J516" s="133">
        <f>ROUND(I516*H516,2)</f>
        <v>0</v>
      </c>
      <c r="K516" s="129" t="s">
        <v>135</v>
      </c>
      <c r="L516" s="32"/>
      <c r="M516" s="134" t="s">
        <v>19</v>
      </c>
      <c r="N516" s="135" t="s">
        <v>46</v>
      </c>
      <c r="P516" s="136">
        <f>O516*H516</f>
        <v>0</v>
      </c>
      <c r="Q516" s="136">
        <v>0</v>
      </c>
      <c r="R516" s="136">
        <f>Q516*H516</f>
        <v>0</v>
      </c>
      <c r="S516" s="136">
        <v>0</v>
      </c>
      <c r="T516" s="137">
        <f>S516*H516</f>
        <v>0</v>
      </c>
      <c r="AR516" s="138" t="s">
        <v>239</v>
      </c>
      <c r="AT516" s="138" t="s">
        <v>131</v>
      </c>
      <c r="AU516" s="138" t="s">
        <v>85</v>
      </c>
      <c r="AY516" s="17" t="s">
        <v>129</v>
      </c>
      <c r="BE516" s="139">
        <f>IF(N516="základní",J516,0)</f>
        <v>0</v>
      </c>
      <c r="BF516" s="139">
        <f>IF(N516="snížená",J516,0)</f>
        <v>0</v>
      </c>
      <c r="BG516" s="139">
        <f>IF(N516="zákl. přenesená",J516,0)</f>
        <v>0</v>
      </c>
      <c r="BH516" s="139">
        <f>IF(N516="sníž. přenesená",J516,0)</f>
        <v>0</v>
      </c>
      <c r="BI516" s="139">
        <f>IF(N516="nulová",J516,0)</f>
        <v>0</v>
      </c>
      <c r="BJ516" s="17" t="s">
        <v>83</v>
      </c>
      <c r="BK516" s="139">
        <f>ROUND(I516*H516,2)</f>
        <v>0</v>
      </c>
      <c r="BL516" s="17" t="s">
        <v>239</v>
      </c>
      <c r="BM516" s="138" t="s">
        <v>558</v>
      </c>
    </row>
    <row r="517" spans="2:65" s="1" customFormat="1" ht="11.25">
      <c r="B517" s="32"/>
      <c r="D517" s="140" t="s">
        <v>138</v>
      </c>
      <c r="F517" s="141" t="s">
        <v>559</v>
      </c>
      <c r="I517" s="142"/>
      <c r="L517" s="32"/>
      <c r="M517" s="143"/>
      <c r="T517" s="53"/>
      <c r="AT517" s="17" t="s">
        <v>138</v>
      </c>
      <c r="AU517" s="17" t="s">
        <v>85</v>
      </c>
    </row>
    <row r="518" spans="2:65" s="12" customFormat="1" ht="11.25">
      <c r="B518" s="144"/>
      <c r="D518" s="145" t="s">
        <v>140</v>
      </c>
      <c r="E518" s="146" t="s">
        <v>19</v>
      </c>
      <c r="F518" s="147" t="s">
        <v>560</v>
      </c>
      <c r="H518" s="146" t="s">
        <v>19</v>
      </c>
      <c r="I518" s="148"/>
      <c r="L518" s="144"/>
      <c r="M518" s="149"/>
      <c r="T518" s="150"/>
      <c r="AT518" s="146" t="s">
        <v>140</v>
      </c>
      <c r="AU518" s="146" t="s">
        <v>85</v>
      </c>
      <c r="AV518" s="12" t="s">
        <v>83</v>
      </c>
      <c r="AW518" s="12" t="s">
        <v>35</v>
      </c>
      <c r="AX518" s="12" t="s">
        <v>75</v>
      </c>
      <c r="AY518" s="146" t="s">
        <v>129</v>
      </c>
    </row>
    <row r="519" spans="2:65" s="13" customFormat="1" ht="11.25">
      <c r="B519" s="151"/>
      <c r="D519" s="145" t="s">
        <v>140</v>
      </c>
      <c r="E519" s="152" t="s">
        <v>19</v>
      </c>
      <c r="F519" s="153" t="s">
        <v>144</v>
      </c>
      <c r="H519" s="154">
        <v>8</v>
      </c>
      <c r="I519" s="155"/>
      <c r="L519" s="151"/>
      <c r="M519" s="156"/>
      <c r="T519" s="157"/>
      <c r="AT519" s="152" t="s">
        <v>140</v>
      </c>
      <c r="AU519" s="152" t="s">
        <v>85</v>
      </c>
      <c r="AV519" s="13" t="s">
        <v>85</v>
      </c>
      <c r="AW519" s="13" t="s">
        <v>35</v>
      </c>
      <c r="AX519" s="13" t="s">
        <v>75</v>
      </c>
      <c r="AY519" s="152" t="s">
        <v>129</v>
      </c>
    </row>
    <row r="520" spans="2:65" s="14" customFormat="1" ht="11.25">
      <c r="B520" s="158"/>
      <c r="D520" s="145" t="s">
        <v>140</v>
      </c>
      <c r="E520" s="159" t="s">
        <v>19</v>
      </c>
      <c r="F520" s="160" t="s">
        <v>151</v>
      </c>
      <c r="H520" s="161">
        <v>8</v>
      </c>
      <c r="I520" s="162"/>
      <c r="L520" s="158"/>
      <c r="M520" s="163"/>
      <c r="T520" s="164"/>
      <c r="AT520" s="159" t="s">
        <v>140</v>
      </c>
      <c r="AU520" s="159" t="s">
        <v>85</v>
      </c>
      <c r="AV520" s="14" t="s">
        <v>136</v>
      </c>
      <c r="AW520" s="14" t="s">
        <v>35</v>
      </c>
      <c r="AX520" s="14" t="s">
        <v>83</v>
      </c>
      <c r="AY520" s="159" t="s">
        <v>129</v>
      </c>
    </row>
    <row r="521" spans="2:65" s="1" customFormat="1" ht="44.25" customHeight="1">
      <c r="B521" s="32"/>
      <c r="C521" s="165" t="s">
        <v>561</v>
      </c>
      <c r="D521" s="165" t="s">
        <v>223</v>
      </c>
      <c r="E521" s="166" t="s">
        <v>562</v>
      </c>
      <c r="F521" s="167" t="s">
        <v>563</v>
      </c>
      <c r="G521" s="168" t="s">
        <v>247</v>
      </c>
      <c r="H521" s="169">
        <v>8</v>
      </c>
      <c r="I521" s="170"/>
      <c r="J521" s="171">
        <f>ROUND(I521*H521,2)</f>
        <v>0</v>
      </c>
      <c r="K521" s="167" t="s">
        <v>19</v>
      </c>
      <c r="L521" s="172"/>
      <c r="M521" s="173" t="s">
        <v>19</v>
      </c>
      <c r="N521" s="174" t="s">
        <v>46</v>
      </c>
      <c r="P521" s="136">
        <f>O521*H521</f>
        <v>0</v>
      </c>
      <c r="Q521" s="136">
        <v>1.9E-3</v>
      </c>
      <c r="R521" s="136">
        <f>Q521*H521</f>
        <v>1.52E-2</v>
      </c>
      <c r="S521" s="136">
        <v>0</v>
      </c>
      <c r="T521" s="137">
        <f>S521*H521</f>
        <v>0</v>
      </c>
      <c r="AR521" s="138" t="s">
        <v>332</v>
      </c>
      <c r="AT521" s="138" t="s">
        <v>223</v>
      </c>
      <c r="AU521" s="138" t="s">
        <v>85</v>
      </c>
      <c r="AY521" s="17" t="s">
        <v>129</v>
      </c>
      <c r="BE521" s="139">
        <f>IF(N521="základní",J521,0)</f>
        <v>0</v>
      </c>
      <c r="BF521" s="139">
        <f>IF(N521="snížená",J521,0)</f>
        <v>0</v>
      </c>
      <c r="BG521" s="139">
        <f>IF(N521="zákl. přenesená",J521,0)</f>
        <v>0</v>
      </c>
      <c r="BH521" s="139">
        <f>IF(N521="sníž. přenesená",J521,0)</f>
        <v>0</v>
      </c>
      <c r="BI521" s="139">
        <f>IF(N521="nulová",J521,0)</f>
        <v>0</v>
      </c>
      <c r="BJ521" s="17" t="s">
        <v>83</v>
      </c>
      <c r="BK521" s="139">
        <f>ROUND(I521*H521,2)</f>
        <v>0</v>
      </c>
      <c r="BL521" s="17" t="s">
        <v>239</v>
      </c>
      <c r="BM521" s="138" t="s">
        <v>564</v>
      </c>
    </row>
    <row r="522" spans="2:65" s="12" customFormat="1" ht="11.25">
      <c r="B522" s="144"/>
      <c r="D522" s="145" t="s">
        <v>140</v>
      </c>
      <c r="E522" s="146" t="s">
        <v>19</v>
      </c>
      <c r="F522" s="147" t="s">
        <v>560</v>
      </c>
      <c r="H522" s="146" t="s">
        <v>19</v>
      </c>
      <c r="I522" s="148"/>
      <c r="L522" s="144"/>
      <c r="M522" s="149"/>
      <c r="T522" s="150"/>
      <c r="AT522" s="146" t="s">
        <v>140</v>
      </c>
      <c r="AU522" s="146" t="s">
        <v>85</v>
      </c>
      <c r="AV522" s="12" t="s">
        <v>83</v>
      </c>
      <c r="AW522" s="12" t="s">
        <v>35</v>
      </c>
      <c r="AX522" s="12" t="s">
        <v>75</v>
      </c>
      <c r="AY522" s="146" t="s">
        <v>129</v>
      </c>
    </row>
    <row r="523" spans="2:65" s="13" customFormat="1" ht="11.25">
      <c r="B523" s="151"/>
      <c r="D523" s="145" t="s">
        <v>140</v>
      </c>
      <c r="E523" s="152" t="s">
        <v>19</v>
      </c>
      <c r="F523" s="153" t="s">
        <v>144</v>
      </c>
      <c r="H523" s="154">
        <v>8</v>
      </c>
      <c r="I523" s="155"/>
      <c r="L523" s="151"/>
      <c r="M523" s="156"/>
      <c r="T523" s="157"/>
      <c r="AT523" s="152" t="s">
        <v>140</v>
      </c>
      <c r="AU523" s="152" t="s">
        <v>85</v>
      </c>
      <c r="AV523" s="13" t="s">
        <v>85</v>
      </c>
      <c r="AW523" s="13" t="s">
        <v>35</v>
      </c>
      <c r="AX523" s="13" t="s">
        <v>75</v>
      </c>
      <c r="AY523" s="152" t="s">
        <v>129</v>
      </c>
    </row>
    <row r="524" spans="2:65" s="14" customFormat="1" ht="11.25">
      <c r="B524" s="158"/>
      <c r="D524" s="145" t="s">
        <v>140</v>
      </c>
      <c r="E524" s="159" t="s">
        <v>19</v>
      </c>
      <c r="F524" s="160" t="s">
        <v>151</v>
      </c>
      <c r="H524" s="161">
        <v>8</v>
      </c>
      <c r="I524" s="162"/>
      <c r="L524" s="158"/>
      <c r="M524" s="163"/>
      <c r="T524" s="164"/>
      <c r="AT524" s="159" t="s">
        <v>140</v>
      </c>
      <c r="AU524" s="159" t="s">
        <v>85</v>
      </c>
      <c r="AV524" s="14" t="s">
        <v>136</v>
      </c>
      <c r="AW524" s="14" t="s">
        <v>35</v>
      </c>
      <c r="AX524" s="14" t="s">
        <v>83</v>
      </c>
      <c r="AY524" s="159" t="s">
        <v>129</v>
      </c>
    </row>
    <row r="525" spans="2:65" s="1" customFormat="1" ht="37.9" customHeight="1">
      <c r="B525" s="32"/>
      <c r="C525" s="127" t="s">
        <v>565</v>
      </c>
      <c r="D525" s="127" t="s">
        <v>131</v>
      </c>
      <c r="E525" s="128" t="s">
        <v>566</v>
      </c>
      <c r="F525" s="129" t="s">
        <v>567</v>
      </c>
      <c r="G525" s="130" t="s">
        <v>568</v>
      </c>
      <c r="H525" s="176"/>
      <c r="I525" s="132"/>
      <c r="J525" s="133">
        <f>ROUND(I525*H525,2)</f>
        <v>0</v>
      </c>
      <c r="K525" s="129" t="s">
        <v>135</v>
      </c>
      <c r="L525" s="32"/>
      <c r="M525" s="134" t="s">
        <v>19</v>
      </c>
      <c r="N525" s="135" t="s">
        <v>46</v>
      </c>
      <c r="P525" s="136">
        <f>O525*H525</f>
        <v>0</v>
      </c>
      <c r="Q525" s="136">
        <v>0</v>
      </c>
      <c r="R525" s="136">
        <f>Q525*H525</f>
        <v>0</v>
      </c>
      <c r="S525" s="136">
        <v>0</v>
      </c>
      <c r="T525" s="137">
        <f>S525*H525</f>
        <v>0</v>
      </c>
      <c r="AR525" s="138" t="s">
        <v>239</v>
      </c>
      <c r="AT525" s="138" t="s">
        <v>131</v>
      </c>
      <c r="AU525" s="138" t="s">
        <v>85</v>
      </c>
      <c r="AY525" s="17" t="s">
        <v>129</v>
      </c>
      <c r="BE525" s="139">
        <f>IF(N525="základní",J525,0)</f>
        <v>0</v>
      </c>
      <c r="BF525" s="139">
        <f>IF(N525="snížená",J525,0)</f>
        <v>0</v>
      </c>
      <c r="BG525" s="139">
        <f>IF(N525="zákl. přenesená",J525,0)</f>
        <v>0</v>
      </c>
      <c r="BH525" s="139">
        <f>IF(N525="sníž. přenesená",J525,0)</f>
        <v>0</v>
      </c>
      <c r="BI525" s="139">
        <f>IF(N525="nulová",J525,0)</f>
        <v>0</v>
      </c>
      <c r="BJ525" s="17" t="s">
        <v>83</v>
      </c>
      <c r="BK525" s="139">
        <f>ROUND(I525*H525,2)</f>
        <v>0</v>
      </c>
      <c r="BL525" s="17" t="s">
        <v>239</v>
      </c>
      <c r="BM525" s="138" t="s">
        <v>569</v>
      </c>
    </row>
    <row r="526" spans="2:65" s="1" customFormat="1" ht="11.25">
      <c r="B526" s="32"/>
      <c r="D526" s="140" t="s">
        <v>138</v>
      </c>
      <c r="F526" s="141" t="s">
        <v>570</v>
      </c>
      <c r="I526" s="142"/>
      <c r="L526" s="32"/>
      <c r="M526" s="143"/>
      <c r="T526" s="53"/>
      <c r="AT526" s="17" t="s">
        <v>138</v>
      </c>
      <c r="AU526" s="17" t="s">
        <v>85</v>
      </c>
    </row>
    <row r="527" spans="2:65" s="11" customFormat="1" ht="22.9" customHeight="1">
      <c r="B527" s="115"/>
      <c r="D527" s="116" t="s">
        <v>74</v>
      </c>
      <c r="E527" s="125" t="s">
        <v>571</v>
      </c>
      <c r="F527" s="125" t="s">
        <v>572</v>
      </c>
      <c r="I527" s="118"/>
      <c r="J527" s="126">
        <f>BK527</f>
        <v>0</v>
      </c>
      <c r="L527" s="115"/>
      <c r="M527" s="120"/>
      <c r="P527" s="121">
        <f>SUM(P528:P590)</f>
        <v>0</v>
      </c>
      <c r="R527" s="121">
        <f>SUM(R528:R590)</f>
        <v>3.0558494</v>
      </c>
      <c r="T527" s="122">
        <f>SUM(T528:T590)</f>
        <v>0</v>
      </c>
      <c r="AR527" s="116" t="s">
        <v>85</v>
      </c>
      <c r="AT527" s="123" t="s">
        <v>74</v>
      </c>
      <c r="AU527" s="123" t="s">
        <v>83</v>
      </c>
      <c r="AY527" s="116" t="s">
        <v>129</v>
      </c>
      <c r="BK527" s="124">
        <f>SUM(BK528:BK590)</f>
        <v>0</v>
      </c>
    </row>
    <row r="528" spans="2:65" s="1" customFormat="1" ht="24.2" customHeight="1">
      <c r="B528" s="32"/>
      <c r="C528" s="127" t="s">
        <v>573</v>
      </c>
      <c r="D528" s="127" t="s">
        <v>131</v>
      </c>
      <c r="E528" s="128" t="s">
        <v>574</v>
      </c>
      <c r="F528" s="129" t="s">
        <v>575</v>
      </c>
      <c r="G528" s="130" t="s">
        <v>247</v>
      </c>
      <c r="H528" s="131">
        <v>18</v>
      </c>
      <c r="I528" s="132"/>
      <c r="J528" s="133">
        <f>ROUND(I528*H528,2)</f>
        <v>0</v>
      </c>
      <c r="K528" s="129" t="s">
        <v>19</v>
      </c>
      <c r="L528" s="32"/>
      <c r="M528" s="134" t="s">
        <v>19</v>
      </c>
      <c r="N528" s="135" t="s">
        <v>46</v>
      </c>
      <c r="P528" s="136">
        <f>O528*H528</f>
        <v>0</v>
      </c>
      <c r="Q528" s="136">
        <v>2.6700000000000001E-3</v>
      </c>
      <c r="R528" s="136">
        <f>Q528*H528</f>
        <v>4.8059999999999999E-2</v>
      </c>
      <c r="S528" s="136">
        <v>0</v>
      </c>
      <c r="T528" s="137">
        <f>S528*H528</f>
        <v>0</v>
      </c>
      <c r="AR528" s="138" t="s">
        <v>239</v>
      </c>
      <c r="AT528" s="138" t="s">
        <v>131</v>
      </c>
      <c r="AU528" s="138" t="s">
        <v>85</v>
      </c>
      <c r="AY528" s="17" t="s">
        <v>129</v>
      </c>
      <c r="BE528" s="139">
        <f>IF(N528="základní",J528,0)</f>
        <v>0</v>
      </c>
      <c r="BF528" s="139">
        <f>IF(N528="snížená",J528,0)</f>
        <v>0</v>
      </c>
      <c r="BG528" s="139">
        <f>IF(N528="zákl. přenesená",J528,0)</f>
        <v>0</v>
      </c>
      <c r="BH528" s="139">
        <f>IF(N528="sníž. přenesená",J528,0)</f>
        <v>0</v>
      </c>
      <c r="BI528" s="139">
        <f>IF(N528="nulová",J528,0)</f>
        <v>0</v>
      </c>
      <c r="BJ528" s="17" t="s">
        <v>83</v>
      </c>
      <c r="BK528" s="139">
        <f>ROUND(I528*H528,2)</f>
        <v>0</v>
      </c>
      <c r="BL528" s="17" t="s">
        <v>239</v>
      </c>
      <c r="BM528" s="138" t="s">
        <v>576</v>
      </c>
    </row>
    <row r="529" spans="2:65" s="12" customFormat="1" ht="11.25">
      <c r="B529" s="144"/>
      <c r="D529" s="145" t="s">
        <v>140</v>
      </c>
      <c r="E529" s="146" t="s">
        <v>19</v>
      </c>
      <c r="F529" s="147" t="s">
        <v>526</v>
      </c>
      <c r="H529" s="146" t="s">
        <v>19</v>
      </c>
      <c r="I529" s="148"/>
      <c r="L529" s="144"/>
      <c r="M529" s="149"/>
      <c r="T529" s="150"/>
      <c r="AT529" s="146" t="s">
        <v>140</v>
      </c>
      <c r="AU529" s="146" t="s">
        <v>85</v>
      </c>
      <c r="AV529" s="12" t="s">
        <v>83</v>
      </c>
      <c r="AW529" s="12" t="s">
        <v>35</v>
      </c>
      <c r="AX529" s="12" t="s">
        <v>75</v>
      </c>
      <c r="AY529" s="146" t="s">
        <v>129</v>
      </c>
    </row>
    <row r="530" spans="2:65" s="13" customFormat="1" ht="11.25">
      <c r="B530" s="151"/>
      <c r="D530" s="145" t="s">
        <v>140</v>
      </c>
      <c r="E530" s="152" t="s">
        <v>19</v>
      </c>
      <c r="F530" s="153" t="s">
        <v>250</v>
      </c>
      <c r="H530" s="154">
        <v>18</v>
      </c>
      <c r="I530" s="155"/>
      <c r="L530" s="151"/>
      <c r="M530" s="156"/>
      <c r="T530" s="157"/>
      <c r="AT530" s="152" t="s">
        <v>140</v>
      </c>
      <c r="AU530" s="152" t="s">
        <v>85</v>
      </c>
      <c r="AV530" s="13" t="s">
        <v>85</v>
      </c>
      <c r="AW530" s="13" t="s">
        <v>35</v>
      </c>
      <c r="AX530" s="13" t="s">
        <v>75</v>
      </c>
      <c r="AY530" s="152" t="s">
        <v>129</v>
      </c>
    </row>
    <row r="531" spans="2:65" s="14" customFormat="1" ht="11.25">
      <c r="B531" s="158"/>
      <c r="D531" s="145" t="s">
        <v>140</v>
      </c>
      <c r="E531" s="159" t="s">
        <v>19</v>
      </c>
      <c r="F531" s="160" t="s">
        <v>151</v>
      </c>
      <c r="H531" s="161">
        <v>18</v>
      </c>
      <c r="I531" s="162"/>
      <c r="L531" s="158"/>
      <c r="M531" s="163"/>
      <c r="T531" s="164"/>
      <c r="AT531" s="159" t="s">
        <v>140</v>
      </c>
      <c r="AU531" s="159" t="s">
        <v>85</v>
      </c>
      <c r="AV531" s="14" t="s">
        <v>136</v>
      </c>
      <c r="AW531" s="14" t="s">
        <v>35</v>
      </c>
      <c r="AX531" s="14" t="s">
        <v>83</v>
      </c>
      <c r="AY531" s="159" t="s">
        <v>129</v>
      </c>
    </row>
    <row r="532" spans="2:65" s="1" customFormat="1" ht="21.75" customHeight="1">
      <c r="B532" s="32"/>
      <c r="C532" s="165" t="s">
        <v>577</v>
      </c>
      <c r="D532" s="165" t="s">
        <v>223</v>
      </c>
      <c r="E532" s="166" t="s">
        <v>578</v>
      </c>
      <c r="F532" s="167" t="s">
        <v>579</v>
      </c>
      <c r="G532" s="168" t="s">
        <v>203</v>
      </c>
      <c r="H532" s="169">
        <v>0.27</v>
      </c>
      <c r="I532" s="170"/>
      <c r="J532" s="171">
        <f>ROUND(I532*H532,2)</f>
        <v>0</v>
      </c>
      <c r="K532" s="167" t="s">
        <v>135</v>
      </c>
      <c r="L532" s="172"/>
      <c r="M532" s="173" t="s">
        <v>19</v>
      </c>
      <c r="N532" s="174" t="s">
        <v>46</v>
      </c>
      <c r="P532" s="136">
        <f>O532*H532</f>
        <v>0</v>
      </c>
      <c r="Q532" s="136">
        <v>1</v>
      </c>
      <c r="R532" s="136">
        <f>Q532*H532</f>
        <v>0.27</v>
      </c>
      <c r="S532" s="136">
        <v>0</v>
      </c>
      <c r="T532" s="137">
        <f>S532*H532</f>
        <v>0</v>
      </c>
      <c r="AR532" s="138" t="s">
        <v>332</v>
      </c>
      <c r="AT532" s="138" t="s">
        <v>223</v>
      </c>
      <c r="AU532" s="138" t="s">
        <v>85</v>
      </c>
      <c r="AY532" s="17" t="s">
        <v>129</v>
      </c>
      <c r="BE532" s="139">
        <f>IF(N532="základní",J532,0)</f>
        <v>0</v>
      </c>
      <c r="BF532" s="139">
        <f>IF(N532="snížená",J532,0)</f>
        <v>0</v>
      </c>
      <c r="BG532" s="139">
        <f>IF(N532="zákl. přenesená",J532,0)</f>
        <v>0</v>
      </c>
      <c r="BH532" s="139">
        <f>IF(N532="sníž. přenesená",J532,0)</f>
        <v>0</v>
      </c>
      <c r="BI532" s="139">
        <f>IF(N532="nulová",J532,0)</f>
        <v>0</v>
      </c>
      <c r="BJ532" s="17" t="s">
        <v>83</v>
      </c>
      <c r="BK532" s="139">
        <f>ROUND(I532*H532,2)</f>
        <v>0</v>
      </c>
      <c r="BL532" s="17" t="s">
        <v>239</v>
      </c>
      <c r="BM532" s="138" t="s">
        <v>580</v>
      </c>
    </row>
    <row r="533" spans="2:65" s="12" customFormat="1" ht="11.25">
      <c r="B533" s="144"/>
      <c r="D533" s="145" t="s">
        <v>140</v>
      </c>
      <c r="E533" s="146" t="s">
        <v>19</v>
      </c>
      <c r="F533" s="147" t="s">
        <v>526</v>
      </c>
      <c r="H533" s="146" t="s">
        <v>19</v>
      </c>
      <c r="I533" s="148"/>
      <c r="L533" s="144"/>
      <c r="M533" s="149"/>
      <c r="T533" s="150"/>
      <c r="AT533" s="146" t="s">
        <v>140</v>
      </c>
      <c r="AU533" s="146" t="s">
        <v>85</v>
      </c>
      <c r="AV533" s="12" t="s">
        <v>83</v>
      </c>
      <c r="AW533" s="12" t="s">
        <v>35</v>
      </c>
      <c r="AX533" s="12" t="s">
        <v>75</v>
      </c>
      <c r="AY533" s="146" t="s">
        <v>129</v>
      </c>
    </row>
    <row r="534" spans="2:65" s="13" customFormat="1" ht="11.25">
      <c r="B534" s="151"/>
      <c r="D534" s="145" t="s">
        <v>140</v>
      </c>
      <c r="E534" s="152" t="s">
        <v>19</v>
      </c>
      <c r="F534" s="153" t="s">
        <v>581</v>
      </c>
      <c r="H534" s="154">
        <v>6.7000000000000004E-2</v>
      </c>
      <c r="I534" s="155"/>
      <c r="L534" s="151"/>
      <c r="M534" s="156"/>
      <c r="T534" s="157"/>
      <c r="AT534" s="152" t="s">
        <v>140</v>
      </c>
      <c r="AU534" s="152" t="s">
        <v>85</v>
      </c>
      <c r="AV534" s="13" t="s">
        <v>85</v>
      </c>
      <c r="AW534" s="13" t="s">
        <v>35</v>
      </c>
      <c r="AX534" s="13" t="s">
        <v>75</v>
      </c>
      <c r="AY534" s="152" t="s">
        <v>129</v>
      </c>
    </row>
    <row r="535" spans="2:65" s="13" customFormat="1" ht="11.25">
      <c r="B535" s="151"/>
      <c r="D535" s="145" t="s">
        <v>140</v>
      </c>
      <c r="E535" s="152" t="s">
        <v>19</v>
      </c>
      <c r="F535" s="153" t="s">
        <v>582</v>
      </c>
      <c r="H535" s="154">
        <v>0.17799999999999999</v>
      </c>
      <c r="I535" s="155"/>
      <c r="L535" s="151"/>
      <c r="M535" s="156"/>
      <c r="T535" s="157"/>
      <c r="AT535" s="152" t="s">
        <v>140</v>
      </c>
      <c r="AU535" s="152" t="s">
        <v>85</v>
      </c>
      <c r="AV535" s="13" t="s">
        <v>85</v>
      </c>
      <c r="AW535" s="13" t="s">
        <v>35</v>
      </c>
      <c r="AX535" s="13" t="s">
        <v>75</v>
      </c>
      <c r="AY535" s="152" t="s">
        <v>129</v>
      </c>
    </row>
    <row r="536" spans="2:65" s="14" customFormat="1" ht="11.25">
      <c r="B536" s="158"/>
      <c r="D536" s="145" t="s">
        <v>140</v>
      </c>
      <c r="E536" s="159" t="s">
        <v>19</v>
      </c>
      <c r="F536" s="160" t="s">
        <v>151</v>
      </c>
      <c r="H536" s="161">
        <v>0.245</v>
      </c>
      <c r="I536" s="162"/>
      <c r="L536" s="158"/>
      <c r="M536" s="163"/>
      <c r="T536" s="164"/>
      <c r="AT536" s="159" t="s">
        <v>140</v>
      </c>
      <c r="AU536" s="159" t="s">
        <v>85</v>
      </c>
      <c r="AV536" s="14" t="s">
        <v>136</v>
      </c>
      <c r="AW536" s="14" t="s">
        <v>35</v>
      </c>
      <c r="AX536" s="14" t="s">
        <v>83</v>
      </c>
      <c r="AY536" s="159" t="s">
        <v>129</v>
      </c>
    </row>
    <row r="537" spans="2:65" s="13" customFormat="1" ht="11.25">
      <c r="B537" s="151"/>
      <c r="D537" s="145" t="s">
        <v>140</v>
      </c>
      <c r="F537" s="153" t="s">
        <v>583</v>
      </c>
      <c r="H537" s="154">
        <v>0.27</v>
      </c>
      <c r="I537" s="155"/>
      <c r="L537" s="151"/>
      <c r="M537" s="156"/>
      <c r="T537" s="157"/>
      <c r="AT537" s="152" t="s">
        <v>140</v>
      </c>
      <c r="AU537" s="152" t="s">
        <v>85</v>
      </c>
      <c r="AV537" s="13" t="s">
        <v>85</v>
      </c>
      <c r="AW537" s="13" t="s">
        <v>4</v>
      </c>
      <c r="AX537" s="13" t="s">
        <v>83</v>
      </c>
      <c r="AY537" s="152" t="s">
        <v>129</v>
      </c>
    </row>
    <row r="538" spans="2:65" s="1" customFormat="1" ht="21.75" customHeight="1">
      <c r="B538" s="32"/>
      <c r="C538" s="165" t="s">
        <v>584</v>
      </c>
      <c r="D538" s="165" t="s">
        <v>223</v>
      </c>
      <c r="E538" s="166" t="s">
        <v>585</v>
      </c>
      <c r="F538" s="167" t="s">
        <v>586</v>
      </c>
      <c r="G538" s="168" t="s">
        <v>203</v>
      </c>
      <c r="H538" s="169">
        <v>0.16500000000000001</v>
      </c>
      <c r="I538" s="170"/>
      <c r="J538" s="171">
        <f>ROUND(I538*H538,2)</f>
        <v>0</v>
      </c>
      <c r="K538" s="167" t="s">
        <v>135</v>
      </c>
      <c r="L538" s="172"/>
      <c r="M538" s="173" t="s">
        <v>19</v>
      </c>
      <c r="N538" s="174" t="s">
        <v>46</v>
      </c>
      <c r="P538" s="136">
        <f>O538*H538</f>
        <v>0</v>
      </c>
      <c r="Q538" s="136">
        <v>1</v>
      </c>
      <c r="R538" s="136">
        <f>Q538*H538</f>
        <v>0.16500000000000001</v>
      </c>
      <c r="S538" s="136">
        <v>0</v>
      </c>
      <c r="T538" s="137">
        <f>S538*H538</f>
        <v>0</v>
      </c>
      <c r="AR538" s="138" t="s">
        <v>332</v>
      </c>
      <c r="AT538" s="138" t="s">
        <v>223</v>
      </c>
      <c r="AU538" s="138" t="s">
        <v>85</v>
      </c>
      <c r="AY538" s="17" t="s">
        <v>129</v>
      </c>
      <c r="BE538" s="139">
        <f>IF(N538="základní",J538,0)</f>
        <v>0</v>
      </c>
      <c r="BF538" s="139">
        <f>IF(N538="snížená",J538,0)</f>
        <v>0</v>
      </c>
      <c r="BG538" s="139">
        <f>IF(N538="zákl. přenesená",J538,0)</f>
        <v>0</v>
      </c>
      <c r="BH538" s="139">
        <f>IF(N538="sníž. přenesená",J538,0)</f>
        <v>0</v>
      </c>
      <c r="BI538" s="139">
        <f>IF(N538="nulová",J538,0)</f>
        <v>0</v>
      </c>
      <c r="BJ538" s="17" t="s">
        <v>83</v>
      </c>
      <c r="BK538" s="139">
        <f>ROUND(I538*H538,2)</f>
        <v>0</v>
      </c>
      <c r="BL538" s="17" t="s">
        <v>239</v>
      </c>
      <c r="BM538" s="138" t="s">
        <v>587</v>
      </c>
    </row>
    <row r="539" spans="2:65" s="12" customFormat="1" ht="11.25">
      <c r="B539" s="144"/>
      <c r="D539" s="145" t="s">
        <v>140</v>
      </c>
      <c r="E539" s="146" t="s">
        <v>19</v>
      </c>
      <c r="F539" s="147" t="s">
        <v>526</v>
      </c>
      <c r="H539" s="146" t="s">
        <v>19</v>
      </c>
      <c r="I539" s="148"/>
      <c r="L539" s="144"/>
      <c r="M539" s="149"/>
      <c r="T539" s="150"/>
      <c r="AT539" s="146" t="s">
        <v>140</v>
      </c>
      <c r="AU539" s="146" t="s">
        <v>85</v>
      </c>
      <c r="AV539" s="12" t="s">
        <v>83</v>
      </c>
      <c r="AW539" s="12" t="s">
        <v>35</v>
      </c>
      <c r="AX539" s="12" t="s">
        <v>75</v>
      </c>
      <c r="AY539" s="146" t="s">
        <v>129</v>
      </c>
    </row>
    <row r="540" spans="2:65" s="13" customFormat="1" ht="11.25">
      <c r="B540" s="151"/>
      <c r="D540" s="145" t="s">
        <v>140</v>
      </c>
      <c r="E540" s="152" t="s">
        <v>19</v>
      </c>
      <c r="F540" s="153" t="s">
        <v>588</v>
      </c>
      <c r="H540" s="154">
        <v>5.8000000000000003E-2</v>
      </c>
      <c r="I540" s="155"/>
      <c r="L540" s="151"/>
      <c r="M540" s="156"/>
      <c r="T540" s="157"/>
      <c r="AT540" s="152" t="s">
        <v>140</v>
      </c>
      <c r="AU540" s="152" t="s">
        <v>85</v>
      </c>
      <c r="AV540" s="13" t="s">
        <v>85</v>
      </c>
      <c r="AW540" s="13" t="s">
        <v>35</v>
      </c>
      <c r="AX540" s="13" t="s">
        <v>75</v>
      </c>
      <c r="AY540" s="152" t="s">
        <v>129</v>
      </c>
    </row>
    <row r="541" spans="2:65" s="13" customFormat="1" ht="11.25">
      <c r="B541" s="151"/>
      <c r="D541" s="145" t="s">
        <v>140</v>
      </c>
      <c r="E541" s="152" t="s">
        <v>19</v>
      </c>
      <c r="F541" s="153" t="s">
        <v>589</v>
      </c>
      <c r="H541" s="154">
        <v>2.1000000000000001E-2</v>
      </c>
      <c r="I541" s="155"/>
      <c r="L541" s="151"/>
      <c r="M541" s="156"/>
      <c r="T541" s="157"/>
      <c r="AT541" s="152" t="s">
        <v>140</v>
      </c>
      <c r="AU541" s="152" t="s">
        <v>85</v>
      </c>
      <c r="AV541" s="13" t="s">
        <v>85</v>
      </c>
      <c r="AW541" s="13" t="s">
        <v>35</v>
      </c>
      <c r="AX541" s="13" t="s">
        <v>75</v>
      </c>
      <c r="AY541" s="152" t="s">
        <v>129</v>
      </c>
    </row>
    <row r="542" spans="2:65" s="13" customFormat="1" ht="11.25">
      <c r="B542" s="151"/>
      <c r="D542" s="145" t="s">
        <v>140</v>
      </c>
      <c r="E542" s="152" t="s">
        <v>19</v>
      </c>
      <c r="F542" s="153" t="s">
        <v>590</v>
      </c>
      <c r="H542" s="154">
        <v>7.0999999999999994E-2</v>
      </c>
      <c r="I542" s="155"/>
      <c r="L542" s="151"/>
      <c r="M542" s="156"/>
      <c r="T542" s="157"/>
      <c r="AT542" s="152" t="s">
        <v>140</v>
      </c>
      <c r="AU542" s="152" t="s">
        <v>85</v>
      </c>
      <c r="AV542" s="13" t="s">
        <v>85</v>
      </c>
      <c r="AW542" s="13" t="s">
        <v>35</v>
      </c>
      <c r="AX542" s="13" t="s">
        <v>75</v>
      </c>
      <c r="AY542" s="152" t="s">
        <v>129</v>
      </c>
    </row>
    <row r="543" spans="2:65" s="14" customFormat="1" ht="11.25">
      <c r="B543" s="158"/>
      <c r="D543" s="145" t="s">
        <v>140</v>
      </c>
      <c r="E543" s="159" t="s">
        <v>19</v>
      </c>
      <c r="F543" s="160" t="s">
        <v>151</v>
      </c>
      <c r="H543" s="161">
        <v>0.15</v>
      </c>
      <c r="I543" s="162"/>
      <c r="L543" s="158"/>
      <c r="M543" s="163"/>
      <c r="T543" s="164"/>
      <c r="AT543" s="159" t="s">
        <v>140</v>
      </c>
      <c r="AU543" s="159" t="s">
        <v>85</v>
      </c>
      <c r="AV543" s="14" t="s">
        <v>136</v>
      </c>
      <c r="AW543" s="14" t="s">
        <v>35</v>
      </c>
      <c r="AX543" s="14" t="s">
        <v>83</v>
      </c>
      <c r="AY543" s="159" t="s">
        <v>129</v>
      </c>
    </row>
    <row r="544" spans="2:65" s="13" customFormat="1" ht="11.25">
      <c r="B544" s="151"/>
      <c r="D544" s="145" t="s">
        <v>140</v>
      </c>
      <c r="F544" s="153" t="s">
        <v>591</v>
      </c>
      <c r="H544" s="154">
        <v>0.16500000000000001</v>
      </c>
      <c r="I544" s="155"/>
      <c r="L544" s="151"/>
      <c r="M544" s="156"/>
      <c r="T544" s="157"/>
      <c r="AT544" s="152" t="s">
        <v>140</v>
      </c>
      <c r="AU544" s="152" t="s">
        <v>85</v>
      </c>
      <c r="AV544" s="13" t="s">
        <v>85</v>
      </c>
      <c r="AW544" s="13" t="s">
        <v>4</v>
      </c>
      <c r="AX544" s="13" t="s">
        <v>83</v>
      </c>
      <c r="AY544" s="152" t="s">
        <v>129</v>
      </c>
    </row>
    <row r="545" spans="2:65" s="1" customFormat="1" ht="66.75" customHeight="1">
      <c r="B545" s="32"/>
      <c r="C545" s="127" t="s">
        <v>592</v>
      </c>
      <c r="D545" s="127" t="s">
        <v>131</v>
      </c>
      <c r="E545" s="128" t="s">
        <v>593</v>
      </c>
      <c r="F545" s="129" t="s">
        <v>594</v>
      </c>
      <c r="G545" s="130" t="s">
        <v>282</v>
      </c>
      <c r="H545" s="131">
        <v>214.4</v>
      </c>
      <c r="I545" s="132"/>
      <c r="J545" s="133">
        <f>ROUND(I545*H545,2)</f>
        <v>0</v>
      </c>
      <c r="K545" s="129" t="s">
        <v>135</v>
      </c>
      <c r="L545" s="32"/>
      <c r="M545" s="134" t="s">
        <v>19</v>
      </c>
      <c r="N545" s="135" t="s">
        <v>46</v>
      </c>
      <c r="P545" s="136">
        <f>O545*H545</f>
        <v>0</v>
      </c>
      <c r="Q545" s="136">
        <v>0</v>
      </c>
      <c r="R545" s="136">
        <f>Q545*H545</f>
        <v>0</v>
      </c>
      <c r="S545" s="136">
        <v>0</v>
      </c>
      <c r="T545" s="137">
        <f>S545*H545</f>
        <v>0</v>
      </c>
      <c r="AR545" s="138" t="s">
        <v>239</v>
      </c>
      <c r="AT545" s="138" t="s">
        <v>131</v>
      </c>
      <c r="AU545" s="138" t="s">
        <v>85</v>
      </c>
      <c r="AY545" s="17" t="s">
        <v>129</v>
      </c>
      <c r="BE545" s="139">
        <f>IF(N545="základní",J545,0)</f>
        <v>0</v>
      </c>
      <c r="BF545" s="139">
        <f>IF(N545="snížená",J545,0)</f>
        <v>0</v>
      </c>
      <c r="BG545" s="139">
        <f>IF(N545="zákl. přenesená",J545,0)</f>
        <v>0</v>
      </c>
      <c r="BH545" s="139">
        <f>IF(N545="sníž. přenesená",J545,0)</f>
        <v>0</v>
      </c>
      <c r="BI545" s="139">
        <f>IF(N545="nulová",J545,0)</f>
        <v>0</v>
      </c>
      <c r="BJ545" s="17" t="s">
        <v>83</v>
      </c>
      <c r="BK545" s="139">
        <f>ROUND(I545*H545,2)</f>
        <v>0</v>
      </c>
      <c r="BL545" s="17" t="s">
        <v>239</v>
      </c>
      <c r="BM545" s="138" t="s">
        <v>595</v>
      </c>
    </row>
    <row r="546" spans="2:65" s="1" customFormat="1" ht="11.25">
      <c r="B546" s="32"/>
      <c r="D546" s="140" t="s">
        <v>138</v>
      </c>
      <c r="F546" s="141" t="s">
        <v>596</v>
      </c>
      <c r="I546" s="142"/>
      <c r="L546" s="32"/>
      <c r="M546" s="143"/>
      <c r="T546" s="53"/>
      <c r="AT546" s="17" t="s">
        <v>138</v>
      </c>
      <c r="AU546" s="17" t="s">
        <v>85</v>
      </c>
    </row>
    <row r="547" spans="2:65" s="12" customFormat="1" ht="11.25">
      <c r="B547" s="144"/>
      <c r="D547" s="145" t="s">
        <v>140</v>
      </c>
      <c r="E547" s="146" t="s">
        <v>19</v>
      </c>
      <c r="F547" s="147" t="s">
        <v>597</v>
      </c>
      <c r="H547" s="146" t="s">
        <v>19</v>
      </c>
      <c r="I547" s="148"/>
      <c r="L547" s="144"/>
      <c r="M547" s="149"/>
      <c r="T547" s="150"/>
      <c r="AT547" s="146" t="s">
        <v>140</v>
      </c>
      <c r="AU547" s="146" t="s">
        <v>85</v>
      </c>
      <c r="AV547" s="12" t="s">
        <v>83</v>
      </c>
      <c r="AW547" s="12" t="s">
        <v>35</v>
      </c>
      <c r="AX547" s="12" t="s">
        <v>75</v>
      </c>
      <c r="AY547" s="146" t="s">
        <v>129</v>
      </c>
    </row>
    <row r="548" spans="2:65" s="13" customFormat="1" ht="11.25">
      <c r="B548" s="151"/>
      <c r="D548" s="145" t="s">
        <v>140</v>
      </c>
      <c r="E548" s="152" t="s">
        <v>19</v>
      </c>
      <c r="F548" s="153" t="s">
        <v>598</v>
      </c>
      <c r="H548" s="154">
        <v>214.4</v>
      </c>
      <c r="I548" s="155"/>
      <c r="L548" s="151"/>
      <c r="M548" s="156"/>
      <c r="T548" s="157"/>
      <c r="AT548" s="152" t="s">
        <v>140</v>
      </c>
      <c r="AU548" s="152" t="s">
        <v>85</v>
      </c>
      <c r="AV548" s="13" t="s">
        <v>85</v>
      </c>
      <c r="AW548" s="13" t="s">
        <v>35</v>
      </c>
      <c r="AX548" s="13" t="s">
        <v>75</v>
      </c>
      <c r="AY548" s="152" t="s">
        <v>129</v>
      </c>
    </row>
    <row r="549" spans="2:65" s="14" customFormat="1" ht="11.25">
      <c r="B549" s="158"/>
      <c r="D549" s="145" t="s">
        <v>140</v>
      </c>
      <c r="E549" s="159" t="s">
        <v>19</v>
      </c>
      <c r="F549" s="160" t="s">
        <v>151</v>
      </c>
      <c r="H549" s="161">
        <v>214.4</v>
      </c>
      <c r="I549" s="162"/>
      <c r="L549" s="158"/>
      <c r="M549" s="163"/>
      <c r="T549" s="164"/>
      <c r="AT549" s="159" t="s">
        <v>140</v>
      </c>
      <c r="AU549" s="159" t="s">
        <v>85</v>
      </c>
      <c r="AV549" s="14" t="s">
        <v>136</v>
      </c>
      <c r="AW549" s="14" t="s">
        <v>35</v>
      </c>
      <c r="AX549" s="14" t="s">
        <v>83</v>
      </c>
      <c r="AY549" s="159" t="s">
        <v>129</v>
      </c>
    </row>
    <row r="550" spans="2:65" s="1" customFormat="1" ht="24.2" customHeight="1">
      <c r="B550" s="32"/>
      <c r="C550" s="165" t="s">
        <v>599</v>
      </c>
      <c r="D550" s="165" t="s">
        <v>223</v>
      </c>
      <c r="E550" s="166" t="s">
        <v>600</v>
      </c>
      <c r="F550" s="167" t="s">
        <v>601</v>
      </c>
      <c r="G550" s="168" t="s">
        <v>155</v>
      </c>
      <c r="H550" s="169">
        <v>3.3959999999999999</v>
      </c>
      <c r="I550" s="170"/>
      <c r="J550" s="171">
        <f>ROUND(I550*H550,2)</f>
        <v>0</v>
      </c>
      <c r="K550" s="167" t="s">
        <v>135</v>
      </c>
      <c r="L550" s="172"/>
      <c r="M550" s="173" t="s">
        <v>19</v>
      </c>
      <c r="N550" s="174" t="s">
        <v>46</v>
      </c>
      <c r="P550" s="136">
        <f>O550*H550</f>
        <v>0</v>
      </c>
      <c r="Q550" s="136">
        <v>0.44</v>
      </c>
      <c r="R550" s="136">
        <f>Q550*H550</f>
        <v>1.49424</v>
      </c>
      <c r="S550" s="136">
        <v>0</v>
      </c>
      <c r="T550" s="137">
        <f>S550*H550</f>
        <v>0</v>
      </c>
      <c r="AR550" s="138" t="s">
        <v>332</v>
      </c>
      <c r="AT550" s="138" t="s">
        <v>223</v>
      </c>
      <c r="AU550" s="138" t="s">
        <v>85</v>
      </c>
      <c r="AY550" s="17" t="s">
        <v>129</v>
      </c>
      <c r="BE550" s="139">
        <f>IF(N550="základní",J550,0)</f>
        <v>0</v>
      </c>
      <c r="BF550" s="139">
        <f>IF(N550="snížená",J550,0)</f>
        <v>0</v>
      </c>
      <c r="BG550" s="139">
        <f>IF(N550="zákl. přenesená",J550,0)</f>
        <v>0</v>
      </c>
      <c r="BH550" s="139">
        <f>IF(N550="sníž. přenesená",J550,0)</f>
        <v>0</v>
      </c>
      <c r="BI550" s="139">
        <f>IF(N550="nulová",J550,0)</f>
        <v>0</v>
      </c>
      <c r="BJ550" s="17" t="s">
        <v>83</v>
      </c>
      <c r="BK550" s="139">
        <f>ROUND(I550*H550,2)</f>
        <v>0</v>
      </c>
      <c r="BL550" s="17" t="s">
        <v>239</v>
      </c>
      <c r="BM550" s="138" t="s">
        <v>602</v>
      </c>
    </row>
    <row r="551" spans="2:65" s="12" customFormat="1" ht="11.25">
      <c r="B551" s="144"/>
      <c r="D551" s="145" t="s">
        <v>140</v>
      </c>
      <c r="E551" s="146" t="s">
        <v>19</v>
      </c>
      <c r="F551" s="147" t="s">
        <v>597</v>
      </c>
      <c r="H551" s="146" t="s">
        <v>19</v>
      </c>
      <c r="I551" s="148"/>
      <c r="L551" s="144"/>
      <c r="M551" s="149"/>
      <c r="T551" s="150"/>
      <c r="AT551" s="146" t="s">
        <v>140</v>
      </c>
      <c r="AU551" s="146" t="s">
        <v>85</v>
      </c>
      <c r="AV551" s="12" t="s">
        <v>83</v>
      </c>
      <c r="AW551" s="12" t="s">
        <v>35</v>
      </c>
      <c r="AX551" s="12" t="s">
        <v>75</v>
      </c>
      <c r="AY551" s="146" t="s">
        <v>129</v>
      </c>
    </row>
    <row r="552" spans="2:65" s="13" customFormat="1" ht="11.25">
      <c r="B552" s="151"/>
      <c r="D552" s="145" t="s">
        <v>140</v>
      </c>
      <c r="E552" s="152" t="s">
        <v>19</v>
      </c>
      <c r="F552" s="153" t="s">
        <v>603</v>
      </c>
      <c r="H552" s="154">
        <v>3.0870000000000002</v>
      </c>
      <c r="I552" s="155"/>
      <c r="L552" s="151"/>
      <c r="M552" s="156"/>
      <c r="T552" s="157"/>
      <c r="AT552" s="152" t="s">
        <v>140</v>
      </c>
      <c r="AU552" s="152" t="s">
        <v>85</v>
      </c>
      <c r="AV552" s="13" t="s">
        <v>85</v>
      </c>
      <c r="AW552" s="13" t="s">
        <v>35</v>
      </c>
      <c r="AX552" s="13" t="s">
        <v>75</v>
      </c>
      <c r="AY552" s="152" t="s">
        <v>129</v>
      </c>
    </row>
    <row r="553" spans="2:65" s="14" customFormat="1" ht="11.25">
      <c r="B553" s="158"/>
      <c r="D553" s="145" t="s">
        <v>140</v>
      </c>
      <c r="E553" s="159" t="s">
        <v>19</v>
      </c>
      <c r="F553" s="160" t="s">
        <v>151</v>
      </c>
      <c r="H553" s="161">
        <v>3.0870000000000002</v>
      </c>
      <c r="I553" s="162"/>
      <c r="L553" s="158"/>
      <c r="M553" s="163"/>
      <c r="T553" s="164"/>
      <c r="AT553" s="159" t="s">
        <v>140</v>
      </c>
      <c r="AU553" s="159" t="s">
        <v>85</v>
      </c>
      <c r="AV553" s="14" t="s">
        <v>136</v>
      </c>
      <c r="AW553" s="14" t="s">
        <v>35</v>
      </c>
      <c r="AX553" s="14" t="s">
        <v>83</v>
      </c>
      <c r="AY553" s="159" t="s">
        <v>129</v>
      </c>
    </row>
    <row r="554" spans="2:65" s="13" customFormat="1" ht="11.25">
      <c r="B554" s="151"/>
      <c r="D554" s="145" t="s">
        <v>140</v>
      </c>
      <c r="F554" s="153" t="s">
        <v>604</v>
      </c>
      <c r="H554" s="154">
        <v>3.3959999999999999</v>
      </c>
      <c r="I554" s="155"/>
      <c r="L554" s="151"/>
      <c r="M554" s="156"/>
      <c r="T554" s="157"/>
      <c r="AT554" s="152" t="s">
        <v>140</v>
      </c>
      <c r="AU554" s="152" t="s">
        <v>85</v>
      </c>
      <c r="AV554" s="13" t="s">
        <v>85</v>
      </c>
      <c r="AW554" s="13" t="s">
        <v>4</v>
      </c>
      <c r="AX554" s="13" t="s">
        <v>83</v>
      </c>
      <c r="AY554" s="152" t="s">
        <v>129</v>
      </c>
    </row>
    <row r="555" spans="2:65" s="1" customFormat="1" ht="37.9" customHeight="1">
      <c r="B555" s="32"/>
      <c r="C555" s="127" t="s">
        <v>605</v>
      </c>
      <c r="D555" s="127" t="s">
        <v>131</v>
      </c>
      <c r="E555" s="128" t="s">
        <v>606</v>
      </c>
      <c r="F555" s="129" t="s">
        <v>607</v>
      </c>
      <c r="G555" s="130" t="s">
        <v>155</v>
      </c>
      <c r="H555" s="131">
        <v>3.3959999999999999</v>
      </c>
      <c r="I555" s="132"/>
      <c r="J555" s="133">
        <f>ROUND(I555*H555,2)</f>
        <v>0</v>
      </c>
      <c r="K555" s="129" t="s">
        <v>135</v>
      </c>
      <c r="L555" s="32"/>
      <c r="M555" s="134" t="s">
        <v>19</v>
      </c>
      <c r="N555" s="135" t="s">
        <v>46</v>
      </c>
      <c r="P555" s="136">
        <f>O555*H555</f>
        <v>0</v>
      </c>
      <c r="Q555" s="136">
        <v>2.3300000000000001E-2</v>
      </c>
      <c r="R555" s="136">
        <f>Q555*H555</f>
        <v>7.9126799999999997E-2</v>
      </c>
      <c r="S555" s="136">
        <v>0</v>
      </c>
      <c r="T555" s="137">
        <f>S555*H555</f>
        <v>0</v>
      </c>
      <c r="AR555" s="138" t="s">
        <v>239</v>
      </c>
      <c r="AT555" s="138" t="s">
        <v>131</v>
      </c>
      <c r="AU555" s="138" t="s">
        <v>85</v>
      </c>
      <c r="AY555" s="17" t="s">
        <v>129</v>
      </c>
      <c r="BE555" s="139">
        <f>IF(N555="základní",J555,0)</f>
        <v>0</v>
      </c>
      <c r="BF555" s="139">
        <f>IF(N555="snížená",J555,0)</f>
        <v>0</v>
      </c>
      <c r="BG555" s="139">
        <f>IF(N555="zákl. přenesená",J555,0)</f>
        <v>0</v>
      </c>
      <c r="BH555" s="139">
        <f>IF(N555="sníž. přenesená",J555,0)</f>
        <v>0</v>
      </c>
      <c r="BI555" s="139">
        <f>IF(N555="nulová",J555,0)</f>
        <v>0</v>
      </c>
      <c r="BJ555" s="17" t="s">
        <v>83</v>
      </c>
      <c r="BK555" s="139">
        <f>ROUND(I555*H555,2)</f>
        <v>0</v>
      </c>
      <c r="BL555" s="17" t="s">
        <v>239</v>
      </c>
      <c r="BM555" s="138" t="s">
        <v>608</v>
      </c>
    </row>
    <row r="556" spans="2:65" s="1" customFormat="1" ht="11.25">
      <c r="B556" s="32"/>
      <c r="D556" s="140" t="s">
        <v>138</v>
      </c>
      <c r="F556" s="141" t="s">
        <v>609</v>
      </c>
      <c r="I556" s="142"/>
      <c r="L556" s="32"/>
      <c r="M556" s="143"/>
      <c r="T556" s="53"/>
      <c r="AT556" s="17" t="s">
        <v>138</v>
      </c>
      <c r="AU556" s="17" t="s">
        <v>85</v>
      </c>
    </row>
    <row r="557" spans="2:65" s="12" customFormat="1" ht="11.25">
      <c r="B557" s="144"/>
      <c r="D557" s="145" t="s">
        <v>140</v>
      </c>
      <c r="E557" s="146" t="s">
        <v>19</v>
      </c>
      <c r="F557" s="147" t="s">
        <v>597</v>
      </c>
      <c r="H557" s="146" t="s">
        <v>19</v>
      </c>
      <c r="I557" s="148"/>
      <c r="L557" s="144"/>
      <c r="M557" s="149"/>
      <c r="T557" s="150"/>
      <c r="AT557" s="146" t="s">
        <v>140</v>
      </c>
      <c r="AU557" s="146" t="s">
        <v>85</v>
      </c>
      <c r="AV557" s="12" t="s">
        <v>83</v>
      </c>
      <c r="AW557" s="12" t="s">
        <v>35</v>
      </c>
      <c r="AX557" s="12" t="s">
        <v>75</v>
      </c>
      <c r="AY557" s="146" t="s">
        <v>129</v>
      </c>
    </row>
    <row r="558" spans="2:65" s="13" customFormat="1" ht="11.25">
      <c r="B558" s="151"/>
      <c r="D558" s="145" t="s">
        <v>140</v>
      </c>
      <c r="E558" s="152" t="s">
        <v>19</v>
      </c>
      <c r="F558" s="153" t="s">
        <v>603</v>
      </c>
      <c r="H558" s="154">
        <v>3.0870000000000002</v>
      </c>
      <c r="I558" s="155"/>
      <c r="L558" s="151"/>
      <c r="M558" s="156"/>
      <c r="T558" s="157"/>
      <c r="AT558" s="152" t="s">
        <v>140</v>
      </c>
      <c r="AU558" s="152" t="s">
        <v>85</v>
      </c>
      <c r="AV558" s="13" t="s">
        <v>85</v>
      </c>
      <c r="AW558" s="13" t="s">
        <v>35</v>
      </c>
      <c r="AX558" s="13" t="s">
        <v>75</v>
      </c>
      <c r="AY558" s="152" t="s">
        <v>129</v>
      </c>
    </row>
    <row r="559" spans="2:65" s="14" customFormat="1" ht="11.25">
      <c r="B559" s="158"/>
      <c r="D559" s="145" t="s">
        <v>140</v>
      </c>
      <c r="E559" s="159" t="s">
        <v>19</v>
      </c>
      <c r="F559" s="160" t="s">
        <v>151</v>
      </c>
      <c r="H559" s="161">
        <v>3.0870000000000002</v>
      </c>
      <c r="I559" s="162"/>
      <c r="L559" s="158"/>
      <c r="M559" s="163"/>
      <c r="T559" s="164"/>
      <c r="AT559" s="159" t="s">
        <v>140</v>
      </c>
      <c r="AU559" s="159" t="s">
        <v>85</v>
      </c>
      <c r="AV559" s="14" t="s">
        <v>136</v>
      </c>
      <c r="AW559" s="14" t="s">
        <v>35</v>
      </c>
      <c r="AX559" s="14" t="s">
        <v>83</v>
      </c>
      <c r="AY559" s="159" t="s">
        <v>129</v>
      </c>
    </row>
    <row r="560" spans="2:65" s="13" customFormat="1" ht="11.25">
      <c r="B560" s="151"/>
      <c r="D560" s="145" t="s">
        <v>140</v>
      </c>
      <c r="F560" s="153" t="s">
        <v>604</v>
      </c>
      <c r="H560" s="154">
        <v>3.3959999999999999</v>
      </c>
      <c r="I560" s="155"/>
      <c r="L560" s="151"/>
      <c r="M560" s="156"/>
      <c r="T560" s="157"/>
      <c r="AT560" s="152" t="s">
        <v>140</v>
      </c>
      <c r="AU560" s="152" t="s">
        <v>85</v>
      </c>
      <c r="AV560" s="13" t="s">
        <v>85</v>
      </c>
      <c r="AW560" s="13" t="s">
        <v>4</v>
      </c>
      <c r="AX560" s="13" t="s">
        <v>83</v>
      </c>
      <c r="AY560" s="152" t="s">
        <v>129</v>
      </c>
    </row>
    <row r="561" spans="2:65" s="1" customFormat="1" ht="44.25" customHeight="1">
      <c r="B561" s="32"/>
      <c r="C561" s="127" t="s">
        <v>610</v>
      </c>
      <c r="D561" s="127" t="s">
        <v>131</v>
      </c>
      <c r="E561" s="128" t="s">
        <v>611</v>
      </c>
      <c r="F561" s="129" t="s">
        <v>612</v>
      </c>
      <c r="G561" s="130" t="s">
        <v>282</v>
      </c>
      <c r="H561" s="131">
        <v>42.3</v>
      </c>
      <c r="I561" s="132"/>
      <c r="J561" s="133">
        <f>ROUND(I561*H561,2)</f>
        <v>0</v>
      </c>
      <c r="K561" s="129" t="s">
        <v>135</v>
      </c>
      <c r="L561" s="32"/>
      <c r="M561" s="134" t="s">
        <v>19</v>
      </c>
      <c r="N561" s="135" t="s">
        <v>46</v>
      </c>
      <c r="P561" s="136">
        <f>O561*H561</f>
        <v>0</v>
      </c>
      <c r="Q561" s="136">
        <v>0</v>
      </c>
      <c r="R561" s="136">
        <f>Q561*H561</f>
        <v>0</v>
      </c>
      <c r="S561" s="136">
        <v>0</v>
      </c>
      <c r="T561" s="137">
        <f>S561*H561</f>
        <v>0</v>
      </c>
      <c r="AR561" s="138" t="s">
        <v>239</v>
      </c>
      <c r="AT561" s="138" t="s">
        <v>131</v>
      </c>
      <c r="AU561" s="138" t="s">
        <v>85</v>
      </c>
      <c r="AY561" s="17" t="s">
        <v>129</v>
      </c>
      <c r="BE561" s="139">
        <f>IF(N561="základní",J561,0)</f>
        <v>0</v>
      </c>
      <c r="BF561" s="139">
        <f>IF(N561="snížená",J561,0)</f>
        <v>0</v>
      </c>
      <c r="BG561" s="139">
        <f>IF(N561="zákl. přenesená",J561,0)</f>
        <v>0</v>
      </c>
      <c r="BH561" s="139">
        <f>IF(N561="sníž. přenesená",J561,0)</f>
        <v>0</v>
      </c>
      <c r="BI561" s="139">
        <f>IF(N561="nulová",J561,0)</f>
        <v>0</v>
      </c>
      <c r="BJ561" s="17" t="s">
        <v>83</v>
      </c>
      <c r="BK561" s="139">
        <f>ROUND(I561*H561,2)</f>
        <v>0</v>
      </c>
      <c r="BL561" s="17" t="s">
        <v>239</v>
      </c>
      <c r="BM561" s="138" t="s">
        <v>613</v>
      </c>
    </row>
    <row r="562" spans="2:65" s="1" customFormat="1" ht="11.25">
      <c r="B562" s="32"/>
      <c r="D562" s="140" t="s">
        <v>138</v>
      </c>
      <c r="F562" s="141" t="s">
        <v>614</v>
      </c>
      <c r="I562" s="142"/>
      <c r="L562" s="32"/>
      <c r="M562" s="143"/>
      <c r="T562" s="53"/>
      <c r="AT562" s="17" t="s">
        <v>138</v>
      </c>
      <c r="AU562" s="17" t="s">
        <v>85</v>
      </c>
    </row>
    <row r="563" spans="2:65" s="12" customFormat="1" ht="11.25">
      <c r="B563" s="144"/>
      <c r="D563" s="145" t="s">
        <v>140</v>
      </c>
      <c r="E563" s="146" t="s">
        <v>19</v>
      </c>
      <c r="F563" s="147" t="s">
        <v>526</v>
      </c>
      <c r="H563" s="146" t="s">
        <v>19</v>
      </c>
      <c r="I563" s="148"/>
      <c r="L563" s="144"/>
      <c r="M563" s="149"/>
      <c r="T563" s="150"/>
      <c r="AT563" s="146" t="s">
        <v>140</v>
      </c>
      <c r="AU563" s="146" t="s">
        <v>85</v>
      </c>
      <c r="AV563" s="12" t="s">
        <v>83</v>
      </c>
      <c r="AW563" s="12" t="s">
        <v>35</v>
      </c>
      <c r="AX563" s="12" t="s">
        <v>75</v>
      </c>
      <c r="AY563" s="146" t="s">
        <v>129</v>
      </c>
    </row>
    <row r="564" spans="2:65" s="13" customFormat="1" ht="11.25">
      <c r="B564" s="151"/>
      <c r="D564" s="145" t="s">
        <v>140</v>
      </c>
      <c r="E564" s="152" t="s">
        <v>19</v>
      </c>
      <c r="F564" s="153" t="s">
        <v>615</v>
      </c>
      <c r="H564" s="154">
        <v>42.3</v>
      </c>
      <c r="I564" s="155"/>
      <c r="L564" s="151"/>
      <c r="M564" s="156"/>
      <c r="T564" s="157"/>
      <c r="AT564" s="152" t="s">
        <v>140</v>
      </c>
      <c r="AU564" s="152" t="s">
        <v>85</v>
      </c>
      <c r="AV564" s="13" t="s">
        <v>85</v>
      </c>
      <c r="AW564" s="13" t="s">
        <v>35</v>
      </c>
      <c r="AX564" s="13" t="s">
        <v>75</v>
      </c>
      <c r="AY564" s="152" t="s">
        <v>129</v>
      </c>
    </row>
    <row r="565" spans="2:65" s="14" customFormat="1" ht="11.25">
      <c r="B565" s="158"/>
      <c r="D565" s="145" t="s">
        <v>140</v>
      </c>
      <c r="E565" s="159" t="s">
        <v>19</v>
      </c>
      <c r="F565" s="160" t="s">
        <v>151</v>
      </c>
      <c r="H565" s="161">
        <v>42.3</v>
      </c>
      <c r="I565" s="162"/>
      <c r="L565" s="158"/>
      <c r="M565" s="163"/>
      <c r="T565" s="164"/>
      <c r="AT565" s="159" t="s">
        <v>140</v>
      </c>
      <c r="AU565" s="159" t="s">
        <v>85</v>
      </c>
      <c r="AV565" s="14" t="s">
        <v>136</v>
      </c>
      <c r="AW565" s="14" t="s">
        <v>35</v>
      </c>
      <c r="AX565" s="14" t="s">
        <v>83</v>
      </c>
      <c r="AY565" s="159" t="s">
        <v>129</v>
      </c>
    </row>
    <row r="566" spans="2:65" s="1" customFormat="1" ht="24.2" customHeight="1">
      <c r="B566" s="32"/>
      <c r="C566" s="165" t="s">
        <v>616</v>
      </c>
      <c r="D566" s="165" t="s">
        <v>223</v>
      </c>
      <c r="E566" s="166" t="s">
        <v>617</v>
      </c>
      <c r="F566" s="167" t="s">
        <v>618</v>
      </c>
      <c r="G566" s="168" t="s">
        <v>155</v>
      </c>
      <c r="H566" s="169">
        <v>0.91200000000000003</v>
      </c>
      <c r="I566" s="170"/>
      <c r="J566" s="171">
        <f>ROUND(I566*H566,2)</f>
        <v>0</v>
      </c>
      <c r="K566" s="167" t="s">
        <v>135</v>
      </c>
      <c r="L566" s="172"/>
      <c r="M566" s="173" t="s">
        <v>19</v>
      </c>
      <c r="N566" s="174" t="s">
        <v>46</v>
      </c>
      <c r="P566" s="136">
        <f>O566*H566</f>
        <v>0</v>
      </c>
      <c r="Q566" s="136">
        <v>0.44</v>
      </c>
      <c r="R566" s="136">
        <f>Q566*H566</f>
        <v>0.40128000000000003</v>
      </c>
      <c r="S566" s="136">
        <v>0</v>
      </c>
      <c r="T566" s="137">
        <f>S566*H566</f>
        <v>0</v>
      </c>
      <c r="AR566" s="138" t="s">
        <v>332</v>
      </c>
      <c r="AT566" s="138" t="s">
        <v>223</v>
      </c>
      <c r="AU566" s="138" t="s">
        <v>85</v>
      </c>
      <c r="AY566" s="17" t="s">
        <v>129</v>
      </c>
      <c r="BE566" s="139">
        <f>IF(N566="základní",J566,0)</f>
        <v>0</v>
      </c>
      <c r="BF566" s="139">
        <f>IF(N566="snížená",J566,0)</f>
        <v>0</v>
      </c>
      <c r="BG566" s="139">
        <f>IF(N566="zákl. přenesená",J566,0)</f>
        <v>0</v>
      </c>
      <c r="BH566" s="139">
        <f>IF(N566="sníž. přenesená",J566,0)</f>
        <v>0</v>
      </c>
      <c r="BI566" s="139">
        <f>IF(N566="nulová",J566,0)</f>
        <v>0</v>
      </c>
      <c r="BJ566" s="17" t="s">
        <v>83</v>
      </c>
      <c r="BK566" s="139">
        <f>ROUND(I566*H566,2)</f>
        <v>0</v>
      </c>
      <c r="BL566" s="17" t="s">
        <v>239</v>
      </c>
      <c r="BM566" s="138" t="s">
        <v>619</v>
      </c>
    </row>
    <row r="567" spans="2:65" s="12" customFormat="1" ht="11.25">
      <c r="B567" s="144"/>
      <c r="D567" s="145" t="s">
        <v>140</v>
      </c>
      <c r="E567" s="146" t="s">
        <v>19</v>
      </c>
      <c r="F567" s="147" t="s">
        <v>526</v>
      </c>
      <c r="H567" s="146" t="s">
        <v>19</v>
      </c>
      <c r="I567" s="148"/>
      <c r="L567" s="144"/>
      <c r="M567" s="149"/>
      <c r="T567" s="150"/>
      <c r="AT567" s="146" t="s">
        <v>140</v>
      </c>
      <c r="AU567" s="146" t="s">
        <v>85</v>
      </c>
      <c r="AV567" s="12" t="s">
        <v>83</v>
      </c>
      <c r="AW567" s="12" t="s">
        <v>35</v>
      </c>
      <c r="AX567" s="12" t="s">
        <v>75</v>
      </c>
      <c r="AY567" s="146" t="s">
        <v>129</v>
      </c>
    </row>
    <row r="568" spans="2:65" s="13" customFormat="1" ht="11.25">
      <c r="B568" s="151"/>
      <c r="D568" s="145" t="s">
        <v>140</v>
      </c>
      <c r="E568" s="152" t="s">
        <v>19</v>
      </c>
      <c r="F568" s="153" t="s">
        <v>620</v>
      </c>
      <c r="H568" s="154">
        <v>0.82899999999999996</v>
      </c>
      <c r="I568" s="155"/>
      <c r="L568" s="151"/>
      <c r="M568" s="156"/>
      <c r="T568" s="157"/>
      <c r="AT568" s="152" t="s">
        <v>140</v>
      </c>
      <c r="AU568" s="152" t="s">
        <v>85</v>
      </c>
      <c r="AV568" s="13" t="s">
        <v>85</v>
      </c>
      <c r="AW568" s="13" t="s">
        <v>35</v>
      </c>
      <c r="AX568" s="13" t="s">
        <v>75</v>
      </c>
      <c r="AY568" s="152" t="s">
        <v>129</v>
      </c>
    </row>
    <row r="569" spans="2:65" s="14" customFormat="1" ht="11.25">
      <c r="B569" s="158"/>
      <c r="D569" s="145" t="s">
        <v>140</v>
      </c>
      <c r="E569" s="159" t="s">
        <v>19</v>
      </c>
      <c r="F569" s="160" t="s">
        <v>151</v>
      </c>
      <c r="H569" s="161">
        <v>0.82899999999999996</v>
      </c>
      <c r="I569" s="162"/>
      <c r="L569" s="158"/>
      <c r="M569" s="163"/>
      <c r="T569" s="164"/>
      <c r="AT569" s="159" t="s">
        <v>140</v>
      </c>
      <c r="AU569" s="159" t="s">
        <v>85</v>
      </c>
      <c r="AV569" s="14" t="s">
        <v>136</v>
      </c>
      <c r="AW569" s="14" t="s">
        <v>35</v>
      </c>
      <c r="AX569" s="14" t="s">
        <v>83</v>
      </c>
      <c r="AY569" s="159" t="s">
        <v>129</v>
      </c>
    </row>
    <row r="570" spans="2:65" s="13" customFormat="1" ht="11.25">
      <c r="B570" s="151"/>
      <c r="D570" s="145" t="s">
        <v>140</v>
      </c>
      <c r="F570" s="153" t="s">
        <v>621</v>
      </c>
      <c r="H570" s="154">
        <v>0.91200000000000003</v>
      </c>
      <c r="I570" s="155"/>
      <c r="L570" s="151"/>
      <c r="M570" s="156"/>
      <c r="T570" s="157"/>
      <c r="AT570" s="152" t="s">
        <v>140</v>
      </c>
      <c r="AU570" s="152" t="s">
        <v>85</v>
      </c>
      <c r="AV570" s="13" t="s">
        <v>85</v>
      </c>
      <c r="AW570" s="13" t="s">
        <v>4</v>
      </c>
      <c r="AX570" s="13" t="s">
        <v>83</v>
      </c>
      <c r="AY570" s="152" t="s">
        <v>129</v>
      </c>
    </row>
    <row r="571" spans="2:65" s="1" customFormat="1" ht="44.25" customHeight="1">
      <c r="B571" s="32"/>
      <c r="C571" s="127" t="s">
        <v>622</v>
      </c>
      <c r="D571" s="127" t="s">
        <v>131</v>
      </c>
      <c r="E571" s="128" t="s">
        <v>623</v>
      </c>
      <c r="F571" s="129" t="s">
        <v>624</v>
      </c>
      <c r="G571" s="130" t="s">
        <v>282</v>
      </c>
      <c r="H571" s="131">
        <v>44.76</v>
      </c>
      <c r="I571" s="132"/>
      <c r="J571" s="133">
        <f>ROUND(I571*H571,2)</f>
        <v>0</v>
      </c>
      <c r="K571" s="129" t="s">
        <v>135</v>
      </c>
      <c r="L571" s="32"/>
      <c r="M571" s="134" t="s">
        <v>19</v>
      </c>
      <c r="N571" s="135" t="s">
        <v>46</v>
      </c>
      <c r="P571" s="136">
        <f>O571*H571</f>
        <v>0</v>
      </c>
      <c r="Q571" s="136">
        <v>0</v>
      </c>
      <c r="R571" s="136">
        <f>Q571*H571</f>
        <v>0</v>
      </c>
      <c r="S571" s="136">
        <v>0</v>
      </c>
      <c r="T571" s="137">
        <f>S571*H571</f>
        <v>0</v>
      </c>
      <c r="AR571" s="138" t="s">
        <v>239</v>
      </c>
      <c r="AT571" s="138" t="s">
        <v>131</v>
      </c>
      <c r="AU571" s="138" t="s">
        <v>85</v>
      </c>
      <c r="AY571" s="17" t="s">
        <v>129</v>
      </c>
      <c r="BE571" s="139">
        <f>IF(N571="základní",J571,0)</f>
        <v>0</v>
      </c>
      <c r="BF571" s="139">
        <f>IF(N571="snížená",J571,0)</f>
        <v>0</v>
      </c>
      <c r="BG571" s="139">
        <f>IF(N571="zákl. přenesená",J571,0)</f>
        <v>0</v>
      </c>
      <c r="BH571" s="139">
        <f>IF(N571="sníž. přenesená",J571,0)</f>
        <v>0</v>
      </c>
      <c r="BI571" s="139">
        <f>IF(N571="nulová",J571,0)</f>
        <v>0</v>
      </c>
      <c r="BJ571" s="17" t="s">
        <v>83</v>
      </c>
      <c r="BK571" s="139">
        <f>ROUND(I571*H571,2)</f>
        <v>0</v>
      </c>
      <c r="BL571" s="17" t="s">
        <v>239</v>
      </c>
      <c r="BM571" s="138" t="s">
        <v>625</v>
      </c>
    </row>
    <row r="572" spans="2:65" s="1" customFormat="1" ht="11.25">
      <c r="B572" s="32"/>
      <c r="D572" s="140" t="s">
        <v>138</v>
      </c>
      <c r="F572" s="141" t="s">
        <v>626</v>
      </c>
      <c r="I572" s="142"/>
      <c r="L572" s="32"/>
      <c r="M572" s="143"/>
      <c r="T572" s="53"/>
      <c r="AT572" s="17" t="s">
        <v>138</v>
      </c>
      <c r="AU572" s="17" t="s">
        <v>85</v>
      </c>
    </row>
    <row r="573" spans="2:65" s="12" customFormat="1" ht="11.25">
      <c r="B573" s="144"/>
      <c r="D573" s="145" t="s">
        <v>140</v>
      </c>
      <c r="E573" s="146" t="s">
        <v>19</v>
      </c>
      <c r="F573" s="147" t="s">
        <v>627</v>
      </c>
      <c r="H573" s="146" t="s">
        <v>19</v>
      </c>
      <c r="I573" s="148"/>
      <c r="L573" s="144"/>
      <c r="M573" s="149"/>
      <c r="T573" s="150"/>
      <c r="AT573" s="146" t="s">
        <v>140</v>
      </c>
      <c r="AU573" s="146" t="s">
        <v>85</v>
      </c>
      <c r="AV573" s="12" t="s">
        <v>83</v>
      </c>
      <c r="AW573" s="12" t="s">
        <v>35</v>
      </c>
      <c r="AX573" s="12" t="s">
        <v>75</v>
      </c>
      <c r="AY573" s="146" t="s">
        <v>129</v>
      </c>
    </row>
    <row r="574" spans="2:65" s="13" customFormat="1" ht="11.25">
      <c r="B574" s="151"/>
      <c r="D574" s="145" t="s">
        <v>140</v>
      </c>
      <c r="E574" s="152" t="s">
        <v>19</v>
      </c>
      <c r="F574" s="153" t="s">
        <v>628</v>
      </c>
      <c r="H574" s="154">
        <v>44.76</v>
      </c>
      <c r="I574" s="155"/>
      <c r="L574" s="151"/>
      <c r="M574" s="156"/>
      <c r="T574" s="157"/>
      <c r="AT574" s="152" t="s">
        <v>140</v>
      </c>
      <c r="AU574" s="152" t="s">
        <v>85</v>
      </c>
      <c r="AV574" s="13" t="s">
        <v>85</v>
      </c>
      <c r="AW574" s="13" t="s">
        <v>35</v>
      </c>
      <c r="AX574" s="13" t="s">
        <v>75</v>
      </c>
      <c r="AY574" s="152" t="s">
        <v>129</v>
      </c>
    </row>
    <row r="575" spans="2:65" s="14" customFormat="1" ht="11.25">
      <c r="B575" s="158"/>
      <c r="D575" s="145" t="s">
        <v>140</v>
      </c>
      <c r="E575" s="159" t="s">
        <v>19</v>
      </c>
      <c r="F575" s="160" t="s">
        <v>151</v>
      </c>
      <c r="H575" s="161">
        <v>44.76</v>
      </c>
      <c r="I575" s="162"/>
      <c r="L575" s="158"/>
      <c r="M575" s="163"/>
      <c r="T575" s="164"/>
      <c r="AT575" s="159" t="s">
        <v>140</v>
      </c>
      <c r="AU575" s="159" t="s">
        <v>85</v>
      </c>
      <c r="AV575" s="14" t="s">
        <v>136</v>
      </c>
      <c r="AW575" s="14" t="s">
        <v>35</v>
      </c>
      <c r="AX575" s="14" t="s">
        <v>83</v>
      </c>
      <c r="AY575" s="159" t="s">
        <v>129</v>
      </c>
    </row>
    <row r="576" spans="2:65" s="1" customFormat="1" ht="24.2" customHeight="1">
      <c r="B576" s="32"/>
      <c r="C576" s="165" t="s">
        <v>629</v>
      </c>
      <c r="D576" s="165" t="s">
        <v>223</v>
      </c>
      <c r="E576" s="166" t="s">
        <v>617</v>
      </c>
      <c r="F576" s="167" t="s">
        <v>618</v>
      </c>
      <c r="G576" s="168" t="s">
        <v>155</v>
      </c>
      <c r="H576" s="169">
        <v>1.2410000000000001</v>
      </c>
      <c r="I576" s="170"/>
      <c r="J576" s="171">
        <f>ROUND(I576*H576,2)</f>
        <v>0</v>
      </c>
      <c r="K576" s="167" t="s">
        <v>135</v>
      </c>
      <c r="L576" s="172"/>
      <c r="M576" s="173" t="s">
        <v>19</v>
      </c>
      <c r="N576" s="174" t="s">
        <v>46</v>
      </c>
      <c r="P576" s="136">
        <f>O576*H576</f>
        <v>0</v>
      </c>
      <c r="Q576" s="136">
        <v>0.44</v>
      </c>
      <c r="R576" s="136">
        <f>Q576*H576</f>
        <v>0.54604000000000008</v>
      </c>
      <c r="S576" s="136">
        <v>0</v>
      </c>
      <c r="T576" s="137">
        <f>S576*H576</f>
        <v>0</v>
      </c>
      <c r="AR576" s="138" t="s">
        <v>332</v>
      </c>
      <c r="AT576" s="138" t="s">
        <v>223</v>
      </c>
      <c r="AU576" s="138" t="s">
        <v>85</v>
      </c>
      <c r="AY576" s="17" t="s">
        <v>129</v>
      </c>
      <c r="BE576" s="139">
        <f>IF(N576="základní",J576,0)</f>
        <v>0</v>
      </c>
      <c r="BF576" s="139">
        <f>IF(N576="snížená",J576,0)</f>
        <v>0</v>
      </c>
      <c r="BG576" s="139">
        <f>IF(N576="zákl. přenesená",J576,0)</f>
        <v>0</v>
      </c>
      <c r="BH576" s="139">
        <f>IF(N576="sníž. přenesená",J576,0)</f>
        <v>0</v>
      </c>
      <c r="BI576" s="139">
        <f>IF(N576="nulová",J576,0)</f>
        <v>0</v>
      </c>
      <c r="BJ576" s="17" t="s">
        <v>83</v>
      </c>
      <c r="BK576" s="139">
        <f>ROUND(I576*H576,2)</f>
        <v>0</v>
      </c>
      <c r="BL576" s="17" t="s">
        <v>239</v>
      </c>
      <c r="BM576" s="138" t="s">
        <v>630</v>
      </c>
    </row>
    <row r="577" spans="2:65" s="12" customFormat="1" ht="11.25">
      <c r="B577" s="144"/>
      <c r="D577" s="145" t="s">
        <v>140</v>
      </c>
      <c r="E577" s="146" t="s">
        <v>19</v>
      </c>
      <c r="F577" s="147" t="s">
        <v>627</v>
      </c>
      <c r="H577" s="146" t="s">
        <v>19</v>
      </c>
      <c r="I577" s="148"/>
      <c r="L577" s="144"/>
      <c r="M577" s="149"/>
      <c r="T577" s="150"/>
      <c r="AT577" s="146" t="s">
        <v>140</v>
      </c>
      <c r="AU577" s="146" t="s">
        <v>85</v>
      </c>
      <c r="AV577" s="12" t="s">
        <v>83</v>
      </c>
      <c r="AW577" s="12" t="s">
        <v>35</v>
      </c>
      <c r="AX577" s="12" t="s">
        <v>75</v>
      </c>
      <c r="AY577" s="146" t="s">
        <v>129</v>
      </c>
    </row>
    <row r="578" spans="2:65" s="13" customFormat="1" ht="11.25">
      <c r="B578" s="151"/>
      <c r="D578" s="145" t="s">
        <v>140</v>
      </c>
      <c r="E578" s="152" t="s">
        <v>19</v>
      </c>
      <c r="F578" s="153" t="s">
        <v>631</v>
      </c>
      <c r="H578" s="154">
        <v>1.1279999999999999</v>
      </c>
      <c r="I578" s="155"/>
      <c r="L578" s="151"/>
      <c r="M578" s="156"/>
      <c r="T578" s="157"/>
      <c r="AT578" s="152" t="s">
        <v>140</v>
      </c>
      <c r="AU578" s="152" t="s">
        <v>85</v>
      </c>
      <c r="AV578" s="13" t="s">
        <v>85</v>
      </c>
      <c r="AW578" s="13" t="s">
        <v>35</v>
      </c>
      <c r="AX578" s="13" t="s">
        <v>75</v>
      </c>
      <c r="AY578" s="152" t="s">
        <v>129</v>
      </c>
    </row>
    <row r="579" spans="2:65" s="14" customFormat="1" ht="11.25">
      <c r="B579" s="158"/>
      <c r="D579" s="145" t="s">
        <v>140</v>
      </c>
      <c r="E579" s="159" t="s">
        <v>19</v>
      </c>
      <c r="F579" s="160" t="s">
        <v>151</v>
      </c>
      <c r="H579" s="161">
        <v>1.1279999999999999</v>
      </c>
      <c r="I579" s="162"/>
      <c r="L579" s="158"/>
      <c r="M579" s="163"/>
      <c r="T579" s="164"/>
      <c r="AT579" s="159" t="s">
        <v>140</v>
      </c>
      <c r="AU579" s="159" t="s">
        <v>85</v>
      </c>
      <c r="AV579" s="14" t="s">
        <v>136</v>
      </c>
      <c r="AW579" s="14" t="s">
        <v>35</v>
      </c>
      <c r="AX579" s="14" t="s">
        <v>83</v>
      </c>
      <c r="AY579" s="159" t="s">
        <v>129</v>
      </c>
    </row>
    <row r="580" spans="2:65" s="13" customFormat="1" ht="11.25">
      <c r="B580" s="151"/>
      <c r="D580" s="145" t="s">
        <v>140</v>
      </c>
      <c r="F580" s="153" t="s">
        <v>632</v>
      </c>
      <c r="H580" s="154">
        <v>1.2410000000000001</v>
      </c>
      <c r="I580" s="155"/>
      <c r="L580" s="151"/>
      <c r="M580" s="156"/>
      <c r="T580" s="157"/>
      <c r="AT580" s="152" t="s">
        <v>140</v>
      </c>
      <c r="AU580" s="152" t="s">
        <v>85</v>
      </c>
      <c r="AV580" s="13" t="s">
        <v>85</v>
      </c>
      <c r="AW580" s="13" t="s">
        <v>4</v>
      </c>
      <c r="AX580" s="13" t="s">
        <v>83</v>
      </c>
      <c r="AY580" s="152" t="s">
        <v>129</v>
      </c>
    </row>
    <row r="581" spans="2:65" s="1" customFormat="1" ht="24.2" customHeight="1">
      <c r="B581" s="32"/>
      <c r="C581" s="127" t="s">
        <v>633</v>
      </c>
      <c r="D581" s="127" t="s">
        <v>131</v>
      </c>
      <c r="E581" s="128" t="s">
        <v>634</v>
      </c>
      <c r="F581" s="129" t="s">
        <v>635</v>
      </c>
      <c r="G581" s="130" t="s">
        <v>155</v>
      </c>
      <c r="H581" s="131">
        <v>2.153</v>
      </c>
      <c r="I581" s="132"/>
      <c r="J581" s="133">
        <f>ROUND(I581*H581,2)</f>
        <v>0</v>
      </c>
      <c r="K581" s="129" t="s">
        <v>135</v>
      </c>
      <c r="L581" s="32"/>
      <c r="M581" s="134" t="s">
        <v>19</v>
      </c>
      <c r="N581" s="135" t="s">
        <v>46</v>
      </c>
      <c r="P581" s="136">
        <f>O581*H581</f>
        <v>0</v>
      </c>
      <c r="Q581" s="136">
        <v>2.4199999999999999E-2</v>
      </c>
      <c r="R581" s="136">
        <f>Q581*H581</f>
        <v>5.2102599999999999E-2</v>
      </c>
      <c r="S581" s="136">
        <v>0</v>
      </c>
      <c r="T581" s="137">
        <f>S581*H581</f>
        <v>0</v>
      </c>
      <c r="AR581" s="138" t="s">
        <v>239</v>
      </c>
      <c r="AT581" s="138" t="s">
        <v>131</v>
      </c>
      <c r="AU581" s="138" t="s">
        <v>85</v>
      </c>
      <c r="AY581" s="17" t="s">
        <v>129</v>
      </c>
      <c r="BE581" s="139">
        <f>IF(N581="základní",J581,0)</f>
        <v>0</v>
      </c>
      <c r="BF581" s="139">
        <f>IF(N581="snížená",J581,0)</f>
        <v>0</v>
      </c>
      <c r="BG581" s="139">
        <f>IF(N581="zákl. přenesená",J581,0)</f>
        <v>0</v>
      </c>
      <c r="BH581" s="139">
        <f>IF(N581="sníž. přenesená",J581,0)</f>
        <v>0</v>
      </c>
      <c r="BI581" s="139">
        <f>IF(N581="nulová",J581,0)</f>
        <v>0</v>
      </c>
      <c r="BJ581" s="17" t="s">
        <v>83</v>
      </c>
      <c r="BK581" s="139">
        <f>ROUND(I581*H581,2)</f>
        <v>0</v>
      </c>
      <c r="BL581" s="17" t="s">
        <v>239</v>
      </c>
      <c r="BM581" s="138" t="s">
        <v>636</v>
      </c>
    </row>
    <row r="582" spans="2:65" s="1" customFormat="1" ht="11.25">
      <c r="B582" s="32"/>
      <c r="D582" s="140" t="s">
        <v>138</v>
      </c>
      <c r="F582" s="141" t="s">
        <v>637</v>
      </c>
      <c r="I582" s="142"/>
      <c r="L582" s="32"/>
      <c r="M582" s="143"/>
      <c r="T582" s="53"/>
      <c r="AT582" s="17" t="s">
        <v>138</v>
      </c>
      <c r="AU582" s="17" t="s">
        <v>85</v>
      </c>
    </row>
    <row r="583" spans="2:65" s="12" customFormat="1" ht="11.25">
      <c r="B583" s="144"/>
      <c r="D583" s="145" t="s">
        <v>140</v>
      </c>
      <c r="E583" s="146" t="s">
        <v>19</v>
      </c>
      <c r="F583" s="147" t="s">
        <v>526</v>
      </c>
      <c r="H583" s="146" t="s">
        <v>19</v>
      </c>
      <c r="I583" s="148"/>
      <c r="L583" s="144"/>
      <c r="M583" s="149"/>
      <c r="T583" s="150"/>
      <c r="AT583" s="146" t="s">
        <v>140</v>
      </c>
      <c r="AU583" s="146" t="s">
        <v>85</v>
      </c>
      <c r="AV583" s="12" t="s">
        <v>83</v>
      </c>
      <c r="AW583" s="12" t="s">
        <v>35</v>
      </c>
      <c r="AX583" s="12" t="s">
        <v>75</v>
      </c>
      <c r="AY583" s="146" t="s">
        <v>129</v>
      </c>
    </row>
    <row r="584" spans="2:65" s="13" customFormat="1" ht="11.25">
      <c r="B584" s="151"/>
      <c r="D584" s="145" t="s">
        <v>140</v>
      </c>
      <c r="E584" s="152" t="s">
        <v>19</v>
      </c>
      <c r="F584" s="153" t="s">
        <v>620</v>
      </c>
      <c r="H584" s="154">
        <v>0.82899999999999996</v>
      </c>
      <c r="I584" s="155"/>
      <c r="L584" s="151"/>
      <c r="M584" s="156"/>
      <c r="T584" s="157"/>
      <c r="AT584" s="152" t="s">
        <v>140</v>
      </c>
      <c r="AU584" s="152" t="s">
        <v>85</v>
      </c>
      <c r="AV584" s="13" t="s">
        <v>85</v>
      </c>
      <c r="AW584" s="13" t="s">
        <v>35</v>
      </c>
      <c r="AX584" s="13" t="s">
        <v>75</v>
      </c>
      <c r="AY584" s="152" t="s">
        <v>129</v>
      </c>
    </row>
    <row r="585" spans="2:65" s="12" customFormat="1" ht="11.25">
      <c r="B585" s="144"/>
      <c r="D585" s="145" t="s">
        <v>140</v>
      </c>
      <c r="E585" s="146" t="s">
        <v>19</v>
      </c>
      <c r="F585" s="147" t="s">
        <v>627</v>
      </c>
      <c r="H585" s="146" t="s">
        <v>19</v>
      </c>
      <c r="I585" s="148"/>
      <c r="L585" s="144"/>
      <c r="M585" s="149"/>
      <c r="T585" s="150"/>
      <c r="AT585" s="146" t="s">
        <v>140</v>
      </c>
      <c r="AU585" s="146" t="s">
        <v>85</v>
      </c>
      <c r="AV585" s="12" t="s">
        <v>83</v>
      </c>
      <c r="AW585" s="12" t="s">
        <v>35</v>
      </c>
      <c r="AX585" s="12" t="s">
        <v>75</v>
      </c>
      <c r="AY585" s="146" t="s">
        <v>129</v>
      </c>
    </row>
    <row r="586" spans="2:65" s="13" customFormat="1" ht="11.25">
      <c r="B586" s="151"/>
      <c r="D586" s="145" t="s">
        <v>140</v>
      </c>
      <c r="E586" s="152" t="s">
        <v>19</v>
      </c>
      <c r="F586" s="153" t="s">
        <v>631</v>
      </c>
      <c r="H586" s="154">
        <v>1.1279999999999999</v>
      </c>
      <c r="I586" s="155"/>
      <c r="L586" s="151"/>
      <c r="M586" s="156"/>
      <c r="T586" s="157"/>
      <c r="AT586" s="152" t="s">
        <v>140</v>
      </c>
      <c r="AU586" s="152" t="s">
        <v>85</v>
      </c>
      <c r="AV586" s="13" t="s">
        <v>85</v>
      </c>
      <c r="AW586" s="13" t="s">
        <v>35</v>
      </c>
      <c r="AX586" s="13" t="s">
        <v>75</v>
      </c>
      <c r="AY586" s="152" t="s">
        <v>129</v>
      </c>
    </row>
    <row r="587" spans="2:65" s="14" customFormat="1" ht="11.25">
      <c r="B587" s="158"/>
      <c r="D587" s="145" t="s">
        <v>140</v>
      </c>
      <c r="E587" s="159" t="s">
        <v>19</v>
      </c>
      <c r="F587" s="160" t="s">
        <v>151</v>
      </c>
      <c r="H587" s="161">
        <v>1.9570000000000001</v>
      </c>
      <c r="I587" s="162"/>
      <c r="L587" s="158"/>
      <c r="M587" s="163"/>
      <c r="T587" s="164"/>
      <c r="AT587" s="159" t="s">
        <v>140</v>
      </c>
      <c r="AU587" s="159" t="s">
        <v>85</v>
      </c>
      <c r="AV587" s="14" t="s">
        <v>136</v>
      </c>
      <c r="AW587" s="14" t="s">
        <v>35</v>
      </c>
      <c r="AX587" s="14" t="s">
        <v>83</v>
      </c>
      <c r="AY587" s="159" t="s">
        <v>129</v>
      </c>
    </row>
    <row r="588" spans="2:65" s="13" customFormat="1" ht="11.25">
      <c r="B588" s="151"/>
      <c r="D588" s="145" t="s">
        <v>140</v>
      </c>
      <c r="F588" s="153" t="s">
        <v>638</v>
      </c>
      <c r="H588" s="154">
        <v>2.153</v>
      </c>
      <c r="I588" s="155"/>
      <c r="L588" s="151"/>
      <c r="M588" s="156"/>
      <c r="T588" s="157"/>
      <c r="AT588" s="152" t="s">
        <v>140</v>
      </c>
      <c r="AU588" s="152" t="s">
        <v>85</v>
      </c>
      <c r="AV588" s="13" t="s">
        <v>85</v>
      </c>
      <c r="AW588" s="13" t="s">
        <v>4</v>
      </c>
      <c r="AX588" s="13" t="s">
        <v>83</v>
      </c>
      <c r="AY588" s="152" t="s">
        <v>129</v>
      </c>
    </row>
    <row r="589" spans="2:65" s="1" customFormat="1" ht="44.25" customHeight="1">
      <c r="B589" s="32"/>
      <c r="C589" s="127" t="s">
        <v>639</v>
      </c>
      <c r="D589" s="127" t="s">
        <v>131</v>
      </c>
      <c r="E589" s="128" t="s">
        <v>640</v>
      </c>
      <c r="F589" s="129" t="s">
        <v>641</v>
      </c>
      <c r="G589" s="130" t="s">
        <v>568</v>
      </c>
      <c r="H589" s="176"/>
      <c r="I589" s="132"/>
      <c r="J589" s="133">
        <f>ROUND(I589*H589,2)</f>
        <v>0</v>
      </c>
      <c r="K589" s="129" t="s">
        <v>135</v>
      </c>
      <c r="L589" s="32"/>
      <c r="M589" s="134" t="s">
        <v>19</v>
      </c>
      <c r="N589" s="135" t="s">
        <v>46</v>
      </c>
      <c r="P589" s="136">
        <f>O589*H589</f>
        <v>0</v>
      </c>
      <c r="Q589" s="136">
        <v>0</v>
      </c>
      <c r="R589" s="136">
        <f>Q589*H589</f>
        <v>0</v>
      </c>
      <c r="S589" s="136">
        <v>0</v>
      </c>
      <c r="T589" s="137">
        <f>S589*H589</f>
        <v>0</v>
      </c>
      <c r="AR589" s="138" t="s">
        <v>239</v>
      </c>
      <c r="AT589" s="138" t="s">
        <v>131</v>
      </c>
      <c r="AU589" s="138" t="s">
        <v>85</v>
      </c>
      <c r="AY589" s="17" t="s">
        <v>129</v>
      </c>
      <c r="BE589" s="139">
        <f>IF(N589="základní",J589,0)</f>
        <v>0</v>
      </c>
      <c r="BF589" s="139">
        <f>IF(N589="snížená",J589,0)</f>
        <v>0</v>
      </c>
      <c r="BG589" s="139">
        <f>IF(N589="zákl. přenesená",J589,0)</f>
        <v>0</v>
      </c>
      <c r="BH589" s="139">
        <f>IF(N589="sníž. přenesená",J589,0)</f>
        <v>0</v>
      </c>
      <c r="BI589" s="139">
        <f>IF(N589="nulová",J589,0)</f>
        <v>0</v>
      </c>
      <c r="BJ589" s="17" t="s">
        <v>83</v>
      </c>
      <c r="BK589" s="139">
        <f>ROUND(I589*H589,2)</f>
        <v>0</v>
      </c>
      <c r="BL589" s="17" t="s">
        <v>239</v>
      </c>
      <c r="BM589" s="138" t="s">
        <v>642</v>
      </c>
    </row>
    <row r="590" spans="2:65" s="1" customFormat="1" ht="11.25">
      <c r="B590" s="32"/>
      <c r="D590" s="140" t="s">
        <v>138</v>
      </c>
      <c r="F590" s="141" t="s">
        <v>643</v>
      </c>
      <c r="I590" s="142"/>
      <c r="L590" s="32"/>
      <c r="M590" s="143"/>
      <c r="T590" s="53"/>
      <c r="AT590" s="17" t="s">
        <v>138</v>
      </c>
      <c r="AU590" s="17" t="s">
        <v>85</v>
      </c>
    </row>
    <row r="591" spans="2:65" s="11" customFormat="1" ht="22.9" customHeight="1">
      <c r="B591" s="115"/>
      <c r="D591" s="116" t="s">
        <v>74</v>
      </c>
      <c r="E591" s="125" t="s">
        <v>644</v>
      </c>
      <c r="F591" s="125" t="s">
        <v>645</v>
      </c>
      <c r="I591" s="118"/>
      <c r="J591" s="126">
        <f>BK591</f>
        <v>0</v>
      </c>
      <c r="L591" s="115"/>
      <c r="M591" s="120"/>
      <c r="P591" s="121">
        <f>SUM(P592:P614)</f>
        <v>0</v>
      </c>
      <c r="R591" s="121">
        <f>SUM(R592:R614)</f>
        <v>4.7774099999999993E-2</v>
      </c>
      <c r="T591" s="122">
        <f>SUM(T592:T614)</f>
        <v>0</v>
      </c>
      <c r="AR591" s="116" t="s">
        <v>85</v>
      </c>
      <c r="AT591" s="123" t="s">
        <v>74</v>
      </c>
      <c r="AU591" s="123" t="s">
        <v>83</v>
      </c>
      <c r="AY591" s="116" t="s">
        <v>129</v>
      </c>
      <c r="BK591" s="124">
        <f>SUM(BK592:BK614)</f>
        <v>0</v>
      </c>
    </row>
    <row r="592" spans="2:65" s="1" customFormat="1" ht="24.2" customHeight="1">
      <c r="B592" s="32"/>
      <c r="C592" s="127" t="s">
        <v>646</v>
      </c>
      <c r="D592" s="127" t="s">
        <v>131</v>
      </c>
      <c r="E592" s="128" t="s">
        <v>647</v>
      </c>
      <c r="F592" s="129" t="s">
        <v>648</v>
      </c>
      <c r="G592" s="130" t="s">
        <v>282</v>
      </c>
      <c r="H592" s="131">
        <v>29.504999999999999</v>
      </c>
      <c r="I592" s="132"/>
      <c r="J592" s="133">
        <f>ROUND(I592*H592,2)</f>
        <v>0</v>
      </c>
      <c r="K592" s="129" t="s">
        <v>19</v>
      </c>
      <c r="L592" s="32"/>
      <c r="M592" s="134" t="s">
        <v>19</v>
      </c>
      <c r="N592" s="135" t="s">
        <v>46</v>
      </c>
      <c r="P592" s="136">
        <f>O592*H592</f>
        <v>0</v>
      </c>
      <c r="Q592" s="136">
        <v>5.6999999999999998E-4</v>
      </c>
      <c r="R592" s="136">
        <f>Q592*H592</f>
        <v>1.6817849999999999E-2</v>
      </c>
      <c r="S592" s="136">
        <v>0</v>
      </c>
      <c r="T592" s="137">
        <f>S592*H592</f>
        <v>0</v>
      </c>
      <c r="AR592" s="138" t="s">
        <v>239</v>
      </c>
      <c r="AT592" s="138" t="s">
        <v>131</v>
      </c>
      <c r="AU592" s="138" t="s">
        <v>85</v>
      </c>
      <c r="AY592" s="17" t="s">
        <v>129</v>
      </c>
      <c r="BE592" s="139">
        <f>IF(N592="základní",J592,0)</f>
        <v>0</v>
      </c>
      <c r="BF592" s="139">
        <f>IF(N592="snížená",J592,0)</f>
        <v>0</v>
      </c>
      <c r="BG592" s="139">
        <f>IF(N592="zákl. přenesená",J592,0)</f>
        <v>0</v>
      </c>
      <c r="BH592" s="139">
        <f>IF(N592="sníž. přenesená",J592,0)</f>
        <v>0</v>
      </c>
      <c r="BI592" s="139">
        <f>IF(N592="nulová",J592,0)</f>
        <v>0</v>
      </c>
      <c r="BJ592" s="17" t="s">
        <v>83</v>
      </c>
      <c r="BK592" s="139">
        <f>ROUND(I592*H592,2)</f>
        <v>0</v>
      </c>
      <c r="BL592" s="17" t="s">
        <v>239</v>
      </c>
      <c r="BM592" s="138" t="s">
        <v>649</v>
      </c>
    </row>
    <row r="593" spans="2:65" s="12" customFormat="1" ht="11.25">
      <c r="B593" s="144"/>
      <c r="D593" s="145" t="s">
        <v>140</v>
      </c>
      <c r="E593" s="146" t="s">
        <v>19</v>
      </c>
      <c r="F593" s="147" t="s">
        <v>650</v>
      </c>
      <c r="H593" s="146" t="s">
        <v>19</v>
      </c>
      <c r="I593" s="148"/>
      <c r="L593" s="144"/>
      <c r="M593" s="149"/>
      <c r="T593" s="150"/>
      <c r="AT593" s="146" t="s">
        <v>140</v>
      </c>
      <c r="AU593" s="146" t="s">
        <v>85</v>
      </c>
      <c r="AV593" s="12" t="s">
        <v>83</v>
      </c>
      <c r="AW593" s="12" t="s">
        <v>35</v>
      </c>
      <c r="AX593" s="12" t="s">
        <v>75</v>
      </c>
      <c r="AY593" s="146" t="s">
        <v>129</v>
      </c>
    </row>
    <row r="594" spans="2:65" s="13" customFormat="1" ht="11.25">
      <c r="B594" s="151"/>
      <c r="D594" s="145" t="s">
        <v>140</v>
      </c>
      <c r="E594" s="152" t="s">
        <v>19</v>
      </c>
      <c r="F594" s="153" t="s">
        <v>651</v>
      </c>
      <c r="H594" s="154">
        <v>6.6</v>
      </c>
      <c r="I594" s="155"/>
      <c r="L594" s="151"/>
      <c r="M594" s="156"/>
      <c r="T594" s="157"/>
      <c r="AT594" s="152" t="s">
        <v>140</v>
      </c>
      <c r="AU594" s="152" t="s">
        <v>85</v>
      </c>
      <c r="AV594" s="13" t="s">
        <v>85</v>
      </c>
      <c r="AW594" s="13" t="s">
        <v>35</v>
      </c>
      <c r="AX594" s="13" t="s">
        <v>75</v>
      </c>
      <c r="AY594" s="152" t="s">
        <v>129</v>
      </c>
    </row>
    <row r="595" spans="2:65" s="12" customFormat="1" ht="11.25">
      <c r="B595" s="144"/>
      <c r="D595" s="145" t="s">
        <v>140</v>
      </c>
      <c r="E595" s="146" t="s">
        <v>19</v>
      </c>
      <c r="F595" s="147" t="s">
        <v>652</v>
      </c>
      <c r="H595" s="146" t="s">
        <v>19</v>
      </c>
      <c r="I595" s="148"/>
      <c r="L595" s="144"/>
      <c r="M595" s="149"/>
      <c r="T595" s="150"/>
      <c r="AT595" s="146" t="s">
        <v>140</v>
      </c>
      <c r="AU595" s="146" t="s">
        <v>85</v>
      </c>
      <c r="AV595" s="12" t="s">
        <v>83</v>
      </c>
      <c r="AW595" s="12" t="s">
        <v>35</v>
      </c>
      <c r="AX595" s="12" t="s">
        <v>75</v>
      </c>
      <c r="AY595" s="146" t="s">
        <v>129</v>
      </c>
    </row>
    <row r="596" spans="2:65" s="13" customFormat="1" ht="11.25">
      <c r="B596" s="151"/>
      <c r="D596" s="145" t="s">
        <v>140</v>
      </c>
      <c r="E596" s="152" t="s">
        <v>19</v>
      </c>
      <c r="F596" s="153" t="s">
        <v>653</v>
      </c>
      <c r="H596" s="154">
        <v>21.5</v>
      </c>
      <c r="I596" s="155"/>
      <c r="L596" s="151"/>
      <c r="M596" s="156"/>
      <c r="T596" s="157"/>
      <c r="AT596" s="152" t="s">
        <v>140</v>
      </c>
      <c r="AU596" s="152" t="s">
        <v>85</v>
      </c>
      <c r="AV596" s="13" t="s">
        <v>85</v>
      </c>
      <c r="AW596" s="13" t="s">
        <v>35</v>
      </c>
      <c r="AX596" s="13" t="s">
        <v>75</v>
      </c>
      <c r="AY596" s="152" t="s">
        <v>129</v>
      </c>
    </row>
    <row r="597" spans="2:65" s="14" customFormat="1" ht="11.25">
      <c r="B597" s="158"/>
      <c r="D597" s="145" t="s">
        <v>140</v>
      </c>
      <c r="E597" s="159" t="s">
        <v>19</v>
      </c>
      <c r="F597" s="160" t="s">
        <v>151</v>
      </c>
      <c r="H597" s="161">
        <v>28.1</v>
      </c>
      <c r="I597" s="162"/>
      <c r="L597" s="158"/>
      <c r="M597" s="163"/>
      <c r="T597" s="164"/>
      <c r="AT597" s="159" t="s">
        <v>140</v>
      </c>
      <c r="AU597" s="159" t="s">
        <v>85</v>
      </c>
      <c r="AV597" s="14" t="s">
        <v>136</v>
      </c>
      <c r="AW597" s="14" t="s">
        <v>35</v>
      </c>
      <c r="AX597" s="14" t="s">
        <v>83</v>
      </c>
      <c r="AY597" s="159" t="s">
        <v>129</v>
      </c>
    </row>
    <row r="598" spans="2:65" s="13" customFormat="1" ht="11.25">
      <c r="B598" s="151"/>
      <c r="D598" s="145" t="s">
        <v>140</v>
      </c>
      <c r="F598" s="153" t="s">
        <v>654</v>
      </c>
      <c r="H598" s="154">
        <v>29.504999999999999</v>
      </c>
      <c r="I598" s="155"/>
      <c r="L598" s="151"/>
      <c r="M598" s="156"/>
      <c r="T598" s="157"/>
      <c r="AT598" s="152" t="s">
        <v>140</v>
      </c>
      <c r="AU598" s="152" t="s">
        <v>85</v>
      </c>
      <c r="AV598" s="13" t="s">
        <v>85</v>
      </c>
      <c r="AW598" s="13" t="s">
        <v>4</v>
      </c>
      <c r="AX598" s="13" t="s">
        <v>83</v>
      </c>
      <c r="AY598" s="152" t="s">
        <v>129</v>
      </c>
    </row>
    <row r="599" spans="2:65" s="1" customFormat="1" ht="33" customHeight="1">
      <c r="B599" s="32"/>
      <c r="C599" s="127" t="s">
        <v>655</v>
      </c>
      <c r="D599" s="127" t="s">
        <v>131</v>
      </c>
      <c r="E599" s="128" t="s">
        <v>656</v>
      </c>
      <c r="F599" s="129" t="s">
        <v>657</v>
      </c>
      <c r="G599" s="130" t="s">
        <v>282</v>
      </c>
      <c r="H599" s="131">
        <v>22.574999999999999</v>
      </c>
      <c r="I599" s="132"/>
      <c r="J599" s="133">
        <f>ROUND(I599*H599,2)</f>
        <v>0</v>
      </c>
      <c r="K599" s="129" t="s">
        <v>19</v>
      </c>
      <c r="L599" s="32"/>
      <c r="M599" s="134" t="s">
        <v>19</v>
      </c>
      <c r="N599" s="135" t="s">
        <v>46</v>
      </c>
      <c r="P599" s="136">
        <f>O599*H599</f>
        <v>0</v>
      </c>
      <c r="Q599" s="136">
        <v>4.4999999999999999E-4</v>
      </c>
      <c r="R599" s="136">
        <f>Q599*H599</f>
        <v>1.0158749999999999E-2</v>
      </c>
      <c r="S599" s="136">
        <v>0</v>
      </c>
      <c r="T599" s="137">
        <f>S599*H599</f>
        <v>0</v>
      </c>
      <c r="AR599" s="138" t="s">
        <v>239</v>
      </c>
      <c r="AT599" s="138" t="s">
        <v>131</v>
      </c>
      <c r="AU599" s="138" t="s">
        <v>85</v>
      </c>
      <c r="AY599" s="17" t="s">
        <v>129</v>
      </c>
      <c r="BE599" s="139">
        <f>IF(N599="základní",J599,0)</f>
        <v>0</v>
      </c>
      <c r="BF599" s="139">
        <f>IF(N599="snížená",J599,0)</f>
        <v>0</v>
      </c>
      <c r="BG599" s="139">
        <f>IF(N599="zákl. přenesená",J599,0)</f>
        <v>0</v>
      </c>
      <c r="BH599" s="139">
        <f>IF(N599="sníž. přenesená",J599,0)</f>
        <v>0</v>
      </c>
      <c r="BI599" s="139">
        <f>IF(N599="nulová",J599,0)</f>
        <v>0</v>
      </c>
      <c r="BJ599" s="17" t="s">
        <v>83</v>
      </c>
      <c r="BK599" s="139">
        <f>ROUND(I599*H599,2)</f>
        <v>0</v>
      </c>
      <c r="BL599" s="17" t="s">
        <v>239</v>
      </c>
      <c r="BM599" s="138" t="s">
        <v>658</v>
      </c>
    </row>
    <row r="600" spans="2:65" s="12" customFormat="1" ht="11.25">
      <c r="B600" s="144"/>
      <c r="D600" s="145" t="s">
        <v>140</v>
      </c>
      <c r="E600" s="146" t="s">
        <v>19</v>
      </c>
      <c r="F600" s="147" t="s">
        <v>659</v>
      </c>
      <c r="H600" s="146" t="s">
        <v>19</v>
      </c>
      <c r="I600" s="148"/>
      <c r="L600" s="144"/>
      <c r="M600" s="149"/>
      <c r="T600" s="150"/>
      <c r="AT600" s="146" t="s">
        <v>140</v>
      </c>
      <c r="AU600" s="146" t="s">
        <v>85</v>
      </c>
      <c r="AV600" s="12" t="s">
        <v>83</v>
      </c>
      <c r="AW600" s="12" t="s">
        <v>35</v>
      </c>
      <c r="AX600" s="12" t="s">
        <v>75</v>
      </c>
      <c r="AY600" s="146" t="s">
        <v>129</v>
      </c>
    </row>
    <row r="601" spans="2:65" s="13" customFormat="1" ht="11.25">
      <c r="B601" s="151"/>
      <c r="D601" s="145" t="s">
        <v>140</v>
      </c>
      <c r="E601" s="152" t="s">
        <v>19</v>
      </c>
      <c r="F601" s="153" t="s">
        <v>653</v>
      </c>
      <c r="H601" s="154">
        <v>21.5</v>
      </c>
      <c r="I601" s="155"/>
      <c r="L601" s="151"/>
      <c r="M601" s="156"/>
      <c r="T601" s="157"/>
      <c r="AT601" s="152" t="s">
        <v>140</v>
      </c>
      <c r="AU601" s="152" t="s">
        <v>85</v>
      </c>
      <c r="AV601" s="13" t="s">
        <v>85</v>
      </c>
      <c r="AW601" s="13" t="s">
        <v>35</v>
      </c>
      <c r="AX601" s="13" t="s">
        <v>75</v>
      </c>
      <c r="AY601" s="152" t="s">
        <v>129</v>
      </c>
    </row>
    <row r="602" spans="2:65" s="14" customFormat="1" ht="11.25">
      <c r="B602" s="158"/>
      <c r="D602" s="145" t="s">
        <v>140</v>
      </c>
      <c r="E602" s="159" t="s">
        <v>19</v>
      </c>
      <c r="F602" s="160" t="s">
        <v>151</v>
      </c>
      <c r="H602" s="161">
        <v>21.5</v>
      </c>
      <c r="I602" s="162"/>
      <c r="L602" s="158"/>
      <c r="M602" s="163"/>
      <c r="T602" s="164"/>
      <c r="AT602" s="159" t="s">
        <v>140</v>
      </c>
      <c r="AU602" s="159" t="s">
        <v>85</v>
      </c>
      <c r="AV602" s="14" t="s">
        <v>136</v>
      </c>
      <c r="AW602" s="14" t="s">
        <v>35</v>
      </c>
      <c r="AX602" s="14" t="s">
        <v>83</v>
      </c>
      <c r="AY602" s="159" t="s">
        <v>129</v>
      </c>
    </row>
    <row r="603" spans="2:65" s="13" customFormat="1" ht="11.25">
      <c r="B603" s="151"/>
      <c r="D603" s="145" t="s">
        <v>140</v>
      </c>
      <c r="F603" s="153" t="s">
        <v>660</v>
      </c>
      <c r="H603" s="154">
        <v>22.574999999999999</v>
      </c>
      <c r="I603" s="155"/>
      <c r="L603" s="151"/>
      <c r="M603" s="156"/>
      <c r="T603" s="157"/>
      <c r="AT603" s="152" t="s">
        <v>140</v>
      </c>
      <c r="AU603" s="152" t="s">
        <v>85</v>
      </c>
      <c r="AV603" s="13" t="s">
        <v>85</v>
      </c>
      <c r="AW603" s="13" t="s">
        <v>4</v>
      </c>
      <c r="AX603" s="13" t="s">
        <v>83</v>
      </c>
      <c r="AY603" s="152" t="s">
        <v>129</v>
      </c>
    </row>
    <row r="604" spans="2:65" s="1" customFormat="1" ht="24.2" customHeight="1">
      <c r="B604" s="32"/>
      <c r="C604" s="127" t="s">
        <v>661</v>
      </c>
      <c r="D604" s="127" t="s">
        <v>131</v>
      </c>
      <c r="E604" s="128" t="s">
        <v>662</v>
      </c>
      <c r="F604" s="129" t="s">
        <v>663</v>
      </c>
      <c r="G604" s="130" t="s">
        <v>282</v>
      </c>
      <c r="H604" s="131">
        <v>22.574999999999999</v>
      </c>
      <c r="I604" s="132"/>
      <c r="J604" s="133">
        <f>ROUND(I604*H604,2)</f>
        <v>0</v>
      </c>
      <c r="K604" s="129" t="s">
        <v>19</v>
      </c>
      <c r="L604" s="32"/>
      <c r="M604" s="134" t="s">
        <v>19</v>
      </c>
      <c r="N604" s="135" t="s">
        <v>46</v>
      </c>
      <c r="P604" s="136">
        <f>O604*H604</f>
        <v>0</v>
      </c>
      <c r="Q604" s="136">
        <v>8.9999999999999998E-4</v>
      </c>
      <c r="R604" s="136">
        <f>Q604*H604</f>
        <v>2.0317499999999999E-2</v>
      </c>
      <c r="S604" s="136">
        <v>0</v>
      </c>
      <c r="T604" s="137">
        <f>S604*H604</f>
        <v>0</v>
      </c>
      <c r="AR604" s="138" t="s">
        <v>239</v>
      </c>
      <c r="AT604" s="138" t="s">
        <v>131</v>
      </c>
      <c r="AU604" s="138" t="s">
        <v>85</v>
      </c>
      <c r="AY604" s="17" t="s">
        <v>129</v>
      </c>
      <c r="BE604" s="139">
        <f>IF(N604="základní",J604,0)</f>
        <v>0</v>
      </c>
      <c r="BF604" s="139">
        <f>IF(N604="snížená",J604,0)</f>
        <v>0</v>
      </c>
      <c r="BG604" s="139">
        <f>IF(N604="zákl. přenesená",J604,0)</f>
        <v>0</v>
      </c>
      <c r="BH604" s="139">
        <f>IF(N604="sníž. přenesená",J604,0)</f>
        <v>0</v>
      </c>
      <c r="BI604" s="139">
        <f>IF(N604="nulová",J604,0)</f>
        <v>0</v>
      </c>
      <c r="BJ604" s="17" t="s">
        <v>83</v>
      </c>
      <c r="BK604" s="139">
        <f>ROUND(I604*H604,2)</f>
        <v>0</v>
      </c>
      <c r="BL604" s="17" t="s">
        <v>239</v>
      </c>
      <c r="BM604" s="138" t="s">
        <v>664</v>
      </c>
    </row>
    <row r="605" spans="2:65" s="12" customFormat="1" ht="11.25">
      <c r="B605" s="144"/>
      <c r="D605" s="145" t="s">
        <v>140</v>
      </c>
      <c r="E605" s="146" t="s">
        <v>19</v>
      </c>
      <c r="F605" s="147" t="s">
        <v>665</v>
      </c>
      <c r="H605" s="146" t="s">
        <v>19</v>
      </c>
      <c r="I605" s="148"/>
      <c r="L605" s="144"/>
      <c r="M605" s="149"/>
      <c r="T605" s="150"/>
      <c r="AT605" s="146" t="s">
        <v>140</v>
      </c>
      <c r="AU605" s="146" t="s">
        <v>85</v>
      </c>
      <c r="AV605" s="12" t="s">
        <v>83</v>
      </c>
      <c r="AW605" s="12" t="s">
        <v>35</v>
      </c>
      <c r="AX605" s="12" t="s">
        <v>75</v>
      </c>
      <c r="AY605" s="146" t="s">
        <v>129</v>
      </c>
    </row>
    <row r="606" spans="2:65" s="13" customFormat="1" ht="11.25">
      <c r="B606" s="151"/>
      <c r="D606" s="145" t="s">
        <v>140</v>
      </c>
      <c r="E606" s="152" t="s">
        <v>19</v>
      </c>
      <c r="F606" s="153" t="s">
        <v>653</v>
      </c>
      <c r="H606" s="154">
        <v>21.5</v>
      </c>
      <c r="I606" s="155"/>
      <c r="L606" s="151"/>
      <c r="M606" s="156"/>
      <c r="T606" s="157"/>
      <c r="AT606" s="152" t="s">
        <v>140</v>
      </c>
      <c r="AU606" s="152" t="s">
        <v>85</v>
      </c>
      <c r="AV606" s="13" t="s">
        <v>85</v>
      </c>
      <c r="AW606" s="13" t="s">
        <v>35</v>
      </c>
      <c r="AX606" s="13" t="s">
        <v>75</v>
      </c>
      <c r="AY606" s="152" t="s">
        <v>129</v>
      </c>
    </row>
    <row r="607" spans="2:65" s="14" customFormat="1" ht="11.25">
      <c r="B607" s="158"/>
      <c r="D607" s="145" t="s">
        <v>140</v>
      </c>
      <c r="E607" s="159" t="s">
        <v>19</v>
      </c>
      <c r="F607" s="160" t="s">
        <v>151</v>
      </c>
      <c r="H607" s="161">
        <v>21.5</v>
      </c>
      <c r="I607" s="162"/>
      <c r="L607" s="158"/>
      <c r="M607" s="163"/>
      <c r="T607" s="164"/>
      <c r="AT607" s="159" t="s">
        <v>140</v>
      </c>
      <c r="AU607" s="159" t="s">
        <v>85</v>
      </c>
      <c r="AV607" s="14" t="s">
        <v>136</v>
      </c>
      <c r="AW607" s="14" t="s">
        <v>35</v>
      </c>
      <c r="AX607" s="14" t="s">
        <v>83</v>
      </c>
      <c r="AY607" s="159" t="s">
        <v>129</v>
      </c>
    </row>
    <row r="608" spans="2:65" s="13" customFormat="1" ht="11.25">
      <c r="B608" s="151"/>
      <c r="D608" s="145" t="s">
        <v>140</v>
      </c>
      <c r="F608" s="153" t="s">
        <v>660</v>
      </c>
      <c r="H608" s="154">
        <v>22.574999999999999</v>
      </c>
      <c r="I608" s="155"/>
      <c r="L608" s="151"/>
      <c r="M608" s="156"/>
      <c r="T608" s="157"/>
      <c r="AT608" s="152" t="s">
        <v>140</v>
      </c>
      <c r="AU608" s="152" t="s">
        <v>85</v>
      </c>
      <c r="AV608" s="13" t="s">
        <v>85</v>
      </c>
      <c r="AW608" s="13" t="s">
        <v>4</v>
      </c>
      <c r="AX608" s="13" t="s">
        <v>83</v>
      </c>
      <c r="AY608" s="152" t="s">
        <v>129</v>
      </c>
    </row>
    <row r="609" spans="2:65" s="1" customFormat="1" ht="24.2" customHeight="1">
      <c r="B609" s="32"/>
      <c r="C609" s="127" t="s">
        <v>666</v>
      </c>
      <c r="D609" s="127" t="s">
        <v>131</v>
      </c>
      <c r="E609" s="128" t="s">
        <v>667</v>
      </c>
      <c r="F609" s="129" t="s">
        <v>668</v>
      </c>
      <c r="G609" s="130" t="s">
        <v>247</v>
      </c>
      <c r="H609" s="131">
        <v>3</v>
      </c>
      <c r="I609" s="132"/>
      <c r="J609" s="133">
        <f>ROUND(I609*H609,2)</f>
        <v>0</v>
      </c>
      <c r="K609" s="129" t="s">
        <v>19</v>
      </c>
      <c r="L609" s="32"/>
      <c r="M609" s="134" t="s">
        <v>19</v>
      </c>
      <c r="N609" s="135" t="s">
        <v>46</v>
      </c>
      <c r="P609" s="136">
        <f>O609*H609</f>
        <v>0</v>
      </c>
      <c r="Q609" s="136">
        <v>1.6000000000000001E-4</v>
      </c>
      <c r="R609" s="136">
        <f>Q609*H609</f>
        <v>4.8000000000000007E-4</v>
      </c>
      <c r="S609" s="136">
        <v>0</v>
      </c>
      <c r="T609" s="137">
        <f>S609*H609</f>
        <v>0</v>
      </c>
      <c r="AR609" s="138" t="s">
        <v>239</v>
      </c>
      <c r="AT609" s="138" t="s">
        <v>131</v>
      </c>
      <c r="AU609" s="138" t="s">
        <v>85</v>
      </c>
      <c r="AY609" s="17" t="s">
        <v>129</v>
      </c>
      <c r="BE609" s="139">
        <f>IF(N609="základní",J609,0)</f>
        <v>0</v>
      </c>
      <c r="BF609" s="139">
        <f>IF(N609="snížená",J609,0)</f>
        <v>0</v>
      </c>
      <c r="BG609" s="139">
        <f>IF(N609="zákl. přenesená",J609,0)</f>
        <v>0</v>
      </c>
      <c r="BH609" s="139">
        <f>IF(N609="sníž. přenesená",J609,0)</f>
        <v>0</v>
      </c>
      <c r="BI609" s="139">
        <f>IF(N609="nulová",J609,0)</f>
        <v>0</v>
      </c>
      <c r="BJ609" s="17" t="s">
        <v>83</v>
      </c>
      <c r="BK609" s="139">
        <f>ROUND(I609*H609,2)</f>
        <v>0</v>
      </c>
      <c r="BL609" s="17" t="s">
        <v>239</v>
      </c>
      <c r="BM609" s="138" t="s">
        <v>669</v>
      </c>
    </row>
    <row r="610" spans="2:65" s="12" customFormat="1" ht="11.25">
      <c r="B610" s="144"/>
      <c r="D610" s="145" t="s">
        <v>140</v>
      </c>
      <c r="E610" s="146" t="s">
        <v>19</v>
      </c>
      <c r="F610" s="147" t="s">
        <v>670</v>
      </c>
      <c r="H610" s="146" t="s">
        <v>19</v>
      </c>
      <c r="I610" s="148"/>
      <c r="L610" s="144"/>
      <c r="M610" s="149"/>
      <c r="T610" s="150"/>
      <c r="AT610" s="146" t="s">
        <v>140</v>
      </c>
      <c r="AU610" s="146" t="s">
        <v>85</v>
      </c>
      <c r="AV610" s="12" t="s">
        <v>83</v>
      </c>
      <c r="AW610" s="12" t="s">
        <v>35</v>
      </c>
      <c r="AX610" s="12" t="s">
        <v>75</v>
      </c>
      <c r="AY610" s="146" t="s">
        <v>129</v>
      </c>
    </row>
    <row r="611" spans="2:65" s="13" customFormat="1" ht="11.25">
      <c r="B611" s="151"/>
      <c r="D611" s="145" t="s">
        <v>140</v>
      </c>
      <c r="E611" s="152" t="s">
        <v>19</v>
      </c>
      <c r="F611" s="153" t="s">
        <v>162</v>
      </c>
      <c r="H611" s="154">
        <v>3</v>
      </c>
      <c r="I611" s="155"/>
      <c r="L611" s="151"/>
      <c r="M611" s="156"/>
      <c r="T611" s="157"/>
      <c r="AT611" s="152" t="s">
        <v>140</v>
      </c>
      <c r="AU611" s="152" t="s">
        <v>85</v>
      </c>
      <c r="AV611" s="13" t="s">
        <v>85</v>
      </c>
      <c r="AW611" s="13" t="s">
        <v>35</v>
      </c>
      <c r="AX611" s="13" t="s">
        <v>75</v>
      </c>
      <c r="AY611" s="152" t="s">
        <v>129</v>
      </c>
    </row>
    <row r="612" spans="2:65" s="14" customFormat="1" ht="11.25">
      <c r="B612" s="158"/>
      <c r="D612" s="145" t="s">
        <v>140</v>
      </c>
      <c r="E612" s="159" t="s">
        <v>19</v>
      </c>
      <c r="F612" s="160" t="s">
        <v>151</v>
      </c>
      <c r="H612" s="161">
        <v>3</v>
      </c>
      <c r="I612" s="162"/>
      <c r="L612" s="158"/>
      <c r="M612" s="163"/>
      <c r="T612" s="164"/>
      <c r="AT612" s="159" t="s">
        <v>140</v>
      </c>
      <c r="AU612" s="159" t="s">
        <v>85</v>
      </c>
      <c r="AV612" s="14" t="s">
        <v>136</v>
      </c>
      <c r="AW612" s="14" t="s">
        <v>35</v>
      </c>
      <c r="AX612" s="14" t="s">
        <v>83</v>
      </c>
      <c r="AY612" s="159" t="s">
        <v>129</v>
      </c>
    </row>
    <row r="613" spans="2:65" s="1" customFormat="1" ht="44.25" customHeight="1">
      <c r="B613" s="32"/>
      <c r="C613" s="127" t="s">
        <v>671</v>
      </c>
      <c r="D613" s="127" t="s">
        <v>131</v>
      </c>
      <c r="E613" s="128" t="s">
        <v>672</v>
      </c>
      <c r="F613" s="129" t="s">
        <v>673</v>
      </c>
      <c r="G613" s="130" t="s">
        <v>568</v>
      </c>
      <c r="H613" s="176"/>
      <c r="I613" s="132"/>
      <c r="J613" s="133">
        <f>ROUND(I613*H613,2)</f>
        <v>0</v>
      </c>
      <c r="K613" s="129" t="s">
        <v>135</v>
      </c>
      <c r="L613" s="32"/>
      <c r="M613" s="134" t="s">
        <v>19</v>
      </c>
      <c r="N613" s="135" t="s">
        <v>46</v>
      </c>
      <c r="P613" s="136">
        <f>O613*H613</f>
        <v>0</v>
      </c>
      <c r="Q613" s="136">
        <v>0</v>
      </c>
      <c r="R613" s="136">
        <f>Q613*H613</f>
        <v>0</v>
      </c>
      <c r="S613" s="136">
        <v>0</v>
      </c>
      <c r="T613" s="137">
        <f>S613*H613</f>
        <v>0</v>
      </c>
      <c r="AR613" s="138" t="s">
        <v>239</v>
      </c>
      <c r="AT613" s="138" t="s">
        <v>131</v>
      </c>
      <c r="AU613" s="138" t="s">
        <v>85</v>
      </c>
      <c r="AY613" s="17" t="s">
        <v>129</v>
      </c>
      <c r="BE613" s="139">
        <f>IF(N613="základní",J613,0)</f>
        <v>0</v>
      </c>
      <c r="BF613" s="139">
        <f>IF(N613="snížená",J613,0)</f>
        <v>0</v>
      </c>
      <c r="BG613" s="139">
        <f>IF(N613="zákl. přenesená",J613,0)</f>
        <v>0</v>
      </c>
      <c r="BH613" s="139">
        <f>IF(N613="sníž. přenesená",J613,0)</f>
        <v>0</v>
      </c>
      <c r="BI613" s="139">
        <f>IF(N613="nulová",J613,0)</f>
        <v>0</v>
      </c>
      <c r="BJ613" s="17" t="s">
        <v>83</v>
      </c>
      <c r="BK613" s="139">
        <f>ROUND(I613*H613,2)</f>
        <v>0</v>
      </c>
      <c r="BL613" s="17" t="s">
        <v>239</v>
      </c>
      <c r="BM613" s="138" t="s">
        <v>674</v>
      </c>
    </row>
    <row r="614" spans="2:65" s="1" customFormat="1" ht="11.25">
      <c r="B614" s="32"/>
      <c r="D614" s="140" t="s">
        <v>138</v>
      </c>
      <c r="F614" s="141" t="s">
        <v>675</v>
      </c>
      <c r="I614" s="142"/>
      <c r="L614" s="32"/>
      <c r="M614" s="143"/>
      <c r="T614" s="53"/>
      <c r="AT614" s="17" t="s">
        <v>138</v>
      </c>
      <c r="AU614" s="17" t="s">
        <v>85</v>
      </c>
    </row>
    <row r="615" spans="2:65" s="11" customFormat="1" ht="22.9" customHeight="1">
      <c r="B615" s="115"/>
      <c r="D615" s="116" t="s">
        <v>74</v>
      </c>
      <c r="E615" s="125" t="s">
        <v>676</v>
      </c>
      <c r="F615" s="125" t="s">
        <v>677</v>
      </c>
      <c r="I615" s="118"/>
      <c r="J615" s="126">
        <f>BK615</f>
        <v>0</v>
      </c>
      <c r="L615" s="115"/>
      <c r="M615" s="120"/>
      <c r="P615" s="121">
        <f>SUM(P616:P628)</f>
        <v>0</v>
      </c>
      <c r="R615" s="121">
        <f>SUM(R616:R628)</f>
        <v>0.67103999999999997</v>
      </c>
      <c r="T615" s="122">
        <f>SUM(T616:T628)</f>
        <v>0</v>
      </c>
      <c r="AR615" s="116" t="s">
        <v>85</v>
      </c>
      <c r="AT615" s="123" t="s">
        <v>74</v>
      </c>
      <c r="AU615" s="123" t="s">
        <v>83</v>
      </c>
      <c r="AY615" s="116" t="s">
        <v>129</v>
      </c>
      <c r="BK615" s="124">
        <f>SUM(BK616:BK628)</f>
        <v>0</v>
      </c>
    </row>
    <row r="616" spans="2:65" s="1" customFormat="1" ht="24.2" customHeight="1">
      <c r="B616" s="32"/>
      <c r="C616" s="127" t="s">
        <v>678</v>
      </c>
      <c r="D616" s="127" t="s">
        <v>131</v>
      </c>
      <c r="E616" s="128" t="s">
        <v>679</v>
      </c>
      <c r="F616" s="129" t="s">
        <v>680</v>
      </c>
      <c r="G616" s="130" t="s">
        <v>282</v>
      </c>
      <c r="H616" s="131">
        <v>255.2</v>
      </c>
      <c r="I616" s="132"/>
      <c r="J616" s="133">
        <f>ROUND(I616*H616,2)</f>
        <v>0</v>
      </c>
      <c r="K616" s="129" t="s">
        <v>19</v>
      </c>
      <c r="L616" s="32"/>
      <c r="M616" s="134" t="s">
        <v>19</v>
      </c>
      <c r="N616" s="135" t="s">
        <v>46</v>
      </c>
      <c r="P616" s="136">
        <f>O616*H616</f>
        <v>0</v>
      </c>
      <c r="Q616" s="136">
        <v>0</v>
      </c>
      <c r="R616" s="136">
        <f>Q616*H616</f>
        <v>0</v>
      </c>
      <c r="S616" s="136">
        <v>0</v>
      </c>
      <c r="T616" s="137">
        <f>S616*H616</f>
        <v>0</v>
      </c>
      <c r="AR616" s="138" t="s">
        <v>239</v>
      </c>
      <c r="AT616" s="138" t="s">
        <v>131</v>
      </c>
      <c r="AU616" s="138" t="s">
        <v>85</v>
      </c>
      <c r="AY616" s="17" t="s">
        <v>129</v>
      </c>
      <c r="BE616" s="139">
        <f>IF(N616="základní",J616,0)</f>
        <v>0</v>
      </c>
      <c r="BF616" s="139">
        <f>IF(N616="snížená",J616,0)</f>
        <v>0</v>
      </c>
      <c r="BG616" s="139">
        <f>IF(N616="zákl. přenesená",J616,0)</f>
        <v>0</v>
      </c>
      <c r="BH616" s="139">
        <f>IF(N616="sníž. přenesená",J616,0)</f>
        <v>0</v>
      </c>
      <c r="BI616" s="139">
        <f>IF(N616="nulová",J616,0)</f>
        <v>0</v>
      </c>
      <c r="BJ616" s="17" t="s">
        <v>83</v>
      </c>
      <c r="BK616" s="139">
        <f>ROUND(I616*H616,2)</f>
        <v>0</v>
      </c>
      <c r="BL616" s="17" t="s">
        <v>239</v>
      </c>
      <c r="BM616" s="138" t="s">
        <v>681</v>
      </c>
    </row>
    <row r="617" spans="2:65" s="12" customFormat="1" ht="11.25">
      <c r="B617" s="144"/>
      <c r="D617" s="145" t="s">
        <v>140</v>
      </c>
      <c r="E617" s="146" t="s">
        <v>19</v>
      </c>
      <c r="F617" s="147" t="s">
        <v>682</v>
      </c>
      <c r="H617" s="146" t="s">
        <v>19</v>
      </c>
      <c r="I617" s="148"/>
      <c r="L617" s="144"/>
      <c r="M617" s="149"/>
      <c r="T617" s="150"/>
      <c r="AT617" s="146" t="s">
        <v>140</v>
      </c>
      <c r="AU617" s="146" t="s">
        <v>85</v>
      </c>
      <c r="AV617" s="12" t="s">
        <v>83</v>
      </c>
      <c r="AW617" s="12" t="s">
        <v>35</v>
      </c>
      <c r="AX617" s="12" t="s">
        <v>75</v>
      </c>
      <c r="AY617" s="146" t="s">
        <v>129</v>
      </c>
    </row>
    <row r="618" spans="2:65" s="13" customFormat="1" ht="11.25">
      <c r="B618" s="151"/>
      <c r="D618" s="145" t="s">
        <v>140</v>
      </c>
      <c r="E618" s="152" t="s">
        <v>19</v>
      </c>
      <c r="F618" s="153" t="s">
        <v>683</v>
      </c>
      <c r="H618" s="154">
        <v>150.80000000000001</v>
      </c>
      <c r="I618" s="155"/>
      <c r="L618" s="151"/>
      <c r="M618" s="156"/>
      <c r="T618" s="157"/>
      <c r="AT618" s="152" t="s">
        <v>140</v>
      </c>
      <c r="AU618" s="152" t="s">
        <v>85</v>
      </c>
      <c r="AV618" s="13" t="s">
        <v>85</v>
      </c>
      <c r="AW618" s="13" t="s">
        <v>35</v>
      </c>
      <c r="AX618" s="13" t="s">
        <v>75</v>
      </c>
      <c r="AY618" s="152" t="s">
        <v>129</v>
      </c>
    </row>
    <row r="619" spans="2:65" s="13" customFormat="1" ht="11.25">
      <c r="B619" s="151"/>
      <c r="D619" s="145" t="s">
        <v>140</v>
      </c>
      <c r="E619" s="152" t="s">
        <v>19</v>
      </c>
      <c r="F619" s="153" t="s">
        <v>684</v>
      </c>
      <c r="H619" s="154">
        <v>104.4</v>
      </c>
      <c r="I619" s="155"/>
      <c r="L619" s="151"/>
      <c r="M619" s="156"/>
      <c r="T619" s="157"/>
      <c r="AT619" s="152" t="s">
        <v>140</v>
      </c>
      <c r="AU619" s="152" t="s">
        <v>85</v>
      </c>
      <c r="AV619" s="13" t="s">
        <v>85</v>
      </c>
      <c r="AW619" s="13" t="s">
        <v>35</v>
      </c>
      <c r="AX619" s="13" t="s">
        <v>75</v>
      </c>
      <c r="AY619" s="152" t="s">
        <v>129</v>
      </c>
    </row>
    <row r="620" spans="2:65" s="14" customFormat="1" ht="11.25">
      <c r="B620" s="158"/>
      <c r="D620" s="145" t="s">
        <v>140</v>
      </c>
      <c r="E620" s="159" t="s">
        <v>19</v>
      </c>
      <c r="F620" s="160" t="s">
        <v>151</v>
      </c>
      <c r="H620" s="161">
        <v>255.2</v>
      </c>
      <c r="I620" s="162"/>
      <c r="L620" s="158"/>
      <c r="M620" s="163"/>
      <c r="T620" s="164"/>
      <c r="AT620" s="159" t="s">
        <v>140</v>
      </c>
      <c r="AU620" s="159" t="s">
        <v>85</v>
      </c>
      <c r="AV620" s="14" t="s">
        <v>136</v>
      </c>
      <c r="AW620" s="14" t="s">
        <v>35</v>
      </c>
      <c r="AX620" s="14" t="s">
        <v>83</v>
      </c>
      <c r="AY620" s="159" t="s">
        <v>129</v>
      </c>
    </row>
    <row r="621" spans="2:65" s="1" customFormat="1" ht="16.5" customHeight="1">
      <c r="B621" s="32"/>
      <c r="C621" s="165" t="s">
        <v>685</v>
      </c>
      <c r="D621" s="165" t="s">
        <v>223</v>
      </c>
      <c r="E621" s="166" t="s">
        <v>686</v>
      </c>
      <c r="F621" s="167" t="s">
        <v>687</v>
      </c>
      <c r="G621" s="168" t="s">
        <v>155</v>
      </c>
      <c r="H621" s="169">
        <v>0.93200000000000005</v>
      </c>
      <c r="I621" s="170"/>
      <c r="J621" s="171">
        <f>ROUND(I621*H621,2)</f>
        <v>0</v>
      </c>
      <c r="K621" s="167" t="s">
        <v>135</v>
      </c>
      <c r="L621" s="172"/>
      <c r="M621" s="173" t="s">
        <v>19</v>
      </c>
      <c r="N621" s="174" t="s">
        <v>46</v>
      </c>
      <c r="P621" s="136">
        <f>O621*H621</f>
        <v>0</v>
      </c>
      <c r="Q621" s="136">
        <v>0.72</v>
      </c>
      <c r="R621" s="136">
        <f>Q621*H621</f>
        <v>0.67103999999999997</v>
      </c>
      <c r="S621" s="136">
        <v>0</v>
      </c>
      <c r="T621" s="137">
        <f>S621*H621</f>
        <v>0</v>
      </c>
      <c r="AR621" s="138" t="s">
        <v>332</v>
      </c>
      <c r="AT621" s="138" t="s">
        <v>223</v>
      </c>
      <c r="AU621" s="138" t="s">
        <v>85</v>
      </c>
      <c r="AY621" s="17" t="s">
        <v>129</v>
      </c>
      <c r="BE621" s="139">
        <f>IF(N621="základní",J621,0)</f>
        <v>0</v>
      </c>
      <c r="BF621" s="139">
        <f>IF(N621="snížená",J621,0)</f>
        <v>0</v>
      </c>
      <c r="BG621" s="139">
        <f>IF(N621="zákl. přenesená",J621,0)</f>
        <v>0</v>
      </c>
      <c r="BH621" s="139">
        <f>IF(N621="sníž. přenesená",J621,0)</f>
        <v>0</v>
      </c>
      <c r="BI621" s="139">
        <f>IF(N621="nulová",J621,0)</f>
        <v>0</v>
      </c>
      <c r="BJ621" s="17" t="s">
        <v>83</v>
      </c>
      <c r="BK621" s="139">
        <f>ROUND(I621*H621,2)</f>
        <v>0</v>
      </c>
      <c r="BL621" s="17" t="s">
        <v>239</v>
      </c>
      <c r="BM621" s="138" t="s">
        <v>688</v>
      </c>
    </row>
    <row r="622" spans="2:65" s="12" customFormat="1" ht="11.25">
      <c r="B622" s="144"/>
      <c r="D622" s="145" t="s">
        <v>140</v>
      </c>
      <c r="E622" s="146" t="s">
        <v>19</v>
      </c>
      <c r="F622" s="147" t="s">
        <v>682</v>
      </c>
      <c r="H622" s="146" t="s">
        <v>19</v>
      </c>
      <c r="I622" s="148"/>
      <c r="L622" s="144"/>
      <c r="M622" s="149"/>
      <c r="T622" s="150"/>
      <c r="AT622" s="146" t="s">
        <v>140</v>
      </c>
      <c r="AU622" s="146" t="s">
        <v>85</v>
      </c>
      <c r="AV622" s="12" t="s">
        <v>83</v>
      </c>
      <c r="AW622" s="12" t="s">
        <v>35</v>
      </c>
      <c r="AX622" s="12" t="s">
        <v>75</v>
      </c>
      <c r="AY622" s="146" t="s">
        <v>129</v>
      </c>
    </row>
    <row r="623" spans="2:65" s="13" customFormat="1" ht="11.25">
      <c r="B623" s="151"/>
      <c r="D623" s="145" t="s">
        <v>140</v>
      </c>
      <c r="E623" s="152" t="s">
        <v>19</v>
      </c>
      <c r="F623" s="153" t="s">
        <v>689</v>
      </c>
      <c r="H623" s="154">
        <v>0.377</v>
      </c>
      <c r="I623" s="155"/>
      <c r="L623" s="151"/>
      <c r="M623" s="156"/>
      <c r="T623" s="157"/>
      <c r="AT623" s="152" t="s">
        <v>140</v>
      </c>
      <c r="AU623" s="152" t="s">
        <v>85</v>
      </c>
      <c r="AV623" s="13" t="s">
        <v>85</v>
      </c>
      <c r="AW623" s="13" t="s">
        <v>35</v>
      </c>
      <c r="AX623" s="13" t="s">
        <v>75</v>
      </c>
      <c r="AY623" s="152" t="s">
        <v>129</v>
      </c>
    </row>
    <row r="624" spans="2:65" s="13" customFormat="1" ht="11.25">
      <c r="B624" s="151"/>
      <c r="D624" s="145" t="s">
        <v>140</v>
      </c>
      <c r="E624" s="152" t="s">
        <v>19</v>
      </c>
      <c r="F624" s="153" t="s">
        <v>690</v>
      </c>
      <c r="H624" s="154">
        <v>0.47</v>
      </c>
      <c r="I624" s="155"/>
      <c r="L624" s="151"/>
      <c r="M624" s="156"/>
      <c r="T624" s="157"/>
      <c r="AT624" s="152" t="s">
        <v>140</v>
      </c>
      <c r="AU624" s="152" t="s">
        <v>85</v>
      </c>
      <c r="AV624" s="13" t="s">
        <v>85</v>
      </c>
      <c r="AW624" s="13" t="s">
        <v>35</v>
      </c>
      <c r="AX624" s="13" t="s">
        <v>75</v>
      </c>
      <c r="AY624" s="152" t="s">
        <v>129</v>
      </c>
    </row>
    <row r="625" spans="2:65" s="14" customFormat="1" ht="11.25">
      <c r="B625" s="158"/>
      <c r="D625" s="145" t="s">
        <v>140</v>
      </c>
      <c r="E625" s="159" t="s">
        <v>19</v>
      </c>
      <c r="F625" s="160" t="s">
        <v>151</v>
      </c>
      <c r="H625" s="161">
        <v>0.84699999999999998</v>
      </c>
      <c r="I625" s="162"/>
      <c r="L625" s="158"/>
      <c r="M625" s="163"/>
      <c r="T625" s="164"/>
      <c r="AT625" s="159" t="s">
        <v>140</v>
      </c>
      <c r="AU625" s="159" t="s">
        <v>85</v>
      </c>
      <c r="AV625" s="14" t="s">
        <v>136</v>
      </c>
      <c r="AW625" s="14" t="s">
        <v>35</v>
      </c>
      <c r="AX625" s="14" t="s">
        <v>83</v>
      </c>
      <c r="AY625" s="159" t="s">
        <v>129</v>
      </c>
    </row>
    <row r="626" spans="2:65" s="13" customFormat="1" ht="11.25">
      <c r="B626" s="151"/>
      <c r="D626" s="145" t="s">
        <v>140</v>
      </c>
      <c r="F626" s="153" t="s">
        <v>691</v>
      </c>
      <c r="H626" s="154">
        <v>0.93200000000000005</v>
      </c>
      <c r="I626" s="155"/>
      <c r="L626" s="151"/>
      <c r="M626" s="156"/>
      <c r="T626" s="157"/>
      <c r="AT626" s="152" t="s">
        <v>140</v>
      </c>
      <c r="AU626" s="152" t="s">
        <v>85</v>
      </c>
      <c r="AV626" s="13" t="s">
        <v>85</v>
      </c>
      <c r="AW626" s="13" t="s">
        <v>4</v>
      </c>
      <c r="AX626" s="13" t="s">
        <v>83</v>
      </c>
      <c r="AY626" s="152" t="s">
        <v>129</v>
      </c>
    </row>
    <row r="627" spans="2:65" s="1" customFormat="1" ht="44.25" customHeight="1">
      <c r="B627" s="32"/>
      <c r="C627" s="127" t="s">
        <v>692</v>
      </c>
      <c r="D627" s="127" t="s">
        <v>131</v>
      </c>
      <c r="E627" s="128" t="s">
        <v>693</v>
      </c>
      <c r="F627" s="129" t="s">
        <v>694</v>
      </c>
      <c r="G627" s="130" t="s">
        <v>568</v>
      </c>
      <c r="H627" s="176"/>
      <c r="I627" s="132"/>
      <c r="J627" s="133">
        <f>ROUND(I627*H627,2)</f>
        <v>0</v>
      </c>
      <c r="K627" s="129" t="s">
        <v>135</v>
      </c>
      <c r="L627" s="32"/>
      <c r="M627" s="134" t="s">
        <v>19</v>
      </c>
      <c r="N627" s="135" t="s">
        <v>46</v>
      </c>
      <c r="P627" s="136">
        <f>O627*H627</f>
        <v>0</v>
      </c>
      <c r="Q627" s="136">
        <v>0</v>
      </c>
      <c r="R627" s="136">
        <f>Q627*H627</f>
        <v>0</v>
      </c>
      <c r="S627" s="136">
        <v>0</v>
      </c>
      <c r="T627" s="137">
        <f>S627*H627</f>
        <v>0</v>
      </c>
      <c r="AR627" s="138" t="s">
        <v>239</v>
      </c>
      <c r="AT627" s="138" t="s">
        <v>131</v>
      </c>
      <c r="AU627" s="138" t="s">
        <v>85</v>
      </c>
      <c r="AY627" s="17" t="s">
        <v>129</v>
      </c>
      <c r="BE627" s="139">
        <f>IF(N627="základní",J627,0)</f>
        <v>0</v>
      </c>
      <c r="BF627" s="139">
        <f>IF(N627="snížená",J627,0)</f>
        <v>0</v>
      </c>
      <c r="BG627" s="139">
        <f>IF(N627="zákl. přenesená",J627,0)</f>
        <v>0</v>
      </c>
      <c r="BH627" s="139">
        <f>IF(N627="sníž. přenesená",J627,0)</f>
        <v>0</v>
      </c>
      <c r="BI627" s="139">
        <f>IF(N627="nulová",J627,0)</f>
        <v>0</v>
      </c>
      <c r="BJ627" s="17" t="s">
        <v>83</v>
      </c>
      <c r="BK627" s="139">
        <f>ROUND(I627*H627,2)</f>
        <v>0</v>
      </c>
      <c r="BL627" s="17" t="s">
        <v>239</v>
      </c>
      <c r="BM627" s="138" t="s">
        <v>695</v>
      </c>
    </row>
    <row r="628" spans="2:65" s="1" customFormat="1" ht="11.25">
      <c r="B628" s="32"/>
      <c r="D628" s="140" t="s">
        <v>138</v>
      </c>
      <c r="F628" s="141" t="s">
        <v>696</v>
      </c>
      <c r="I628" s="142"/>
      <c r="L628" s="32"/>
      <c r="M628" s="143"/>
      <c r="T628" s="53"/>
      <c r="AT628" s="17" t="s">
        <v>138</v>
      </c>
      <c r="AU628" s="17" t="s">
        <v>85</v>
      </c>
    </row>
    <row r="629" spans="2:65" s="11" customFormat="1" ht="22.9" customHeight="1">
      <c r="B629" s="115"/>
      <c r="D629" s="116" t="s">
        <v>74</v>
      </c>
      <c r="E629" s="125" t="s">
        <v>697</v>
      </c>
      <c r="F629" s="125" t="s">
        <v>698</v>
      </c>
      <c r="I629" s="118"/>
      <c r="J629" s="126">
        <f>BK629</f>
        <v>0</v>
      </c>
      <c r="L629" s="115"/>
      <c r="M629" s="120"/>
      <c r="P629" s="121">
        <f>SUM(P630:P664)</f>
        <v>0</v>
      </c>
      <c r="R629" s="121">
        <f>SUM(R630:R664)</f>
        <v>0.86099312000000006</v>
      </c>
      <c r="T629" s="122">
        <f>SUM(T630:T664)</f>
        <v>0</v>
      </c>
      <c r="AR629" s="116" t="s">
        <v>85</v>
      </c>
      <c r="AT629" s="123" t="s">
        <v>74</v>
      </c>
      <c r="AU629" s="123" t="s">
        <v>83</v>
      </c>
      <c r="AY629" s="116" t="s">
        <v>129</v>
      </c>
      <c r="BK629" s="124">
        <f>SUM(BK630:BK664)</f>
        <v>0</v>
      </c>
    </row>
    <row r="630" spans="2:65" s="1" customFormat="1" ht="24.2" customHeight="1">
      <c r="B630" s="32"/>
      <c r="C630" s="127" t="s">
        <v>699</v>
      </c>
      <c r="D630" s="127" t="s">
        <v>131</v>
      </c>
      <c r="E630" s="128" t="s">
        <v>700</v>
      </c>
      <c r="F630" s="129" t="s">
        <v>701</v>
      </c>
      <c r="G630" s="130" t="s">
        <v>226</v>
      </c>
      <c r="H630" s="131">
        <v>761.24400000000003</v>
      </c>
      <c r="I630" s="132"/>
      <c r="J630" s="133">
        <f>ROUND(I630*H630,2)</f>
        <v>0</v>
      </c>
      <c r="K630" s="129" t="s">
        <v>135</v>
      </c>
      <c r="L630" s="32"/>
      <c r="M630" s="134" t="s">
        <v>19</v>
      </c>
      <c r="N630" s="135" t="s">
        <v>46</v>
      </c>
      <c r="P630" s="136">
        <f>O630*H630</f>
        <v>0</v>
      </c>
      <c r="Q630" s="136">
        <v>6.0000000000000002E-5</v>
      </c>
      <c r="R630" s="136">
        <f>Q630*H630</f>
        <v>4.5674640000000002E-2</v>
      </c>
      <c r="S630" s="136">
        <v>0</v>
      </c>
      <c r="T630" s="137">
        <f>S630*H630</f>
        <v>0</v>
      </c>
      <c r="AR630" s="138" t="s">
        <v>239</v>
      </c>
      <c r="AT630" s="138" t="s">
        <v>131</v>
      </c>
      <c r="AU630" s="138" t="s">
        <v>85</v>
      </c>
      <c r="AY630" s="17" t="s">
        <v>129</v>
      </c>
      <c r="BE630" s="139">
        <f>IF(N630="základní",J630,0)</f>
        <v>0</v>
      </c>
      <c r="BF630" s="139">
        <f>IF(N630="snížená",J630,0)</f>
        <v>0</v>
      </c>
      <c r="BG630" s="139">
        <f>IF(N630="zákl. přenesená",J630,0)</f>
        <v>0</v>
      </c>
      <c r="BH630" s="139">
        <f>IF(N630="sníž. přenesená",J630,0)</f>
        <v>0</v>
      </c>
      <c r="BI630" s="139">
        <f>IF(N630="nulová",J630,0)</f>
        <v>0</v>
      </c>
      <c r="BJ630" s="17" t="s">
        <v>83</v>
      </c>
      <c r="BK630" s="139">
        <f>ROUND(I630*H630,2)</f>
        <v>0</v>
      </c>
      <c r="BL630" s="17" t="s">
        <v>239</v>
      </c>
      <c r="BM630" s="138" t="s">
        <v>702</v>
      </c>
    </row>
    <row r="631" spans="2:65" s="1" customFormat="1" ht="11.25">
      <c r="B631" s="32"/>
      <c r="D631" s="140" t="s">
        <v>138</v>
      </c>
      <c r="F631" s="141" t="s">
        <v>703</v>
      </c>
      <c r="I631" s="142"/>
      <c r="L631" s="32"/>
      <c r="M631" s="143"/>
      <c r="T631" s="53"/>
      <c r="AT631" s="17" t="s">
        <v>138</v>
      </c>
      <c r="AU631" s="17" t="s">
        <v>85</v>
      </c>
    </row>
    <row r="632" spans="2:65" s="12" customFormat="1" ht="11.25">
      <c r="B632" s="144"/>
      <c r="D632" s="145" t="s">
        <v>140</v>
      </c>
      <c r="E632" s="146" t="s">
        <v>19</v>
      </c>
      <c r="F632" s="147" t="s">
        <v>704</v>
      </c>
      <c r="H632" s="146" t="s">
        <v>19</v>
      </c>
      <c r="I632" s="148"/>
      <c r="L632" s="144"/>
      <c r="M632" s="149"/>
      <c r="T632" s="150"/>
      <c r="AT632" s="146" t="s">
        <v>140</v>
      </c>
      <c r="AU632" s="146" t="s">
        <v>85</v>
      </c>
      <c r="AV632" s="12" t="s">
        <v>83</v>
      </c>
      <c r="AW632" s="12" t="s">
        <v>35</v>
      </c>
      <c r="AX632" s="12" t="s">
        <v>75</v>
      </c>
      <c r="AY632" s="146" t="s">
        <v>129</v>
      </c>
    </row>
    <row r="633" spans="2:65" s="13" customFormat="1" ht="11.25">
      <c r="B633" s="151"/>
      <c r="D633" s="145" t="s">
        <v>140</v>
      </c>
      <c r="E633" s="152" t="s">
        <v>19</v>
      </c>
      <c r="F633" s="153" t="s">
        <v>705</v>
      </c>
      <c r="H633" s="154">
        <v>621</v>
      </c>
      <c r="I633" s="155"/>
      <c r="L633" s="151"/>
      <c r="M633" s="156"/>
      <c r="T633" s="157"/>
      <c r="AT633" s="152" t="s">
        <v>140</v>
      </c>
      <c r="AU633" s="152" t="s">
        <v>85</v>
      </c>
      <c r="AV633" s="13" t="s">
        <v>85</v>
      </c>
      <c r="AW633" s="13" t="s">
        <v>35</v>
      </c>
      <c r="AX633" s="13" t="s">
        <v>75</v>
      </c>
      <c r="AY633" s="152" t="s">
        <v>129</v>
      </c>
    </row>
    <row r="634" spans="2:65" s="13" customFormat="1" ht="11.25">
      <c r="B634" s="151"/>
      <c r="D634" s="145" t="s">
        <v>140</v>
      </c>
      <c r="E634" s="152" t="s">
        <v>19</v>
      </c>
      <c r="F634" s="153" t="s">
        <v>706</v>
      </c>
      <c r="H634" s="154">
        <v>26.4</v>
      </c>
      <c r="I634" s="155"/>
      <c r="L634" s="151"/>
      <c r="M634" s="156"/>
      <c r="T634" s="157"/>
      <c r="AT634" s="152" t="s">
        <v>140</v>
      </c>
      <c r="AU634" s="152" t="s">
        <v>85</v>
      </c>
      <c r="AV634" s="13" t="s">
        <v>85</v>
      </c>
      <c r="AW634" s="13" t="s">
        <v>35</v>
      </c>
      <c r="AX634" s="13" t="s">
        <v>75</v>
      </c>
      <c r="AY634" s="152" t="s">
        <v>129</v>
      </c>
    </row>
    <row r="635" spans="2:65" s="13" customFormat="1" ht="11.25">
      <c r="B635" s="151"/>
      <c r="D635" s="145" t="s">
        <v>140</v>
      </c>
      <c r="E635" s="152" t="s">
        <v>19</v>
      </c>
      <c r="F635" s="153" t="s">
        <v>707</v>
      </c>
      <c r="H635" s="154">
        <v>44.64</v>
      </c>
      <c r="I635" s="155"/>
      <c r="L635" s="151"/>
      <c r="M635" s="156"/>
      <c r="T635" s="157"/>
      <c r="AT635" s="152" t="s">
        <v>140</v>
      </c>
      <c r="AU635" s="152" t="s">
        <v>85</v>
      </c>
      <c r="AV635" s="13" t="s">
        <v>85</v>
      </c>
      <c r="AW635" s="13" t="s">
        <v>35</v>
      </c>
      <c r="AX635" s="13" t="s">
        <v>75</v>
      </c>
      <c r="AY635" s="152" t="s">
        <v>129</v>
      </c>
    </row>
    <row r="636" spans="2:65" s="14" customFormat="1" ht="11.25">
      <c r="B636" s="158"/>
      <c r="D636" s="145" t="s">
        <v>140</v>
      </c>
      <c r="E636" s="159" t="s">
        <v>19</v>
      </c>
      <c r="F636" s="160" t="s">
        <v>151</v>
      </c>
      <c r="H636" s="161">
        <v>692.04</v>
      </c>
      <c r="I636" s="162"/>
      <c r="L636" s="158"/>
      <c r="M636" s="163"/>
      <c r="T636" s="164"/>
      <c r="AT636" s="159" t="s">
        <v>140</v>
      </c>
      <c r="AU636" s="159" t="s">
        <v>85</v>
      </c>
      <c r="AV636" s="14" t="s">
        <v>136</v>
      </c>
      <c r="AW636" s="14" t="s">
        <v>35</v>
      </c>
      <c r="AX636" s="14" t="s">
        <v>83</v>
      </c>
      <c r="AY636" s="159" t="s">
        <v>129</v>
      </c>
    </row>
    <row r="637" spans="2:65" s="13" customFormat="1" ht="11.25">
      <c r="B637" s="151"/>
      <c r="D637" s="145" t="s">
        <v>140</v>
      </c>
      <c r="F637" s="153" t="s">
        <v>708</v>
      </c>
      <c r="H637" s="154">
        <v>761.24400000000003</v>
      </c>
      <c r="I637" s="155"/>
      <c r="L637" s="151"/>
      <c r="M637" s="156"/>
      <c r="T637" s="157"/>
      <c r="AT637" s="152" t="s">
        <v>140</v>
      </c>
      <c r="AU637" s="152" t="s">
        <v>85</v>
      </c>
      <c r="AV637" s="13" t="s">
        <v>85</v>
      </c>
      <c r="AW637" s="13" t="s">
        <v>4</v>
      </c>
      <c r="AX637" s="13" t="s">
        <v>83</v>
      </c>
      <c r="AY637" s="152" t="s">
        <v>129</v>
      </c>
    </row>
    <row r="638" spans="2:65" s="1" customFormat="1" ht="21.75" customHeight="1">
      <c r="B638" s="32"/>
      <c r="C638" s="165" t="s">
        <v>709</v>
      </c>
      <c r="D638" s="165" t="s">
        <v>223</v>
      </c>
      <c r="E638" s="166" t="s">
        <v>484</v>
      </c>
      <c r="F638" s="167" t="s">
        <v>485</v>
      </c>
      <c r="G638" s="168" t="s">
        <v>203</v>
      </c>
      <c r="H638" s="169">
        <v>0.71199999999999997</v>
      </c>
      <c r="I638" s="170"/>
      <c r="J638" s="171">
        <f>ROUND(I638*H638,2)</f>
        <v>0</v>
      </c>
      <c r="K638" s="167" t="s">
        <v>135</v>
      </c>
      <c r="L638" s="172"/>
      <c r="M638" s="173" t="s">
        <v>19</v>
      </c>
      <c r="N638" s="174" t="s">
        <v>46</v>
      </c>
      <c r="P638" s="136">
        <f>O638*H638</f>
        <v>0</v>
      </c>
      <c r="Q638" s="136">
        <v>1</v>
      </c>
      <c r="R638" s="136">
        <f>Q638*H638</f>
        <v>0.71199999999999997</v>
      </c>
      <c r="S638" s="136">
        <v>0</v>
      </c>
      <c r="T638" s="137">
        <f>S638*H638</f>
        <v>0</v>
      </c>
      <c r="AR638" s="138" t="s">
        <v>332</v>
      </c>
      <c r="AT638" s="138" t="s">
        <v>223</v>
      </c>
      <c r="AU638" s="138" t="s">
        <v>85</v>
      </c>
      <c r="AY638" s="17" t="s">
        <v>129</v>
      </c>
      <c r="BE638" s="139">
        <f>IF(N638="základní",J638,0)</f>
        <v>0</v>
      </c>
      <c r="BF638" s="139">
        <f>IF(N638="snížená",J638,0)</f>
        <v>0</v>
      </c>
      <c r="BG638" s="139">
        <f>IF(N638="zákl. přenesená",J638,0)</f>
        <v>0</v>
      </c>
      <c r="BH638" s="139">
        <f>IF(N638="sníž. přenesená",J638,0)</f>
        <v>0</v>
      </c>
      <c r="BI638" s="139">
        <f>IF(N638="nulová",J638,0)</f>
        <v>0</v>
      </c>
      <c r="BJ638" s="17" t="s">
        <v>83</v>
      </c>
      <c r="BK638" s="139">
        <f>ROUND(I638*H638,2)</f>
        <v>0</v>
      </c>
      <c r="BL638" s="17" t="s">
        <v>239</v>
      </c>
      <c r="BM638" s="138" t="s">
        <v>710</v>
      </c>
    </row>
    <row r="639" spans="2:65" s="12" customFormat="1" ht="11.25">
      <c r="B639" s="144"/>
      <c r="D639" s="145" t="s">
        <v>140</v>
      </c>
      <c r="E639" s="146" t="s">
        <v>19</v>
      </c>
      <c r="F639" s="147" t="s">
        <v>704</v>
      </c>
      <c r="H639" s="146" t="s">
        <v>19</v>
      </c>
      <c r="I639" s="148"/>
      <c r="L639" s="144"/>
      <c r="M639" s="149"/>
      <c r="T639" s="150"/>
      <c r="AT639" s="146" t="s">
        <v>140</v>
      </c>
      <c r="AU639" s="146" t="s">
        <v>85</v>
      </c>
      <c r="AV639" s="12" t="s">
        <v>83</v>
      </c>
      <c r="AW639" s="12" t="s">
        <v>35</v>
      </c>
      <c r="AX639" s="12" t="s">
        <v>75</v>
      </c>
      <c r="AY639" s="146" t="s">
        <v>129</v>
      </c>
    </row>
    <row r="640" spans="2:65" s="13" customFormat="1" ht="11.25">
      <c r="B640" s="151"/>
      <c r="D640" s="145" t="s">
        <v>140</v>
      </c>
      <c r="E640" s="152" t="s">
        <v>19</v>
      </c>
      <c r="F640" s="153" t="s">
        <v>711</v>
      </c>
      <c r="H640" s="154">
        <v>0.621</v>
      </c>
      <c r="I640" s="155"/>
      <c r="L640" s="151"/>
      <c r="M640" s="156"/>
      <c r="T640" s="157"/>
      <c r="AT640" s="152" t="s">
        <v>140</v>
      </c>
      <c r="AU640" s="152" t="s">
        <v>85</v>
      </c>
      <c r="AV640" s="13" t="s">
        <v>85</v>
      </c>
      <c r="AW640" s="13" t="s">
        <v>35</v>
      </c>
      <c r="AX640" s="13" t="s">
        <v>75</v>
      </c>
      <c r="AY640" s="152" t="s">
        <v>129</v>
      </c>
    </row>
    <row r="641" spans="2:65" s="13" customFormat="1" ht="11.25">
      <c r="B641" s="151"/>
      <c r="D641" s="145" t="s">
        <v>140</v>
      </c>
      <c r="E641" s="152" t="s">
        <v>19</v>
      </c>
      <c r="F641" s="153" t="s">
        <v>712</v>
      </c>
      <c r="H641" s="154">
        <v>2.5999999999999999E-2</v>
      </c>
      <c r="I641" s="155"/>
      <c r="L641" s="151"/>
      <c r="M641" s="156"/>
      <c r="T641" s="157"/>
      <c r="AT641" s="152" t="s">
        <v>140</v>
      </c>
      <c r="AU641" s="152" t="s">
        <v>85</v>
      </c>
      <c r="AV641" s="13" t="s">
        <v>85</v>
      </c>
      <c r="AW641" s="13" t="s">
        <v>35</v>
      </c>
      <c r="AX641" s="13" t="s">
        <v>75</v>
      </c>
      <c r="AY641" s="152" t="s">
        <v>129</v>
      </c>
    </row>
    <row r="642" spans="2:65" s="14" customFormat="1" ht="11.25">
      <c r="B642" s="158"/>
      <c r="D642" s="145" t="s">
        <v>140</v>
      </c>
      <c r="E642" s="159" t="s">
        <v>19</v>
      </c>
      <c r="F642" s="160" t="s">
        <v>151</v>
      </c>
      <c r="H642" s="161">
        <v>0.64700000000000002</v>
      </c>
      <c r="I642" s="162"/>
      <c r="L642" s="158"/>
      <c r="M642" s="163"/>
      <c r="T642" s="164"/>
      <c r="AT642" s="159" t="s">
        <v>140</v>
      </c>
      <c r="AU642" s="159" t="s">
        <v>85</v>
      </c>
      <c r="AV642" s="14" t="s">
        <v>136</v>
      </c>
      <c r="AW642" s="14" t="s">
        <v>35</v>
      </c>
      <c r="AX642" s="14" t="s">
        <v>83</v>
      </c>
      <c r="AY642" s="159" t="s">
        <v>129</v>
      </c>
    </row>
    <row r="643" spans="2:65" s="13" customFormat="1" ht="11.25">
      <c r="B643" s="151"/>
      <c r="D643" s="145" t="s">
        <v>140</v>
      </c>
      <c r="F643" s="153" t="s">
        <v>713</v>
      </c>
      <c r="H643" s="154">
        <v>0.71199999999999997</v>
      </c>
      <c r="I643" s="155"/>
      <c r="L643" s="151"/>
      <c r="M643" s="156"/>
      <c r="T643" s="157"/>
      <c r="AT643" s="152" t="s">
        <v>140</v>
      </c>
      <c r="AU643" s="152" t="s">
        <v>85</v>
      </c>
      <c r="AV643" s="13" t="s">
        <v>85</v>
      </c>
      <c r="AW643" s="13" t="s">
        <v>4</v>
      </c>
      <c r="AX643" s="13" t="s">
        <v>83</v>
      </c>
      <c r="AY643" s="152" t="s">
        <v>129</v>
      </c>
    </row>
    <row r="644" spans="2:65" s="1" customFormat="1" ht="21.75" customHeight="1">
      <c r="B644" s="32"/>
      <c r="C644" s="165" t="s">
        <v>714</v>
      </c>
      <c r="D644" s="165" t="s">
        <v>223</v>
      </c>
      <c r="E644" s="166" t="s">
        <v>715</v>
      </c>
      <c r="F644" s="167" t="s">
        <v>716</v>
      </c>
      <c r="G644" s="168" t="s">
        <v>203</v>
      </c>
      <c r="H644" s="169">
        <v>0.05</v>
      </c>
      <c r="I644" s="170"/>
      <c r="J644" s="171">
        <f>ROUND(I644*H644,2)</f>
        <v>0</v>
      </c>
      <c r="K644" s="167" t="s">
        <v>135</v>
      </c>
      <c r="L644" s="172"/>
      <c r="M644" s="173" t="s">
        <v>19</v>
      </c>
      <c r="N644" s="174" t="s">
        <v>46</v>
      </c>
      <c r="P644" s="136">
        <f>O644*H644</f>
        <v>0</v>
      </c>
      <c r="Q644" s="136">
        <v>1</v>
      </c>
      <c r="R644" s="136">
        <f>Q644*H644</f>
        <v>0.05</v>
      </c>
      <c r="S644" s="136">
        <v>0</v>
      </c>
      <c r="T644" s="137">
        <f>S644*H644</f>
        <v>0</v>
      </c>
      <c r="AR644" s="138" t="s">
        <v>332</v>
      </c>
      <c r="AT644" s="138" t="s">
        <v>223</v>
      </c>
      <c r="AU644" s="138" t="s">
        <v>85</v>
      </c>
      <c r="AY644" s="17" t="s">
        <v>129</v>
      </c>
      <c r="BE644" s="139">
        <f>IF(N644="základní",J644,0)</f>
        <v>0</v>
      </c>
      <c r="BF644" s="139">
        <f>IF(N644="snížená",J644,0)</f>
        <v>0</v>
      </c>
      <c r="BG644" s="139">
        <f>IF(N644="zákl. přenesená",J644,0)</f>
        <v>0</v>
      </c>
      <c r="BH644" s="139">
        <f>IF(N644="sníž. přenesená",J644,0)</f>
        <v>0</v>
      </c>
      <c r="BI644" s="139">
        <f>IF(N644="nulová",J644,0)</f>
        <v>0</v>
      </c>
      <c r="BJ644" s="17" t="s">
        <v>83</v>
      </c>
      <c r="BK644" s="139">
        <f>ROUND(I644*H644,2)</f>
        <v>0</v>
      </c>
      <c r="BL644" s="17" t="s">
        <v>239</v>
      </c>
      <c r="BM644" s="138" t="s">
        <v>717</v>
      </c>
    </row>
    <row r="645" spans="2:65" s="12" customFormat="1" ht="11.25">
      <c r="B645" s="144"/>
      <c r="D645" s="145" t="s">
        <v>140</v>
      </c>
      <c r="E645" s="146" t="s">
        <v>19</v>
      </c>
      <c r="F645" s="147" t="s">
        <v>704</v>
      </c>
      <c r="H645" s="146" t="s">
        <v>19</v>
      </c>
      <c r="I645" s="148"/>
      <c r="L645" s="144"/>
      <c r="M645" s="149"/>
      <c r="T645" s="150"/>
      <c r="AT645" s="146" t="s">
        <v>140</v>
      </c>
      <c r="AU645" s="146" t="s">
        <v>85</v>
      </c>
      <c r="AV645" s="12" t="s">
        <v>83</v>
      </c>
      <c r="AW645" s="12" t="s">
        <v>35</v>
      </c>
      <c r="AX645" s="12" t="s">
        <v>75</v>
      </c>
      <c r="AY645" s="146" t="s">
        <v>129</v>
      </c>
    </row>
    <row r="646" spans="2:65" s="13" customFormat="1" ht="11.25">
      <c r="B646" s="151"/>
      <c r="D646" s="145" t="s">
        <v>140</v>
      </c>
      <c r="E646" s="152" t="s">
        <v>19</v>
      </c>
      <c r="F646" s="153" t="s">
        <v>718</v>
      </c>
      <c r="H646" s="154">
        <v>4.4999999999999998E-2</v>
      </c>
      <c r="I646" s="155"/>
      <c r="L646" s="151"/>
      <c r="M646" s="156"/>
      <c r="T646" s="157"/>
      <c r="AT646" s="152" t="s">
        <v>140</v>
      </c>
      <c r="AU646" s="152" t="s">
        <v>85</v>
      </c>
      <c r="AV646" s="13" t="s">
        <v>85</v>
      </c>
      <c r="AW646" s="13" t="s">
        <v>35</v>
      </c>
      <c r="AX646" s="13" t="s">
        <v>75</v>
      </c>
      <c r="AY646" s="152" t="s">
        <v>129</v>
      </c>
    </row>
    <row r="647" spans="2:65" s="14" customFormat="1" ht="11.25">
      <c r="B647" s="158"/>
      <c r="D647" s="145" t="s">
        <v>140</v>
      </c>
      <c r="E647" s="159" t="s">
        <v>19</v>
      </c>
      <c r="F647" s="160" t="s">
        <v>151</v>
      </c>
      <c r="H647" s="161">
        <v>4.4999999999999998E-2</v>
      </c>
      <c r="I647" s="162"/>
      <c r="L647" s="158"/>
      <c r="M647" s="163"/>
      <c r="T647" s="164"/>
      <c r="AT647" s="159" t="s">
        <v>140</v>
      </c>
      <c r="AU647" s="159" t="s">
        <v>85</v>
      </c>
      <c r="AV647" s="14" t="s">
        <v>136</v>
      </c>
      <c r="AW647" s="14" t="s">
        <v>35</v>
      </c>
      <c r="AX647" s="14" t="s">
        <v>83</v>
      </c>
      <c r="AY647" s="159" t="s">
        <v>129</v>
      </c>
    </row>
    <row r="648" spans="2:65" s="13" customFormat="1" ht="11.25">
      <c r="B648" s="151"/>
      <c r="D648" s="145" t="s">
        <v>140</v>
      </c>
      <c r="F648" s="153" t="s">
        <v>719</v>
      </c>
      <c r="H648" s="154">
        <v>0.05</v>
      </c>
      <c r="I648" s="155"/>
      <c r="L648" s="151"/>
      <c r="M648" s="156"/>
      <c r="T648" s="157"/>
      <c r="AT648" s="152" t="s">
        <v>140</v>
      </c>
      <c r="AU648" s="152" t="s">
        <v>85</v>
      </c>
      <c r="AV648" s="13" t="s">
        <v>85</v>
      </c>
      <c r="AW648" s="13" t="s">
        <v>4</v>
      </c>
      <c r="AX648" s="13" t="s">
        <v>83</v>
      </c>
      <c r="AY648" s="152" t="s">
        <v>129</v>
      </c>
    </row>
    <row r="649" spans="2:65" s="1" customFormat="1" ht="24.2" customHeight="1">
      <c r="B649" s="32"/>
      <c r="C649" s="127" t="s">
        <v>720</v>
      </c>
      <c r="D649" s="127" t="s">
        <v>131</v>
      </c>
      <c r="E649" s="128" t="s">
        <v>721</v>
      </c>
      <c r="F649" s="129" t="s">
        <v>722</v>
      </c>
      <c r="G649" s="130" t="s">
        <v>226</v>
      </c>
      <c r="H649" s="131">
        <v>55.308</v>
      </c>
      <c r="I649" s="132"/>
      <c r="J649" s="133">
        <f>ROUND(I649*H649,2)</f>
        <v>0</v>
      </c>
      <c r="K649" s="129" t="s">
        <v>135</v>
      </c>
      <c r="L649" s="32"/>
      <c r="M649" s="134" t="s">
        <v>19</v>
      </c>
      <c r="N649" s="135" t="s">
        <v>46</v>
      </c>
      <c r="P649" s="136">
        <f>O649*H649</f>
        <v>0</v>
      </c>
      <c r="Q649" s="136">
        <v>6.0000000000000002E-5</v>
      </c>
      <c r="R649" s="136">
        <f>Q649*H649</f>
        <v>3.31848E-3</v>
      </c>
      <c r="S649" s="136">
        <v>0</v>
      </c>
      <c r="T649" s="137">
        <f>S649*H649</f>
        <v>0</v>
      </c>
      <c r="AR649" s="138" t="s">
        <v>239</v>
      </c>
      <c r="AT649" s="138" t="s">
        <v>131</v>
      </c>
      <c r="AU649" s="138" t="s">
        <v>85</v>
      </c>
      <c r="AY649" s="17" t="s">
        <v>129</v>
      </c>
      <c r="BE649" s="139">
        <f>IF(N649="základní",J649,0)</f>
        <v>0</v>
      </c>
      <c r="BF649" s="139">
        <f>IF(N649="snížená",J649,0)</f>
        <v>0</v>
      </c>
      <c r="BG649" s="139">
        <f>IF(N649="zákl. přenesená",J649,0)</f>
        <v>0</v>
      </c>
      <c r="BH649" s="139">
        <f>IF(N649="sníž. přenesená",J649,0)</f>
        <v>0</v>
      </c>
      <c r="BI649" s="139">
        <f>IF(N649="nulová",J649,0)</f>
        <v>0</v>
      </c>
      <c r="BJ649" s="17" t="s">
        <v>83</v>
      </c>
      <c r="BK649" s="139">
        <f>ROUND(I649*H649,2)</f>
        <v>0</v>
      </c>
      <c r="BL649" s="17" t="s">
        <v>239</v>
      </c>
      <c r="BM649" s="138" t="s">
        <v>723</v>
      </c>
    </row>
    <row r="650" spans="2:65" s="1" customFormat="1" ht="11.25">
      <c r="B650" s="32"/>
      <c r="D650" s="140" t="s">
        <v>138</v>
      </c>
      <c r="F650" s="141" t="s">
        <v>724</v>
      </c>
      <c r="I650" s="142"/>
      <c r="L650" s="32"/>
      <c r="M650" s="143"/>
      <c r="T650" s="53"/>
      <c r="AT650" s="17" t="s">
        <v>138</v>
      </c>
      <c r="AU650" s="17" t="s">
        <v>85</v>
      </c>
    </row>
    <row r="651" spans="2:65" s="12" customFormat="1" ht="11.25">
      <c r="B651" s="144"/>
      <c r="D651" s="145" t="s">
        <v>140</v>
      </c>
      <c r="E651" s="146" t="s">
        <v>19</v>
      </c>
      <c r="F651" s="147" t="s">
        <v>405</v>
      </c>
      <c r="H651" s="146" t="s">
        <v>19</v>
      </c>
      <c r="I651" s="148"/>
      <c r="L651" s="144"/>
      <c r="M651" s="149"/>
      <c r="T651" s="150"/>
      <c r="AT651" s="146" t="s">
        <v>140</v>
      </c>
      <c r="AU651" s="146" t="s">
        <v>85</v>
      </c>
      <c r="AV651" s="12" t="s">
        <v>83</v>
      </c>
      <c r="AW651" s="12" t="s">
        <v>35</v>
      </c>
      <c r="AX651" s="12" t="s">
        <v>75</v>
      </c>
      <c r="AY651" s="146" t="s">
        <v>129</v>
      </c>
    </row>
    <row r="652" spans="2:65" s="13" customFormat="1" ht="11.25">
      <c r="B652" s="151"/>
      <c r="D652" s="145" t="s">
        <v>140</v>
      </c>
      <c r="E652" s="152" t="s">
        <v>19</v>
      </c>
      <c r="F652" s="153" t="s">
        <v>725</v>
      </c>
      <c r="H652" s="154">
        <v>23.04</v>
      </c>
      <c r="I652" s="155"/>
      <c r="L652" s="151"/>
      <c r="M652" s="156"/>
      <c r="T652" s="157"/>
      <c r="AT652" s="152" t="s">
        <v>140</v>
      </c>
      <c r="AU652" s="152" t="s">
        <v>85</v>
      </c>
      <c r="AV652" s="13" t="s">
        <v>85</v>
      </c>
      <c r="AW652" s="13" t="s">
        <v>35</v>
      </c>
      <c r="AX652" s="13" t="s">
        <v>75</v>
      </c>
      <c r="AY652" s="152" t="s">
        <v>129</v>
      </c>
    </row>
    <row r="653" spans="2:65" s="13" customFormat="1" ht="11.25">
      <c r="B653" s="151"/>
      <c r="D653" s="145" t="s">
        <v>140</v>
      </c>
      <c r="E653" s="152" t="s">
        <v>19</v>
      </c>
      <c r="F653" s="153" t="s">
        <v>726</v>
      </c>
      <c r="H653" s="154">
        <v>12.24</v>
      </c>
      <c r="I653" s="155"/>
      <c r="L653" s="151"/>
      <c r="M653" s="156"/>
      <c r="T653" s="157"/>
      <c r="AT653" s="152" t="s">
        <v>140</v>
      </c>
      <c r="AU653" s="152" t="s">
        <v>85</v>
      </c>
      <c r="AV653" s="13" t="s">
        <v>85</v>
      </c>
      <c r="AW653" s="13" t="s">
        <v>35</v>
      </c>
      <c r="AX653" s="13" t="s">
        <v>75</v>
      </c>
      <c r="AY653" s="152" t="s">
        <v>129</v>
      </c>
    </row>
    <row r="654" spans="2:65" s="13" customFormat="1" ht="11.25">
      <c r="B654" s="151"/>
      <c r="D654" s="145" t="s">
        <v>140</v>
      </c>
      <c r="E654" s="152" t="s">
        <v>19</v>
      </c>
      <c r="F654" s="153" t="s">
        <v>234</v>
      </c>
      <c r="H654" s="154">
        <v>15</v>
      </c>
      <c r="I654" s="155"/>
      <c r="L654" s="151"/>
      <c r="M654" s="156"/>
      <c r="T654" s="157"/>
      <c r="AT654" s="152" t="s">
        <v>140</v>
      </c>
      <c r="AU654" s="152" t="s">
        <v>85</v>
      </c>
      <c r="AV654" s="13" t="s">
        <v>85</v>
      </c>
      <c r="AW654" s="13" t="s">
        <v>35</v>
      </c>
      <c r="AX654" s="13" t="s">
        <v>75</v>
      </c>
      <c r="AY654" s="152" t="s">
        <v>129</v>
      </c>
    </row>
    <row r="655" spans="2:65" s="14" customFormat="1" ht="11.25">
      <c r="B655" s="158"/>
      <c r="D655" s="145" t="s">
        <v>140</v>
      </c>
      <c r="E655" s="159" t="s">
        <v>19</v>
      </c>
      <c r="F655" s="160" t="s">
        <v>151</v>
      </c>
      <c r="H655" s="161">
        <v>50.28</v>
      </c>
      <c r="I655" s="162"/>
      <c r="L655" s="158"/>
      <c r="M655" s="163"/>
      <c r="T655" s="164"/>
      <c r="AT655" s="159" t="s">
        <v>140</v>
      </c>
      <c r="AU655" s="159" t="s">
        <v>85</v>
      </c>
      <c r="AV655" s="14" t="s">
        <v>136</v>
      </c>
      <c r="AW655" s="14" t="s">
        <v>35</v>
      </c>
      <c r="AX655" s="14" t="s">
        <v>83</v>
      </c>
      <c r="AY655" s="159" t="s">
        <v>129</v>
      </c>
    </row>
    <row r="656" spans="2:65" s="13" customFormat="1" ht="11.25">
      <c r="B656" s="151"/>
      <c r="D656" s="145" t="s">
        <v>140</v>
      </c>
      <c r="F656" s="153" t="s">
        <v>727</v>
      </c>
      <c r="H656" s="154">
        <v>55.308</v>
      </c>
      <c r="I656" s="155"/>
      <c r="L656" s="151"/>
      <c r="M656" s="156"/>
      <c r="T656" s="157"/>
      <c r="AT656" s="152" t="s">
        <v>140</v>
      </c>
      <c r="AU656" s="152" t="s">
        <v>85</v>
      </c>
      <c r="AV656" s="13" t="s">
        <v>85</v>
      </c>
      <c r="AW656" s="13" t="s">
        <v>4</v>
      </c>
      <c r="AX656" s="13" t="s">
        <v>83</v>
      </c>
      <c r="AY656" s="152" t="s">
        <v>129</v>
      </c>
    </row>
    <row r="657" spans="2:65" s="1" customFormat="1" ht="21.75" customHeight="1">
      <c r="B657" s="32"/>
      <c r="C657" s="165" t="s">
        <v>728</v>
      </c>
      <c r="D657" s="165" t="s">
        <v>223</v>
      </c>
      <c r="E657" s="166" t="s">
        <v>465</v>
      </c>
      <c r="F657" s="167" t="s">
        <v>466</v>
      </c>
      <c r="G657" s="168" t="s">
        <v>203</v>
      </c>
      <c r="H657" s="169">
        <v>0.05</v>
      </c>
      <c r="I657" s="170"/>
      <c r="J657" s="171">
        <f>ROUND(I657*H657,2)</f>
        <v>0</v>
      </c>
      <c r="K657" s="167" t="s">
        <v>135</v>
      </c>
      <c r="L657" s="172"/>
      <c r="M657" s="173" t="s">
        <v>19</v>
      </c>
      <c r="N657" s="174" t="s">
        <v>46</v>
      </c>
      <c r="P657" s="136">
        <f>O657*H657</f>
        <v>0</v>
      </c>
      <c r="Q657" s="136">
        <v>1</v>
      </c>
      <c r="R657" s="136">
        <f>Q657*H657</f>
        <v>0.05</v>
      </c>
      <c r="S657" s="136">
        <v>0</v>
      </c>
      <c r="T657" s="137">
        <f>S657*H657</f>
        <v>0</v>
      </c>
      <c r="AR657" s="138" t="s">
        <v>332</v>
      </c>
      <c r="AT657" s="138" t="s">
        <v>223</v>
      </c>
      <c r="AU657" s="138" t="s">
        <v>85</v>
      </c>
      <c r="AY657" s="17" t="s">
        <v>129</v>
      </c>
      <c r="BE657" s="139">
        <f>IF(N657="základní",J657,0)</f>
        <v>0</v>
      </c>
      <c r="BF657" s="139">
        <f>IF(N657="snížená",J657,0)</f>
        <v>0</v>
      </c>
      <c r="BG657" s="139">
        <f>IF(N657="zákl. přenesená",J657,0)</f>
        <v>0</v>
      </c>
      <c r="BH657" s="139">
        <f>IF(N657="sníž. přenesená",J657,0)</f>
        <v>0</v>
      </c>
      <c r="BI657" s="139">
        <f>IF(N657="nulová",J657,0)</f>
        <v>0</v>
      </c>
      <c r="BJ657" s="17" t="s">
        <v>83</v>
      </c>
      <c r="BK657" s="139">
        <f>ROUND(I657*H657,2)</f>
        <v>0</v>
      </c>
      <c r="BL657" s="17" t="s">
        <v>239</v>
      </c>
      <c r="BM657" s="138" t="s">
        <v>729</v>
      </c>
    </row>
    <row r="658" spans="2:65" s="12" customFormat="1" ht="11.25">
      <c r="B658" s="144"/>
      <c r="D658" s="145" t="s">
        <v>140</v>
      </c>
      <c r="E658" s="146" t="s">
        <v>19</v>
      </c>
      <c r="F658" s="147" t="s">
        <v>405</v>
      </c>
      <c r="H658" s="146" t="s">
        <v>19</v>
      </c>
      <c r="I658" s="148"/>
      <c r="L658" s="144"/>
      <c r="M658" s="149"/>
      <c r="T658" s="150"/>
      <c r="AT658" s="146" t="s">
        <v>140</v>
      </c>
      <c r="AU658" s="146" t="s">
        <v>85</v>
      </c>
      <c r="AV658" s="12" t="s">
        <v>83</v>
      </c>
      <c r="AW658" s="12" t="s">
        <v>35</v>
      </c>
      <c r="AX658" s="12" t="s">
        <v>75</v>
      </c>
      <c r="AY658" s="146" t="s">
        <v>129</v>
      </c>
    </row>
    <row r="659" spans="2:65" s="13" customFormat="1" ht="11.25">
      <c r="B659" s="151"/>
      <c r="D659" s="145" t="s">
        <v>140</v>
      </c>
      <c r="E659" s="152" t="s">
        <v>19</v>
      </c>
      <c r="F659" s="153" t="s">
        <v>730</v>
      </c>
      <c r="H659" s="154">
        <v>2.3E-2</v>
      </c>
      <c r="I659" s="155"/>
      <c r="L659" s="151"/>
      <c r="M659" s="156"/>
      <c r="T659" s="157"/>
      <c r="AT659" s="152" t="s">
        <v>140</v>
      </c>
      <c r="AU659" s="152" t="s">
        <v>85</v>
      </c>
      <c r="AV659" s="13" t="s">
        <v>85</v>
      </c>
      <c r="AW659" s="13" t="s">
        <v>35</v>
      </c>
      <c r="AX659" s="13" t="s">
        <v>75</v>
      </c>
      <c r="AY659" s="152" t="s">
        <v>129</v>
      </c>
    </row>
    <row r="660" spans="2:65" s="13" customFormat="1" ht="11.25">
      <c r="B660" s="151"/>
      <c r="D660" s="145" t="s">
        <v>140</v>
      </c>
      <c r="E660" s="152" t="s">
        <v>19</v>
      </c>
      <c r="F660" s="153" t="s">
        <v>731</v>
      </c>
      <c r="H660" s="154">
        <v>1.2E-2</v>
      </c>
      <c r="I660" s="155"/>
      <c r="L660" s="151"/>
      <c r="M660" s="156"/>
      <c r="T660" s="157"/>
      <c r="AT660" s="152" t="s">
        <v>140</v>
      </c>
      <c r="AU660" s="152" t="s">
        <v>85</v>
      </c>
      <c r="AV660" s="13" t="s">
        <v>85</v>
      </c>
      <c r="AW660" s="13" t="s">
        <v>35</v>
      </c>
      <c r="AX660" s="13" t="s">
        <v>75</v>
      </c>
      <c r="AY660" s="152" t="s">
        <v>129</v>
      </c>
    </row>
    <row r="661" spans="2:65" s="13" customFormat="1" ht="11.25">
      <c r="B661" s="151"/>
      <c r="D661" s="145" t="s">
        <v>140</v>
      </c>
      <c r="E661" s="152" t="s">
        <v>19</v>
      </c>
      <c r="F661" s="153" t="s">
        <v>732</v>
      </c>
      <c r="H661" s="154">
        <v>1.4999999999999999E-2</v>
      </c>
      <c r="I661" s="155"/>
      <c r="L661" s="151"/>
      <c r="M661" s="156"/>
      <c r="T661" s="157"/>
      <c r="AT661" s="152" t="s">
        <v>140</v>
      </c>
      <c r="AU661" s="152" t="s">
        <v>85</v>
      </c>
      <c r="AV661" s="13" t="s">
        <v>85</v>
      </c>
      <c r="AW661" s="13" t="s">
        <v>35</v>
      </c>
      <c r="AX661" s="13" t="s">
        <v>75</v>
      </c>
      <c r="AY661" s="152" t="s">
        <v>129</v>
      </c>
    </row>
    <row r="662" spans="2:65" s="14" customFormat="1" ht="11.25">
      <c r="B662" s="158"/>
      <c r="D662" s="145" t="s">
        <v>140</v>
      </c>
      <c r="E662" s="159" t="s">
        <v>19</v>
      </c>
      <c r="F662" s="160" t="s">
        <v>151</v>
      </c>
      <c r="H662" s="161">
        <v>0.05</v>
      </c>
      <c r="I662" s="162"/>
      <c r="L662" s="158"/>
      <c r="M662" s="163"/>
      <c r="T662" s="164"/>
      <c r="AT662" s="159" t="s">
        <v>140</v>
      </c>
      <c r="AU662" s="159" t="s">
        <v>85</v>
      </c>
      <c r="AV662" s="14" t="s">
        <v>136</v>
      </c>
      <c r="AW662" s="14" t="s">
        <v>35</v>
      </c>
      <c r="AX662" s="14" t="s">
        <v>83</v>
      </c>
      <c r="AY662" s="159" t="s">
        <v>129</v>
      </c>
    </row>
    <row r="663" spans="2:65" s="1" customFormat="1" ht="44.25" customHeight="1">
      <c r="B663" s="32"/>
      <c r="C663" s="127" t="s">
        <v>733</v>
      </c>
      <c r="D663" s="127" t="s">
        <v>131</v>
      </c>
      <c r="E663" s="128" t="s">
        <v>734</v>
      </c>
      <c r="F663" s="129" t="s">
        <v>735</v>
      </c>
      <c r="G663" s="130" t="s">
        <v>568</v>
      </c>
      <c r="H663" s="176"/>
      <c r="I663" s="132"/>
      <c r="J663" s="133">
        <f>ROUND(I663*H663,2)</f>
        <v>0</v>
      </c>
      <c r="K663" s="129" t="s">
        <v>135</v>
      </c>
      <c r="L663" s="32"/>
      <c r="M663" s="134" t="s">
        <v>19</v>
      </c>
      <c r="N663" s="135" t="s">
        <v>46</v>
      </c>
      <c r="P663" s="136">
        <f>O663*H663</f>
        <v>0</v>
      </c>
      <c r="Q663" s="136">
        <v>0</v>
      </c>
      <c r="R663" s="136">
        <f>Q663*H663</f>
        <v>0</v>
      </c>
      <c r="S663" s="136">
        <v>0</v>
      </c>
      <c r="T663" s="137">
        <f>S663*H663</f>
        <v>0</v>
      </c>
      <c r="AR663" s="138" t="s">
        <v>239</v>
      </c>
      <c r="AT663" s="138" t="s">
        <v>131</v>
      </c>
      <c r="AU663" s="138" t="s">
        <v>85</v>
      </c>
      <c r="AY663" s="17" t="s">
        <v>129</v>
      </c>
      <c r="BE663" s="139">
        <f>IF(N663="základní",J663,0)</f>
        <v>0</v>
      </c>
      <c r="BF663" s="139">
        <f>IF(N663="snížená",J663,0)</f>
        <v>0</v>
      </c>
      <c r="BG663" s="139">
        <f>IF(N663="zákl. přenesená",J663,0)</f>
        <v>0</v>
      </c>
      <c r="BH663" s="139">
        <f>IF(N663="sníž. přenesená",J663,0)</f>
        <v>0</v>
      </c>
      <c r="BI663" s="139">
        <f>IF(N663="nulová",J663,0)</f>
        <v>0</v>
      </c>
      <c r="BJ663" s="17" t="s">
        <v>83</v>
      </c>
      <c r="BK663" s="139">
        <f>ROUND(I663*H663,2)</f>
        <v>0</v>
      </c>
      <c r="BL663" s="17" t="s">
        <v>239</v>
      </c>
      <c r="BM663" s="138" t="s">
        <v>736</v>
      </c>
    </row>
    <row r="664" spans="2:65" s="1" customFormat="1" ht="11.25">
      <c r="B664" s="32"/>
      <c r="D664" s="140" t="s">
        <v>138</v>
      </c>
      <c r="F664" s="141" t="s">
        <v>737</v>
      </c>
      <c r="I664" s="142"/>
      <c r="L664" s="32"/>
      <c r="M664" s="143"/>
      <c r="T664" s="53"/>
      <c r="AT664" s="17" t="s">
        <v>138</v>
      </c>
      <c r="AU664" s="17" t="s">
        <v>85</v>
      </c>
    </row>
    <row r="665" spans="2:65" s="11" customFormat="1" ht="22.9" customHeight="1">
      <c r="B665" s="115"/>
      <c r="D665" s="116" t="s">
        <v>74</v>
      </c>
      <c r="E665" s="125" t="s">
        <v>738</v>
      </c>
      <c r="F665" s="125" t="s">
        <v>739</v>
      </c>
      <c r="I665" s="118"/>
      <c r="J665" s="126">
        <f>BK665</f>
        <v>0</v>
      </c>
      <c r="L665" s="115"/>
      <c r="M665" s="120"/>
      <c r="P665" s="121">
        <f>SUM(P666:P678)</f>
        <v>0</v>
      </c>
      <c r="R665" s="121">
        <f>SUM(R666:R678)</f>
        <v>3.515625E-2</v>
      </c>
      <c r="T665" s="122">
        <f>SUM(T666:T678)</f>
        <v>0</v>
      </c>
      <c r="AR665" s="116" t="s">
        <v>85</v>
      </c>
      <c r="AT665" s="123" t="s">
        <v>74</v>
      </c>
      <c r="AU665" s="123" t="s">
        <v>83</v>
      </c>
      <c r="AY665" s="116" t="s">
        <v>129</v>
      </c>
      <c r="BK665" s="124">
        <f>SUM(BK666:BK678)</f>
        <v>0</v>
      </c>
    </row>
    <row r="666" spans="2:65" s="1" customFormat="1" ht="24.2" customHeight="1">
      <c r="B666" s="32"/>
      <c r="C666" s="127" t="s">
        <v>740</v>
      </c>
      <c r="D666" s="127" t="s">
        <v>131</v>
      </c>
      <c r="E666" s="128" t="s">
        <v>741</v>
      </c>
      <c r="F666" s="129" t="s">
        <v>742</v>
      </c>
      <c r="G666" s="130" t="s">
        <v>134</v>
      </c>
      <c r="H666" s="131">
        <v>234.375</v>
      </c>
      <c r="I666" s="132"/>
      <c r="J666" s="133">
        <f>ROUND(I666*H666,2)</f>
        <v>0</v>
      </c>
      <c r="K666" s="129" t="s">
        <v>135</v>
      </c>
      <c r="L666" s="32"/>
      <c r="M666" s="134" t="s">
        <v>19</v>
      </c>
      <c r="N666" s="135" t="s">
        <v>46</v>
      </c>
      <c r="P666" s="136">
        <f>O666*H666</f>
        <v>0</v>
      </c>
      <c r="Q666" s="136">
        <v>1.4999999999999999E-4</v>
      </c>
      <c r="R666" s="136">
        <f>Q666*H666</f>
        <v>3.515625E-2</v>
      </c>
      <c r="S666" s="136">
        <v>0</v>
      </c>
      <c r="T666" s="137">
        <f>S666*H666</f>
        <v>0</v>
      </c>
      <c r="AR666" s="138" t="s">
        <v>239</v>
      </c>
      <c r="AT666" s="138" t="s">
        <v>131</v>
      </c>
      <c r="AU666" s="138" t="s">
        <v>85</v>
      </c>
      <c r="AY666" s="17" t="s">
        <v>129</v>
      </c>
      <c r="BE666" s="139">
        <f>IF(N666="základní",J666,0)</f>
        <v>0</v>
      </c>
      <c r="BF666" s="139">
        <f>IF(N666="snížená",J666,0)</f>
        <v>0</v>
      </c>
      <c r="BG666" s="139">
        <f>IF(N666="zákl. přenesená",J666,0)</f>
        <v>0</v>
      </c>
      <c r="BH666" s="139">
        <f>IF(N666="sníž. přenesená",J666,0)</f>
        <v>0</v>
      </c>
      <c r="BI666" s="139">
        <f>IF(N666="nulová",J666,0)</f>
        <v>0</v>
      </c>
      <c r="BJ666" s="17" t="s">
        <v>83</v>
      </c>
      <c r="BK666" s="139">
        <f>ROUND(I666*H666,2)</f>
        <v>0</v>
      </c>
      <c r="BL666" s="17" t="s">
        <v>239</v>
      </c>
      <c r="BM666" s="138" t="s">
        <v>743</v>
      </c>
    </row>
    <row r="667" spans="2:65" s="1" customFormat="1" ht="11.25">
      <c r="B667" s="32"/>
      <c r="D667" s="140" t="s">
        <v>138</v>
      </c>
      <c r="F667" s="141" t="s">
        <v>744</v>
      </c>
      <c r="I667" s="142"/>
      <c r="L667" s="32"/>
      <c r="M667" s="143"/>
      <c r="T667" s="53"/>
      <c r="AT667" s="17" t="s">
        <v>138</v>
      </c>
      <c r="AU667" s="17" t="s">
        <v>85</v>
      </c>
    </row>
    <row r="668" spans="2:65" s="12" customFormat="1" ht="11.25">
      <c r="B668" s="144"/>
      <c r="D668" s="145" t="s">
        <v>140</v>
      </c>
      <c r="E668" s="146" t="s">
        <v>19</v>
      </c>
      <c r="F668" s="147" t="s">
        <v>597</v>
      </c>
      <c r="H668" s="146" t="s">
        <v>19</v>
      </c>
      <c r="I668" s="148"/>
      <c r="L668" s="144"/>
      <c r="M668" s="149"/>
      <c r="T668" s="150"/>
      <c r="AT668" s="146" t="s">
        <v>140</v>
      </c>
      <c r="AU668" s="146" t="s">
        <v>85</v>
      </c>
      <c r="AV668" s="12" t="s">
        <v>83</v>
      </c>
      <c r="AW668" s="12" t="s">
        <v>35</v>
      </c>
      <c r="AX668" s="12" t="s">
        <v>75</v>
      </c>
      <c r="AY668" s="146" t="s">
        <v>129</v>
      </c>
    </row>
    <row r="669" spans="2:65" s="13" customFormat="1" ht="11.25">
      <c r="B669" s="151"/>
      <c r="D669" s="145" t="s">
        <v>140</v>
      </c>
      <c r="E669" s="152" t="s">
        <v>19</v>
      </c>
      <c r="F669" s="153" t="s">
        <v>745</v>
      </c>
      <c r="H669" s="154">
        <v>111.488</v>
      </c>
      <c r="I669" s="155"/>
      <c r="L669" s="151"/>
      <c r="M669" s="156"/>
      <c r="T669" s="157"/>
      <c r="AT669" s="152" t="s">
        <v>140</v>
      </c>
      <c r="AU669" s="152" t="s">
        <v>85</v>
      </c>
      <c r="AV669" s="13" t="s">
        <v>85</v>
      </c>
      <c r="AW669" s="13" t="s">
        <v>35</v>
      </c>
      <c r="AX669" s="13" t="s">
        <v>75</v>
      </c>
      <c r="AY669" s="152" t="s">
        <v>129</v>
      </c>
    </row>
    <row r="670" spans="2:65" s="12" customFormat="1" ht="11.25">
      <c r="B670" s="144"/>
      <c r="D670" s="145" t="s">
        <v>140</v>
      </c>
      <c r="E670" s="146" t="s">
        <v>19</v>
      </c>
      <c r="F670" s="147" t="s">
        <v>526</v>
      </c>
      <c r="H670" s="146" t="s">
        <v>19</v>
      </c>
      <c r="I670" s="148"/>
      <c r="L670" s="144"/>
      <c r="M670" s="149"/>
      <c r="T670" s="150"/>
      <c r="AT670" s="146" t="s">
        <v>140</v>
      </c>
      <c r="AU670" s="146" t="s">
        <v>85</v>
      </c>
      <c r="AV670" s="12" t="s">
        <v>83</v>
      </c>
      <c r="AW670" s="12" t="s">
        <v>35</v>
      </c>
      <c r="AX670" s="12" t="s">
        <v>75</v>
      </c>
      <c r="AY670" s="146" t="s">
        <v>129</v>
      </c>
    </row>
    <row r="671" spans="2:65" s="13" customFormat="1" ht="11.25">
      <c r="B671" s="151"/>
      <c r="D671" s="145" t="s">
        <v>140</v>
      </c>
      <c r="E671" s="152" t="s">
        <v>19</v>
      </c>
      <c r="F671" s="153" t="s">
        <v>746</v>
      </c>
      <c r="H671" s="154">
        <v>23.687999999999999</v>
      </c>
      <c r="I671" s="155"/>
      <c r="L671" s="151"/>
      <c r="M671" s="156"/>
      <c r="T671" s="157"/>
      <c r="AT671" s="152" t="s">
        <v>140</v>
      </c>
      <c r="AU671" s="152" t="s">
        <v>85</v>
      </c>
      <c r="AV671" s="13" t="s">
        <v>85</v>
      </c>
      <c r="AW671" s="13" t="s">
        <v>35</v>
      </c>
      <c r="AX671" s="13" t="s">
        <v>75</v>
      </c>
      <c r="AY671" s="152" t="s">
        <v>129</v>
      </c>
    </row>
    <row r="672" spans="2:65" s="12" customFormat="1" ht="11.25">
      <c r="B672" s="144"/>
      <c r="D672" s="145" t="s">
        <v>140</v>
      </c>
      <c r="E672" s="146" t="s">
        <v>19</v>
      </c>
      <c r="F672" s="147" t="s">
        <v>627</v>
      </c>
      <c r="H672" s="146" t="s">
        <v>19</v>
      </c>
      <c r="I672" s="148"/>
      <c r="L672" s="144"/>
      <c r="M672" s="149"/>
      <c r="T672" s="150"/>
      <c r="AT672" s="146" t="s">
        <v>140</v>
      </c>
      <c r="AU672" s="146" t="s">
        <v>85</v>
      </c>
      <c r="AV672" s="12" t="s">
        <v>83</v>
      </c>
      <c r="AW672" s="12" t="s">
        <v>35</v>
      </c>
      <c r="AX672" s="12" t="s">
        <v>75</v>
      </c>
      <c r="AY672" s="146" t="s">
        <v>129</v>
      </c>
    </row>
    <row r="673" spans="2:65" s="13" customFormat="1" ht="11.25">
      <c r="B673" s="151"/>
      <c r="D673" s="145" t="s">
        <v>140</v>
      </c>
      <c r="E673" s="152" t="s">
        <v>19</v>
      </c>
      <c r="F673" s="153" t="s">
        <v>747</v>
      </c>
      <c r="H673" s="154">
        <v>28.646000000000001</v>
      </c>
      <c r="I673" s="155"/>
      <c r="L673" s="151"/>
      <c r="M673" s="156"/>
      <c r="T673" s="157"/>
      <c r="AT673" s="152" t="s">
        <v>140</v>
      </c>
      <c r="AU673" s="152" t="s">
        <v>85</v>
      </c>
      <c r="AV673" s="13" t="s">
        <v>85</v>
      </c>
      <c r="AW673" s="13" t="s">
        <v>35</v>
      </c>
      <c r="AX673" s="13" t="s">
        <v>75</v>
      </c>
      <c r="AY673" s="152" t="s">
        <v>129</v>
      </c>
    </row>
    <row r="674" spans="2:65" s="12" customFormat="1" ht="11.25">
      <c r="B674" s="144"/>
      <c r="D674" s="145" t="s">
        <v>140</v>
      </c>
      <c r="E674" s="146" t="s">
        <v>19</v>
      </c>
      <c r="F674" s="147" t="s">
        <v>682</v>
      </c>
      <c r="H674" s="146" t="s">
        <v>19</v>
      </c>
      <c r="I674" s="148"/>
      <c r="L674" s="144"/>
      <c r="M674" s="149"/>
      <c r="T674" s="150"/>
      <c r="AT674" s="146" t="s">
        <v>140</v>
      </c>
      <c r="AU674" s="146" t="s">
        <v>85</v>
      </c>
      <c r="AV674" s="12" t="s">
        <v>83</v>
      </c>
      <c r="AW674" s="12" t="s">
        <v>35</v>
      </c>
      <c r="AX674" s="12" t="s">
        <v>75</v>
      </c>
      <c r="AY674" s="146" t="s">
        <v>129</v>
      </c>
    </row>
    <row r="675" spans="2:65" s="13" customFormat="1" ht="11.25">
      <c r="B675" s="151"/>
      <c r="D675" s="145" t="s">
        <v>140</v>
      </c>
      <c r="E675" s="152" t="s">
        <v>19</v>
      </c>
      <c r="F675" s="153" t="s">
        <v>748</v>
      </c>
      <c r="H675" s="154">
        <v>30.16</v>
      </c>
      <c r="I675" s="155"/>
      <c r="L675" s="151"/>
      <c r="M675" s="156"/>
      <c r="T675" s="157"/>
      <c r="AT675" s="152" t="s">
        <v>140</v>
      </c>
      <c r="AU675" s="152" t="s">
        <v>85</v>
      </c>
      <c r="AV675" s="13" t="s">
        <v>85</v>
      </c>
      <c r="AW675" s="13" t="s">
        <v>35</v>
      </c>
      <c r="AX675" s="13" t="s">
        <v>75</v>
      </c>
      <c r="AY675" s="152" t="s">
        <v>129</v>
      </c>
    </row>
    <row r="676" spans="2:65" s="13" customFormat="1" ht="11.25">
      <c r="B676" s="151"/>
      <c r="D676" s="145" t="s">
        <v>140</v>
      </c>
      <c r="E676" s="152" t="s">
        <v>19</v>
      </c>
      <c r="F676" s="153" t="s">
        <v>749</v>
      </c>
      <c r="H676" s="154">
        <v>29.231999999999999</v>
      </c>
      <c r="I676" s="155"/>
      <c r="L676" s="151"/>
      <c r="M676" s="156"/>
      <c r="T676" s="157"/>
      <c r="AT676" s="152" t="s">
        <v>140</v>
      </c>
      <c r="AU676" s="152" t="s">
        <v>85</v>
      </c>
      <c r="AV676" s="13" t="s">
        <v>85</v>
      </c>
      <c r="AW676" s="13" t="s">
        <v>35</v>
      </c>
      <c r="AX676" s="13" t="s">
        <v>75</v>
      </c>
      <c r="AY676" s="152" t="s">
        <v>129</v>
      </c>
    </row>
    <row r="677" spans="2:65" s="14" customFormat="1" ht="11.25">
      <c r="B677" s="158"/>
      <c r="D677" s="145" t="s">
        <v>140</v>
      </c>
      <c r="E677" s="159" t="s">
        <v>19</v>
      </c>
      <c r="F677" s="160" t="s">
        <v>151</v>
      </c>
      <c r="H677" s="161">
        <v>223.214</v>
      </c>
      <c r="I677" s="162"/>
      <c r="L677" s="158"/>
      <c r="M677" s="163"/>
      <c r="T677" s="164"/>
      <c r="AT677" s="159" t="s">
        <v>140</v>
      </c>
      <c r="AU677" s="159" t="s">
        <v>85</v>
      </c>
      <c r="AV677" s="14" t="s">
        <v>136</v>
      </c>
      <c r="AW677" s="14" t="s">
        <v>35</v>
      </c>
      <c r="AX677" s="14" t="s">
        <v>83</v>
      </c>
      <c r="AY677" s="159" t="s">
        <v>129</v>
      </c>
    </row>
    <row r="678" spans="2:65" s="13" customFormat="1" ht="11.25">
      <c r="B678" s="151"/>
      <c r="D678" s="145" t="s">
        <v>140</v>
      </c>
      <c r="F678" s="153" t="s">
        <v>750</v>
      </c>
      <c r="H678" s="154">
        <v>234.375</v>
      </c>
      <c r="I678" s="155"/>
      <c r="L678" s="151"/>
      <c r="M678" s="156"/>
      <c r="T678" s="157"/>
      <c r="AT678" s="152" t="s">
        <v>140</v>
      </c>
      <c r="AU678" s="152" t="s">
        <v>85</v>
      </c>
      <c r="AV678" s="13" t="s">
        <v>85</v>
      </c>
      <c r="AW678" s="13" t="s">
        <v>4</v>
      </c>
      <c r="AX678" s="13" t="s">
        <v>83</v>
      </c>
      <c r="AY678" s="152" t="s">
        <v>129</v>
      </c>
    </row>
    <row r="679" spans="2:65" s="11" customFormat="1" ht="22.9" customHeight="1">
      <c r="B679" s="115"/>
      <c r="D679" s="116" t="s">
        <v>74</v>
      </c>
      <c r="E679" s="125" t="s">
        <v>751</v>
      </c>
      <c r="F679" s="125" t="s">
        <v>752</v>
      </c>
      <c r="I679" s="118"/>
      <c r="J679" s="126">
        <f>BK679</f>
        <v>0</v>
      </c>
      <c r="L679" s="115"/>
      <c r="M679" s="120"/>
      <c r="P679" s="121">
        <f>SUM(P680:P686)</f>
        <v>0</v>
      </c>
      <c r="R679" s="121">
        <f>SUM(R680:R686)</f>
        <v>1.5823375200000001</v>
      </c>
      <c r="T679" s="122">
        <f>SUM(T680:T686)</f>
        <v>0</v>
      </c>
      <c r="AR679" s="116" t="s">
        <v>85</v>
      </c>
      <c r="AT679" s="123" t="s">
        <v>74</v>
      </c>
      <c r="AU679" s="123" t="s">
        <v>83</v>
      </c>
      <c r="AY679" s="116" t="s">
        <v>129</v>
      </c>
      <c r="BK679" s="124">
        <f>SUM(BK680:BK686)</f>
        <v>0</v>
      </c>
    </row>
    <row r="680" spans="2:65" s="1" customFormat="1" ht="44.25" customHeight="1">
      <c r="B680" s="32"/>
      <c r="C680" s="127" t="s">
        <v>753</v>
      </c>
      <c r="D680" s="127" t="s">
        <v>131</v>
      </c>
      <c r="E680" s="128" t="s">
        <v>754</v>
      </c>
      <c r="F680" s="129" t="s">
        <v>755</v>
      </c>
      <c r="G680" s="130" t="s">
        <v>134</v>
      </c>
      <c r="H680" s="131">
        <v>74.498000000000005</v>
      </c>
      <c r="I680" s="132"/>
      <c r="J680" s="133">
        <f>ROUND(I680*H680,2)</f>
        <v>0</v>
      </c>
      <c r="K680" s="129" t="s">
        <v>19</v>
      </c>
      <c r="L680" s="32"/>
      <c r="M680" s="134" t="s">
        <v>19</v>
      </c>
      <c r="N680" s="135" t="s">
        <v>46</v>
      </c>
      <c r="P680" s="136">
        <f>O680*H680</f>
        <v>0</v>
      </c>
      <c r="Q680" s="136">
        <v>2.1239999999999998E-2</v>
      </c>
      <c r="R680" s="136">
        <f>Q680*H680</f>
        <v>1.5823375200000001</v>
      </c>
      <c r="S680" s="136">
        <v>0</v>
      </c>
      <c r="T680" s="137">
        <f>S680*H680</f>
        <v>0</v>
      </c>
      <c r="AR680" s="138" t="s">
        <v>239</v>
      </c>
      <c r="AT680" s="138" t="s">
        <v>131</v>
      </c>
      <c r="AU680" s="138" t="s">
        <v>85</v>
      </c>
      <c r="AY680" s="17" t="s">
        <v>129</v>
      </c>
      <c r="BE680" s="139">
        <f>IF(N680="základní",J680,0)</f>
        <v>0</v>
      </c>
      <c r="BF680" s="139">
        <f>IF(N680="snížená",J680,0)</f>
        <v>0</v>
      </c>
      <c r="BG680" s="139">
        <f>IF(N680="zákl. přenesená",J680,0)</f>
        <v>0</v>
      </c>
      <c r="BH680" s="139">
        <f>IF(N680="sníž. přenesená",J680,0)</f>
        <v>0</v>
      </c>
      <c r="BI680" s="139">
        <f>IF(N680="nulová",J680,0)</f>
        <v>0</v>
      </c>
      <c r="BJ680" s="17" t="s">
        <v>83</v>
      </c>
      <c r="BK680" s="139">
        <f>ROUND(I680*H680,2)</f>
        <v>0</v>
      </c>
      <c r="BL680" s="17" t="s">
        <v>239</v>
      </c>
      <c r="BM680" s="138" t="s">
        <v>756</v>
      </c>
    </row>
    <row r="681" spans="2:65" s="12" customFormat="1" ht="11.25">
      <c r="B681" s="144"/>
      <c r="D681" s="145" t="s">
        <v>140</v>
      </c>
      <c r="E681" s="146" t="s">
        <v>19</v>
      </c>
      <c r="F681" s="147" t="s">
        <v>757</v>
      </c>
      <c r="H681" s="146" t="s">
        <v>19</v>
      </c>
      <c r="I681" s="148"/>
      <c r="L681" s="144"/>
      <c r="M681" s="149"/>
      <c r="T681" s="150"/>
      <c r="AT681" s="146" t="s">
        <v>140</v>
      </c>
      <c r="AU681" s="146" t="s">
        <v>85</v>
      </c>
      <c r="AV681" s="12" t="s">
        <v>83</v>
      </c>
      <c r="AW681" s="12" t="s">
        <v>35</v>
      </c>
      <c r="AX681" s="12" t="s">
        <v>75</v>
      </c>
      <c r="AY681" s="146" t="s">
        <v>129</v>
      </c>
    </row>
    <row r="682" spans="2:65" s="13" customFormat="1" ht="11.25">
      <c r="B682" s="151"/>
      <c r="D682" s="145" t="s">
        <v>140</v>
      </c>
      <c r="E682" s="152" t="s">
        <v>19</v>
      </c>
      <c r="F682" s="153" t="s">
        <v>758</v>
      </c>
      <c r="H682" s="154">
        <v>70.95</v>
      </c>
      <c r="I682" s="155"/>
      <c r="L682" s="151"/>
      <c r="M682" s="156"/>
      <c r="T682" s="157"/>
      <c r="AT682" s="152" t="s">
        <v>140</v>
      </c>
      <c r="AU682" s="152" t="s">
        <v>85</v>
      </c>
      <c r="AV682" s="13" t="s">
        <v>85</v>
      </c>
      <c r="AW682" s="13" t="s">
        <v>35</v>
      </c>
      <c r="AX682" s="13" t="s">
        <v>75</v>
      </c>
      <c r="AY682" s="152" t="s">
        <v>129</v>
      </c>
    </row>
    <row r="683" spans="2:65" s="14" customFormat="1" ht="11.25">
      <c r="B683" s="158"/>
      <c r="D683" s="145" t="s">
        <v>140</v>
      </c>
      <c r="E683" s="159" t="s">
        <v>19</v>
      </c>
      <c r="F683" s="160" t="s">
        <v>151</v>
      </c>
      <c r="H683" s="161">
        <v>70.95</v>
      </c>
      <c r="I683" s="162"/>
      <c r="L683" s="158"/>
      <c r="M683" s="163"/>
      <c r="T683" s="164"/>
      <c r="AT683" s="159" t="s">
        <v>140</v>
      </c>
      <c r="AU683" s="159" t="s">
        <v>85</v>
      </c>
      <c r="AV683" s="14" t="s">
        <v>136</v>
      </c>
      <c r="AW683" s="14" t="s">
        <v>35</v>
      </c>
      <c r="AX683" s="14" t="s">
        <v>83</v>
      </c>
      <c r="AY683" s="159" t="s">
        <v>129</v>
      </c>
    </row>
    <row r="684" spans="2:65" s="13" customFormat="1" ht="11.25">
      <c r="B684" s="151"/>
      <c r="D684" s="145" t="s">
        <v>140</v>
      </c>
      <c r="F684" s="153" t="s">
        <v>759</v>
      </c>
      <c r="H684" s="154">
        <v>74.498000000000005</v>
      </c>
      <c r="I684" s="155"/>
      <c r="L684" s="151"/>
      <c r="M684" s="156"/>
      <c r="T684" s="157"/>
      <c r="AT684" s="152" t="s">
        <v>140</v>
      </c>
      <c r="AU684" s="152" t="s">
        <v>85</v>
      </c>
      <c r="AV684" s="13" t="s">
        <v>85</v>
      </c>
      <c r="AW684" s="13" t="s">
        <v>4</v>
      </c>
      <c r="AX684" s="13" t="s">
        <v>83</v>
      </c>
      <c r="AY684" s="152" t="s">
        <v>129</v>
      </c>
    </row>
    <row r="685" spans="2:65" s="1" customFormat="1" ht="37.9" customHeight="1">
      <c r="B685" s="32"/>
      <c r="C685" s="127" t="s">
        <v>760</v>
      </c>
      <c r="D685" s="127" t="s">
        <v>131</v>
      </c>
      <c r="E685" s="128" t="s">
        <v>761</v>
      </c>
      <c r="F685" s="129" t="s">
        <v>762</v>
      </c>
      <c r="G685" s="130" t="s">
        <v>568</v>
      </c>
      <c r="H685" s="176"/>
      <c r="I685" s="132"/>
      <c r="J685" s="133">
        <f>ROUND(I685*H685,2)</f>
        <v>0</v>
      </c>
      <c r="K685" s="129" t="s">
        <v>135</v>
      </c>
      <c r="L685" s="32"/>
      <c r="M685" s="134" t="s">
        <v>19</v>
      </c>
      <c r="N685" s="135" t="s">
        <v>46</v>
      </c>
      <c r="P685" s="136">
        <f>O685*H685</f>
        <v>0</v>
      </c>
      <c r="Q685" s="136">
        <v>0</v>
      </c>
      <c r="R685" s="136">
        <f>Q685*H685</f>
        <v>0</v>
      </c>
      <c r="S685" s="136">
        <v>0</v>
      </c>
      <c r="T685" s="137">
        <f>S685*H685</f>
        <v>0</v>
      </c>
      <c r="AR685" s="138" t="s">
        <v>239</v>
      </c>
      <c r="AT685" s="138" t="s">
        <v>131</v>
      </c>
      <c r="AU685" s="138" t="s">
        <v>85</v>
      </c>
      <c r="AY685" s="17" t="s">
        <v>129</v>
      </c>
      <c r="BE685" s="139">
        <f>IF(N685="základní",J685,0)</f>
        <v>0</v>
      </c>
      <c r="BF685" s="139">
        <f>IF(N685="snížená",J685,0)</f>
        <v>0</v>
      </c>
      <c r="BG685" s="139">
        <f>IF(N685="zákl. přenesená",J685,0)</f>
        <v>0</v>
      </c>
      <c r="BH685" s="139">
        <f>IF(N685="sníž. přenesená",J685,0)</f>
        <v>0</v>
      </c>
      <c r="BI685" s="139">
        <f>IF(N685="nulová",J685,0)</f>
        <v>0</v>
      </c>
      <c r="BJ685" s="17" t="s">
        <v>83</v>
      </c>
      <c r="BK685" s="139">
        <f>ROUND(I685*H685,2)</f>
        <v>0</v>
      </c>
      <c r="BL685" s="17" t="s">
        <v>239</v>
      </c>
      <c r="BM685" s="138" t="s">
        <v>763</v>
      </c>
    </row>
    <row r="686" spans="2:65" s="1" customFormat="1" ht="11.25">
      <c r="B686" s="32"/>
      <c r="D686" s="140" t="s">
        <v>138</v>
      </c>
      <c r="F686" s="141" t="s">
        <v>764</v>
      </c>
      <c r="I686" s="142"/>
      <c r="L686" s="32"/>
      <c r="M686" s="143"/>
      <c r="T686" s="53"/>
      <c r="AT686" s="17" t="s">
        <v>138</v>
      </c>
      <c r="AU686" s="17" t="s">
        <v>85</v>
      </c>
    </row>
    <row r="687" spans="2:65" s="11" customFormat="1" ht="22.9" customHeight="1">
      <c r="B687" s="115"/>
      <c r="D687" s="116" t="s">
        <v>74</v>
      </c>
      <c r="E687" s="125" t="s">
        <v>765</v>
      </c>
      <c r="F687" s="125" t="s">
        <v>766</v>
      </c>
      <c r="I687" s="118"/>
      <c r="J687" s="126">
        <f>BK687</f>
        <v>0</v>
      </c>
      <c r="L687" s="115"/>
      <c r="M687" s="120"/>
      <c r="P687" s="121">
        <f>SUM(P688:P709)</f>
        <v>0</v>
      </c>
      <c r="R687" s="121">
        <f>SUM(R688:R709)</f>
        <v>0.32040816</v>
      </c>
      <c r="T687" s="122">
        <f>SUM(T688:T709)</f>
        <v>0</v>
      </c>
      <c r="AR687" s="116" t="s">
        <v>85</v>
      </c>
      <c r="AT687" s="123" t="s">
        <v>74</v>
      </c>
      <c r="AU687" s="123" t="s">
        <v>83</v>
      </c>
      <c r="AY687" s="116" t="s">
        <v>129</v>
      </c>
      <c r="BK687" s="124">
        <f>SUM(BK688:BK709)</f>
        <v>0</v>
      </c>
    </row>
    <row r="688" spans="2:65" s="1" customFormat="1" ht="24.2" customHeight="1">
      <c r="B688" s="32"/>
      <c r="C688" s="127" t="s">
        <v>767</v>
      </c>
      <c r="D688" s="127" t="s">
        <v>131</v>
      </c>
      <c r="E688" s="128" t="s">
        <v>768</v>
      </c>
      <c r="F688" s="129" t="s">
        <v>769</v>
      </c>
      <c r="G688" s="130" t="s">
        <v>134</v>
      </c>
      <c r="H688" s="131">
        <v>216.49199999999999</v>
      </c>
      <c r="I688" s="132"/>
      <c r="J688" s="133">
        <f>ROUND(I688*H688,2)</f>
        <v>0</v>
      </c>
      <c r="K688" s="129" t="s">
        <v>135</v>
      </c>
      <c r="L688" s="32"/>
      <c r="M688" s="134" t="s">
        <v>19</v>
      </c>
      <c r="N688" s="135" t="s">
        <v>46</v>
      </c>
      <c r="P688" s="136">
        <f>O688*H688</f>
        <v>0</v>
      </c>
      <c r="Q688" s="136">
        <v>1.48E-3</v>
      </c>
      <c r="R688" s="136">
        <f>Q688*H688</f>
        <v>0.32040816</v>
      </c>
      <c r="S688" s="136">
        <v>0</v>
      </c>
      <c r="T688" s="137">
        <f>S688*H688</f>
        <v>0</v>
      </c>
      <c r="AR688" s="138" t="s">
        <v>239</v>
      </c>
      <c r="AT688" s="138" t="s">
        <v>131</v>
      </c>
      <c r="AU688" s="138" t="s">
        <v>85</v>
      </c>
      <c r="AY688" s="17" t="s">
        <v>129</v>
      </c>
      <c r="BE688" s="139">
        <f>IF(N688="základní",J688,0)</f>
        <v>0</v>
      </c>
      <c r="BF688" s="139">
        <f>IF(N688="snížená",J688,0)</f>
        <v>0</v>
      </c>
      <c r="BG688" s="139">
        <f>IF(N688="zákl. přenesená",J688,0)</f>
        <v>0</v>
      </c>
      <c r="BH688" s="139">
        <f>IF(N688="sníž. přenesená",J688,0)</f>
        <v>0</v>
      </c>
      <c r="BI688" s="139">
        <f>IF(N688="nulová",J688,0)</f>
        <v>0</v>
      </c>
      <c r="BJ688" s="17" t="s">
        <v>83</v>
      </c>
      <c r="BK688" s="139">
        <f>ROUND(I688*H688,2)</f>
        <v>0</v>
      </c>
      <c r="BL688" s="17" t="s">
        <v>239</v>
      </c>
      <c r="BM688" s="138" t="s">
        <v>770</v>
      </c>
    </row>
    <row r="689" spans="2:51" s="1" customFormat="1" ht="11.25">
      <c r="B689" s="32"/>
      <c r="D689" s="140" t="s">
        <v>138</v>
      </c>
      <c r="F689" s="141" t="s">
        <v>771</v>
      </c>
      <c r="I689" s="142"/>
      <c r="L689" s="32"/>
      <c r="M689" s="143"/>
      <c r="T689" s="53"/>
      <c r="AT689" s="17" t="s">
        <v>138</v>
      </c>
      <c r="AU689" s="17" t="s">
        <v>85</v>
      </c>
    </row>
    <row r="690" spans="2:51" s="12" customFormat="1" ht="11.25">
      <c r="B690" s="144"/>
      <c r="D690" s="145" t="s">
        <v>140</v>
      </c>
      <c r="E690" s="146" t="s">
        <v>19</v>
      </c>
      <c r="F690" s="147" t="s">
        <v>704</v>
      </c>
      <c r="H690" s="146" t="s">
        <v>19</v>
      </c>
      <c r="I690" s="148"/>
      <c r="L690" s="144"/>
      <c r="M690" s="149"/>
      <c r="T690" s="150"/>
      <c r="AT690" s="146" t="s">
        <v>140</v>
      </c>
      <c r="AU690" s="146" t="s">
        <v>85</v>
      </c>
      <c r="AV690" s="12" t="s">
        <v>83</v>
      </c>
      <c r="AW690" s="12" t="s">
        <v>35</v>
      </c>
      <c r="AX690" s="12" t="s">
        <v>75</v>
      </c>
      <c r="AY690" s="146" t="s">
        <v>129</v>
      </c>
    </row>
    <row r="691" spans="2:51" s="13" customFormat="1" ht="11.25">
      <c r="B691" s="151"/>
      <c r="D691" s="145" t="s">
        <v>140</v>
      </c>
      <c r="E691" s="152" t="s">
        <v>19</v>
      </c>
      <c r="F691" s="153" t="s">
        <v>772</v>
      </c>
      <c r="H691" s="154">
        <v>54</v>
      </c>
      <c r="I691" s="155"/>
      <c r="L691" s="151"/>
      <c r="M691" s="156"/>
      <c r="T691" s="157"/>
      <c r="AT691" s="152" t="s">
        <v>140</v>
      </c>
      <c r="AU691" s="152" t="s">
        <v>85</v>
      </c>
      <c r="AV691" s="13" t="s">
        <v>85</v>
      </c>
      <c r="AW691" s="13" t="s">
        <v>35</v>
      </c>
      <c r="AX691" s="13" t="s">
        <v>75</v>
      </c>
      <c r="AY691" s="152" t="s">
        <v>129</v>
      </c>
    </row>
    <row r="692" spans="2:51" s="13" customFormat="1" ht="11.25">
      <c r="B692" s="151"/>
      <c r="D692" s="145" t="s">
        <v>140</v>
      </c>
      <c r="E692" s="152" t="s">
        <v>19</v>
      </c>
      <c r="F692" s="153" t="s">
        <v>773</v>
      </c>
      <c r="H692" s="154">
        <v>13.2</v>
      </c>
      <c r="I692" s="155"/>
      <c r="L692" s="151"/>
      <c r="M692" s="156"/>
      <c r="T692" s="157"/>
      <c r="AT692" s="152" t="s">
        <v>140</v>
      </c>
      <c r="AU692" s="152" t="s">
        <v>85</v>
      </c>
      <c r="AV692" s="13" t="s">
        <v>85</v>
      </c>
      <c r="AW692" s="13" t="s">
        <v>35</v>
      </c>
      <c r="AX692" s="13" t="s">
        <v>75</v>
      </c>
      <c r="AY692" s="152" t="s">
        <v>129</v>
      </c>
    </row>
    <row r="693" spans="2:51" s="13" customFormat="1" ht="11.25">
      <c r="B693" s="151"/>
      <c r="D693" s="145" t="s">
        <v>140</v>
      </c>
      <c r="E693" s="152" t="s">
        <v>19</v>
      </c>
      <c r="F693" s="153" t="s">
        <v>774</v>
      </c>
      <c r="H693" s="154">
        <v>2.2610000000000001</v>
      </c>
      <c r="I693" s="155"/>
      <c r="L693" s="151"/>
      <c r="M693" s="156"/>
      <c r="T693" s="157"/>
      <c r="AT693" s="152" t="s">
        <v>140</v>
      </c>
      <c r="AU693" s="152" t="s">
        <v>85</v>
      </c>
      <c r="AV693" s="13" t="s">
        <v>85</v>
      </c>
      <c r="AW693" s="13" t="s">
        <v>35</v>
      </c>
      <c r="AX693" s="13" t="s">
        <v>75</v>
      </c>
      <c r="AY693" s="152" t="s">
        <v>129</v>
      </c>
    </row>
    <row r="694" spans="2:51" s="12" customFormat="1" ht="11.25">
      <c r="B694" s="144"/>
      <c r="D694" s="145" t="s">
        <v>140</v>
      </c>
      <c r="E694" s="146" t="s">
        <v>19</v>
      </c>
      <c r="F694" s="147" t="s">
        <v>328</v>
      </c>
      <c r="H694" s="146" t="s">
        <v>19</v>
      </c>
      <c r="I694" s="148"/>
      <c r="L694" s="144"/>
      <c r="M694" s="149"/>
      <c r="T694" s="150"/>
      <c r="AT694" s="146" t="s">
        <v>140</v>
      </c>
      <c r="AU694" s="146" t="s">
        <v>85</v>
      </c>
      <c r="AV694" s="12" t="s">
        <v>83</v>
      </c>
      <c r="AW694" s="12" t="s">
        <v>35</v>
      </c>
      <c r="AX694" s="12" t="s">
        <v>75</v>
      </c>
      <c r="AY694" s="146" t="s">
        <v>129</v>
      </c>
    </row>
    <row r="695" spans="2:51" s="13" customFormat="1" ht="11.25">
      <c r="B695" s="151"/>
      <c r="D695" s="145" t="s">
        <v>140</v>
      </c>
      <c r="E695" s="152" t="s">
        <v>19</v>
      </c>
      <c r="F695" s="153" t="s">
        <v>775</v>
      </c>
      <c r="H695" s="154">
        <v>35.28</v>
      </c>
      <c r="I695" s="155"/>
      <c r="L695" s="151"/>
      <c r="M695" s="156"/>
      <c r="T695" s="157"/>
      <c r="AT695" s="152" t="s">
        <v>140</v>
      </c>
      <c r="AU695" s="152" t="s">
        <v>85</v>
      </c>
      <c r="AV695" s="13" t="s">
        <v>85</v>
      </c>
      <c r="AW695" s="13" t="s">
        <v>35</v>
      </c>
      <c r="AX695" s="13" t="s">
        <v>75</v>
      </c>
      <c r="AY695" s="152" t="s">
        <v>129</v>
      </c>
    </row>
    <row r="696" spans="2:51" s="13" customFormat="1" ht="11.25">
      <c r="B696" s="151"/>
      <c r="D696" s="145" t="s">
        <v>140</v>
      </c>
      <c r="E696" s="152" t="s">
        <v>19</v>
      </c>
      <c r="F696" s="153" t="s">
        <v>776</v>
      </c>
      <c r="H696" s="154">
        <v>40.479999999999997</v>
      </c>
      <c r="I696" s="155"/>
      <c r="L696" s="151"/>
      <c r="M696" s="156"/>
      <c r="T696" s="157"/>
      <c r="AT696" s="152" t="s">
        <v>140</v>
      </c>
      <c r="AU696" s="152" t="s">
        <v>85</v>
      </c>
      <c r="AV696" s="13" t="s">
        <v>85</v>
      </c>
      <c r="AW696" s="13" t="s">
        <v>35</v>
      </c>
      <c r="AX696" s="13" t="s">
        <v>75</v>
      </c>
      <c r="AY696" s="152" t="s">
        <v>129</v>
      </c>
    </row>
    <row r="697" spans="2:51" s="13" customFormat="1" ht="11.25">
      <c r="B697" s="151"/>
      <c r="D697" s="145" t="s">
        <v>140</v>
      </c>
      <c r="E697" s="152" t="s">
        <v>19</v>
      </c>
      <c r="F697" s="153" t="s">
        <v>777</v>
      </c>
      <c r="H697" s="154">
        <v>2.52</v>
      </c>
      <c r="I697" s="155"/>
      <c r="L697" s="151"/>
      <c r="M697" s="156"/>
      <c r="T697" s="157"/>
      <c r="AT697" s="152" t="s">
        <v>140</v>
      </c>
      <c r="AU697" s="152" t="s">
        <v>85</v>
      </c>
      <c r="AV697" s="13" t="s">
        <v>85</v>
      </c>
      <c r="AW697" s="13" t="s">
        <v>35</v>
      </c>
      <c r="AX697" s="13" t="s">
        <v>75</v>
      </c>
      <c r="AY697" s="152" t="s">
        <v>129</v>
      </c>
    </row>
    <row r="698" spans="2:51" s="13" customFormat="1" ht="11.25">
      <c r="B698" s="151"/>
      <c r="D698" s="145" t="s">
        <v>140</v>
      </c>
      <c r="E698" s="152" t="s">
        <v>19</v>
      </c>
      <c r="F698" s="153" t="s">
        <v>778</v>
      </c>
      <c r="H698" s="154">
        <v>3.92</v>
      </c>
      <c r="I698" s="155"/>
      <c r="L698" s="151"/>
      <c r="M698" s="156"/>
      <c r="T698" s="157"/>
      <c r="AT698" s="152" t="s">
        <v>140</v>
      </c>
      <c r="AU698" s="152" t="s">
        <v>85</v>
      </c>
      <c r="AV698" s="13" t="s">
        <v>85</v>
      </c>
      <c r="AW698" s="13" t="s">
        <v>35</v>
      </c>
      <c r="AX698" s="13" t="s">
        <v>75</v>
      </c>
      <c r="AY698" s="152" t="s">
        <v>129</v>
      </c>
    </row>
    <row r="699" spans="2:51" s="13" customFormat="1" ht="11.25">
      <c r="B699" s="151"/>
      <c r="D699" s="145" t="s">
        <v>140</v>
      </c>
      <c r="E699" s="152" t="s">
        <v>19</v>
      </c>
      <c r="F699" s="153" t="s">
        <v>779</v>
      </c>
      <c r="H699" s="154">
        <v>11.2</v>
      </c>
      <c r="I699" s="155"/>
      <c r="L699" s="151"/>
      <c r="M699" s="156"/>
      <c r="T699" s="157"/>
      <c r="AT699" s="152" t="s">
        <v>140</v>
      </c>
      <c r="AU699" s="152" t="s">
        <v>85</v>
      </c>
      <c r="AV699" s="13" t="s">
        <v>85</v>
      </c>
      <c r="AW699" s="13" t="s">
        <v>35</v>
      </c>
      <c r="AX699" s="13" t="s">
        <v>75</v>
      </c>
      <c r="AY699" s="152" t="s">
        <v>129</v>
      </c>
    </row>
    <row r="700" spans="2:51" s="12" customFormat="1" ht="11.25">
      <c r="B700" s="144"/>
      <c r="D700" s="145" t="s">
        <v>140</v>
      </c>
      <c r="E700" s="146" t="s">
        <v>19</v>
      </c>
      <c r="F700" s="147" t="s">
        <v>780</v>
      </c>
      <c r="H700" s="146" t="s">
        <v>19</v>
      </c>
      <c r="I700" s="148"/>
      <c r="L700" s="144"/>
      <c r="M700" s="149"/>
      <c r="T700" s="150"/>
      <c r="AT700" s="146" t="s">
        <v>140</v>
      </c>
      <c r="AU700" s="146" t="s">
        <v>85</v>
      </c>
      <c r="AV700" s="12" t="s">
        <v>83</v>
      </c>
      <c r="AW700" s="12" t="s">
        <v>35</v>
      </c>
      <c r="AX700" s="12" t="s">
        <v>75</v>
      </c>
      <c r="AY700" s="146" t="s">
        <v>129</v>
      </c>
    </row>
    <row r="701" spans="2:51" s="13" customFormat="1" ht="11.25">
      <c r="B701" s="151"/>
      <c r="D701" s="145" t="s">
        <v>140</v>
      </c>
      <c r="E701" s="152" t="s">
        <v>19</v>
      </c>
      <c r="F701" s="153" t="s">
        <v>781</v>
      </c>
      <c r="H701" s="154">
        <v>6.3339999999999996</v>
      </c>
      <c r="I701" s="155"/>
      <c r="L701" s="151"/>
      <c r="M701" s="156"/>
      <c r="T701" s="157"/>
      <c r="AT701" s="152" t="s">
        <v>140</v>
      </c>
      <c r="AU701" s="152" t="s">
        <v>85</v>
      </c>
      <c r="AV701" s="13" t="s">
        <v>85</v>
      </c>
      <c r="AW701" s="13" t="s">
        <v>35</v>
      </c>
      <c r="AX701" s="13" t="s">
        <v>75</v>
      </c>
      <c r="AY701" s="152" t="s">
        <v>129</v>
      </c>
    </row>
    <row r="702" spans="2:51" s="13" customFormat="1" ht="11.25">
      <c r="B702" s="151"/>
      <c r="D702" s="145" t="s">
        <v>140</v>
      </c>
      <c r="E702" s="152" t="s">
        <v>19</v>
      </c>
      <c r="F702" s="153" t="s">
        <v>782</v>
      </c>
      <c r="H702" s="154">
        <v>1.44</v>
      </c>
      <c r="I702" s="155"/>
      <c r="L702" s="151"/>
      <c r="M702" s="156"/>
      <c r="T702" s="157"/>
      <c r="AT702" s="152" t="s">
        <v>140</v>
      </c>
      <c r="AU702" s="152" t="s">
        <v>85</v>
      </c>
      <c r="AV702" s="13" t="s">
        <v>85</v>
      </c>
      <c r="AW702" s="13" t="s">
        <v>35</v>
      </c>
      <c r="AX702" s="13" t="s">
        <v>75</v>
      </c>
      <c r="AY702" s="152" t="s">
        <v>129</v>
      </c>
    </row>
    <row r="703" spans="2:51" s="13" customFormat="1" ht="11.25">
      <c r="B703" s="151"/>
      <c r="D703" s="145" t="s">
        <v>140</v>
      </c>
      <c r="E703" s="152" t="s">
        <v>19</v>
      </c>
      <c r="F703" s="153" t="s">
        <v>783</v>
      </c>
      <c r="H703" s="154">
        <v>0.51800000000000002</v>
      </c>
      <c r="I703" s="155"/>
      <c r="L703" s="151"/>
      <c r="M703" s="156"/>
      <c r="T703" s="157"/>
      <c r="AT703" s="152" t="s">
        <v>140</v>
      </c>
      <c r="AU703" s="152" t="s">
        <v>85</v>
      </c>
      <c r="AV703" s="13" t="s">
        <v>85</v>
      </c>
      <c r="AW703" s="13" t="s">
        <v>35</v>
      </c>
      <c r="AX703" s="13" t="s">
        <v>75</v>
      </c>
      <c r="AY703" s="152" t="s">
        <v>129</v>
      </c>
    </row>
    <row r="704" spans="2:51" s="13" customFormat="1" ht="11.25">
      <c r="B704" s="151"/>
      <c r="D704" s="145" t="s">
        <v>140</v>
      </c>
      <c r="E704" s="152" t="s">
        <v>19</v>
      </c>
      <c r="F704" s="153" t="s">
        <v>784</v>
      </c>
      <c r="H704" s="154">
        <v>1.778</v>
      </c>
      <c r="I704" s="155"/>
      <c r="L704" s="151"/>
      <c r="M704" s="156"/>
      <c r="T704" s="157"/>
      <c r="AT704" s="152" t="s">
        <v>140</v>
      </c>
      <c r="AU704" s="152" t="s">
        <v>85</v>
      </c>
      <c r="AV704" s="13" t="s">
        <v>85</v>
      </c>
      <c r="AW704" s="13" t="s">
        <v>35</v>
      </c>
      <c r="AX704" s="13" t="s">
        <v>75</v>
      </c>
      <c r="AY704" s="152" t="s">
        <v>129</v>
      </c>
    </row>
    <row r="705" spans="2:51" s="12" customFormat="1" ht="11.25">
      <c r="B705" s="144"/>
      <c r="D705" s="145" t="s">
        <v>140</v>
      </c>
      <c r="E705" s="146" t="s">
        <v>19</v>
      </c>
      <c r="F705" s="147" t="s">
        <v>405</v>
      </c>
      <c r="H705" s="146" t="s">
        <v>19</v>
      </c>
      <c r="I705" s="148"/>
      <c r="L705" s="144"/>
      <c r="M705" s="149"/>
      <c r="T705" s="150"/>
      <c r="AT705" s="146" t="s">
        <v>140</v>
      </c>
      <c r="AU705" s="146" t="s">
        <v>85</v>
      </c>
      <c r="AV705" s="12" t="s">
        <v>83</v>
      </c>
      <c r="AW705" s="12" t="s">
        <v>35</v>
      </c>
      <c r="AX705" s="12" t="s">
        <v>75</v>
      </c>
      <c r="AY705" s="146" t="s">
        <v>129</v>
      </c>
    </row>
    <row r="706" spans="2:51" s="13" customFormat="1" ht="11.25">
      <c r="B706" s="151"/>
      <c r="D706" s="145" t="s">
        <v>140</v>
      </c>
      <c r="E706" s="152" t="s">
        <v>19</v>
      </c>
      <c r="F706" s="153" t="s">
        <v>785</v>
      </c>
      <c r="H706" s="154">
        <v>32.64</v>
      </c>
      <c r="I706" s="155"/>
      <c r="L706" s="151"/>
      <c r="M706" s="156"/>
      <c r="T706" s="157"/>
      <c r="AT706" s="152" t="s">
        <v>140</v>
      </c>
      <c r="AU706" s="152" t="s">
        <v>85</v>
      </c>
      <c r="AV706" s="13" t="s">
        <v>85</v>
      </c>
      <c r="AW706" s="13" t="s">
        <v>35</v>
      </c>
      <c r="AX706" s="13" t="s">
        <v>75</v>
      </c>
      <c r="AY706" s="152" t="s">
        <v>129</v>
      </c>
    </row>
    <row r="707" spans="2:51" s="13" customFormat="1" ht="11.25">
      <c r="B707" s="151"/>
      <c r="D707" s="145" t="s">
        <v>140</v>
      </c>
      <c r="E707" s="152" t="s">
        <v>19</v>
      </c>
      <c r="F707" s="153" t="s">
        <v>786</v>
      </c>
      <c r="H707" s="154">
        <v>0.61199999999999999</v>
      </c>
      <c r="I707" s="155"/>
      <c r="L707" s="151"/>
      <c r="M707" s="156"/>
      <c r="T707" s="157"/>
      <c r="AT707" s="152" t="s">
        <v>140</v>
      </c>
      <c r="AU707" s="152" t="s">
        <v>85</v>
      </c>
      <c r="AV707" s="13" t="s">
        <v>85</v>
      </c>
      <c r="AW707" s="13" t="s">
        <v>35</v>
      </c>
      <c r="AX707" s="13" t="s">
        <v>75</v>
      </c>
      <c r="AY707" s="152" t="s">
        <v>129</v>
      </c>
    </row>
    <row r="708" spans="2:51" s="14" customFormat="1" ht="11.25">
      <c r="B708" s="158"/>
      <c r="D708" s="145" t="s">
        <v>140</v>
      </c>
      <c r="E708" s="159" t="s">
        <v>19</v>
      </c>
      <c r="F708" s="160" t="s">
        <v>151</v>
      </c>
      <c r="H708" s="161">
        <v>206.18299999999999</v>
      </c>
      <c r="I708" s="162"/>
      <c r="L708" s="158"/>
      <c r="M708" s="163"/>
      <c r="T708" s="164"/>
      <c r="AT708" s="159" t="s">
        <v>140</v>
      </c>
      <c r="AU708" s="159" t="s">
        <v>85</v>
      </c>
      <c r="AV708" s="14" t="s">
        <v>136</v>
      </c>
      <c r="AW708" s="14" t="s">
        <v>35</v>
      </c>
      <c r="AX708" s="14" t="s">
        <v>83</v>
      </c>
      <c r="AY708" s="159" t="s">
        <v>129</v>
      </c>
    </row>
    <row r="709" spans="2:51" s="13" customFormat="1" ht="11.25">
      <c r="B709" s="151"/>
      <c r="D709" s="145" t="s">
        <v>140</v>
      </c>
      <c r="F709" s="153" t="s">
        <v>787</v>
      </c>
      <c r="H709" s="154">
        <v>216.49199999999999</v>
      </c>
      <c r="I709" s="155"/>
      <c r="L709" s="151"/>
      <c r="M709" s="177"/>
      <c r="N709" s="178"/>
      <c r="O709" s="178"/>
      <c r="P709" s="178"/>
      <c r="Q709" s="178"/>
      <c r="R709" s="178"/>
      <c r="S709" s="178"/>
      <c r="T709" s="179"/>
      <c r="AT709" s="152" t="s">
        <v>140</v>
      </c>
      <c r="AU709" s="152" t="s">
        <v>85</v>
      </c>
      <c r="AV709" s="13" t="s">
        <v>85</v>
      </c>
      <c r="AW709" s="13" t="s">
        <v>4</v>
      </c>
      <c r="AX709" s="13" t="s">
        <v>83</v>
      </c>
      <c r="AY709" s="152" t="s">
        <v>129</v>
      </c>
    </row>
    <row r="710" spans="2:51" s="1" customFormat="1" ht="6.95" customHeight="1">
      <c r="B710" s="41"/>
      <c r="C710" s="42"/>
      <c r="D710" s="42"/>
      <c r="E710" s="42"/>
      <c r="F710" s="42"/>
      <c r="G710" s="42"/>
      <c r="H710" s="42"/>
      <c r="I710" s="42"/>
      <c r="J710" s="42"/>
      <c r="K710" s="42"/>
      <c r="L710" s="32"/>
    </row>
  </sheetData>
  <sheetProtection algorithmName="SHA-512" hashValue="e98wh7hXz5qKKXBLRrHWgLXjyd0iDOiLYtTyGCSDeJOs7pDCYWaykK2wkQqUnkulYPVGZJl2asuK2zXNOF0kgg==" saltValue="Q8LWCJQhvJyUN3arNIoSKV54MntUxuX69y0WKK7RvSBNd63uzW1leky4UI2Iv02pFC9kjAv43qzd76jlH/wt7g==" spinCount="100000" sheet="1" objects="1" scenarios="1" formatColumns="0" formatRows="0" autoFilter="0"/>
  <autoFilter ref="C96:K709" xr:uid="{00000000-0009-0000-0000-000001000000}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100-000000000000}"/>
    <hyperlink ref="F115" r:id="rId2" xr:uid="{00000000-0004-0000-0100-000001000000}"/>
    <hyperlink ref="F125" r:id="rId3" xr:uid="{00000000-0004-0000-0100-000002000000}"/>
    <hyperlink ref="F131" r:id="rId4" xr:uid="{00000000-0004-0000-0100-000003000000}"/>
    <hyperlink ref="F137" r:id="rId5" xr:uid="{00000000-0004-0000-0100-000004000000}"/>
    <hyperlink ref="F149" r:id="rId6" xr:uid="{00000000-0004-0000-0100-000005000000}"/>
    <hyperlink ref="F161" r:id="rId7" xr:uid="{00000000-0004-0000-0100-000006000000}"/>
    <hyperlink ref="F173" r:id="rId8" xr:uid="{00000000-0004-0000-0100-000007000000}"/>
    <hyperlink ref="F185" r:id="rId9" xr:uid="{00000000-0004-0000-0100-000008000000}"/>
    <hyperlink ref="F199" r:id="rId10" xr:uid="{00000000-0004-0000-0100-000009000000}"/>
    <hyperlink ref="F211" r:id="rId11" xr:uid="{00000000-0004-0000-0100-00000A000000}"/>
    <hyperlink ref="F223" r:id="rId12" xr:uid="{00000000-0004-0000-0100-00000B000000}"/>
    <hyperlink ref="F234" r:id="rId13" xr:uid="{00000000-0004-0000-0100-00000C000000}"/>
    <hyperlink ref="F248" r:id="rId14" xr:uid="{00000000-0004-0000-0100-00000D000000}"/>
    <hyperlink ref="F252" r:id="rId15" xr:uid="{00000000-0004-0000-0100-00000E000000}"/>
    <hyperlink ref="F254" r:id="rId16" xr:uid="{00000000-0004-0000-0100-00000F000000}"/>
    <hyperlink ref="F257" r:id="rId17" xr:uid="{00000000-0004-0000-0100-000010000000}"/>
    <hyperlink ref="F261" r:id="rId18" xr:uid="{00000000-0004-0000-0100-000011000000}"/>
    <hyperlink ref="F266" r:id="rId19" xr:uid="{00000000-0004-0000-0100-000012000000}"/>
    <hyperlink ref="F272" r:id="rId20" xr:uid="{00000000-0004-0000-0100-000013000000}"/>
    <hyperlink ref="F278" r:id="rId21" xr:uid="{00000000-0004-0000-0100-000014000000}"/>
    <hyperlink ref="F284" r:id="rId22" xr:uid="{00000000-0004-0000-0100-000015000000}"/>
    <hyperlink ref="F290" r:id="rId23" xr:uid="{00000000-0004-0000-0100-000016000000}"/>
    <hyperlink ref="F296" r:id="rId24" xr:uid="{00000000-0004-0000-0100-000017000000}"/>
    <hyperlink ref="F302" r:id="rId25" xr:uid="{00000000-0004-0000-0100-000018000000}"/>
    <hyperlink ref="F315" r:id="rId26" xr:uid="{00000000-0004-0000-0100-000019000000}"/>
    <hyperlink ref="F320" r:id="rId27" xr:uid="{00000000-0004-0000-0100-00001A000000}"/>
    <hyperlink ref="F326" r:id="rId28" xr:uid="{00000000-0004-0000-0100-00001B000000}"/>
    <hyperlink ref="F332" r:id="rId29" xr:uid="{00000000-0004-0000-0100-00001C000000}"/>
    <hyperlink ref="F359" r:id="rId30" xr:uid="{00000000-0004-0000-0100-00001D000000}"/>
    <hyperlink ref="F365" r:id="rId31" xr:uid="{00000000-0004-0000-0100-00001E000000}"/>
    <hyperlink ref="F371" r:id="rId32" xr:uid="{00000000-0004-0000-0100-00001F000000}"/>
    <hyperlink ref="F377" r:id="rId33" xr:uid="{00000000-0004-0000-0100-000020000000}"/>
    <hyperlink ref="F387" r:id="rId34" xr:uid="{00000000-0004-0000-0100-000021000000}"/>
    <hyperlink ref="F393" r:id="rId35" xr:uid="{00000000-0004-0000-0100-000022000000}"/>
    <hyperlink ref="F402" r:id="rId36" xr:uid="{00000000-0004-0000-0100-000023000000}"/>
    <hyperlink ref="F482" r:id="rId37" xr:uid="{00000000-0004-0000-0100-000024000000}"/>
    <hyperlink ref="F491" r:id="rId38" xr:uid="{00000000-0004-0000-0100-000025000000}"/>
    <hyperlink ref="F496" r:id="rId39" xr:uid="{00000000-0004-0000-0100-000026000000}"/>
    <hyperlink ref="F503" r:id="rId40" xr:uid="{00000000-0004-0000-0100-000027000000}"/>
    <hyperlink ref="F509" r:id="rId41" xr:uid="{00000000-0004-0000-0100-000028000000}"/>
    <hyperlink ref="F517" r:id="rId42" xr:uid="{00000000-0004-0000-0100-000029000000}"/>
    <hyperlink ref="F526" r:id="rId43" xr:uid="{00000000-0004-0000-0100-00002A000000}"/>
    <hyperlink ref="F546" r:id="rId44" xr:uid="{00000000-0004-0000-0100-00002B000000}"/>
    <hyperlink ref="F556" r:id="rId45" xr:uid="{00000000-0004-0000-0100-00002C000000}"/>
    <hyperlink ref="F562" r:id="rId46" xr:uid="{00000000-0004-0000-0100-00002D000000}"/>
    <hyperlink ref="F572" r:id="rId47" xr:uid="{00000000-0004-0000-0100-00002E000000}"/>
    <hyperlink ref="F582" r:id="rId48" xr:uid="{00000000-0004-0000-0100-00002F000000}"/>
    <hyperlink ref="F590" r:id="rId49" xr:uid="{00000000-0004-0000-0100-000030000000}"/>
    <hyperlink ref="F614" r:id="rId50" xr:uid="{00000000-0004-0000-0100-000031000000}"/>
    <hyperlink ref="F628" r:id="rId51" xr:uid="{00000000-0004-0000-0100-000032000000}"/>
    <hyperlink ref="F631" r:id="rId52" xr:uid="{00000000-0004-0000-0100-000033000000}"/>
    <hyperlink ref="F650" r:id="rId53" xr:uid="{00000000-0004-0000-0100-000034000000}"/>
    <hyperlink ref="F664" r:id="rId54" xr:uid="{00000000-0004-0000-0100-000035000000}"/>
    <hyperlink ref="F667" r:id="rId55" xr:uid="{00000000-0004-0000-0100-000036000000}"/>
    <hyperlink ref="F686" r:id="rId56" xr:uid="{00000000-0004-0000-0100-000037000000}"/>
    <hyperlink ref="F689" r:id="rId57" xr:uid="{00000000-0004-0000-0100-00003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1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89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05" t="str">
        <f>'Rekapitulace stavby'!K6</f>
        <v>Přístřešek a zpevněné plochy na p.č. 31/1 a 826 v k.ú. Rychnov u Jablonce nad Nisou</v>
      </c>
      <c r="F7" s="306"/>
      <c r="G7" s="306"/>
      <c r="H7" s="306"/>
      <c r="L7" s="20"/>
    </row>
    <row r="8" spans="2:46" s="1" customFormat="1" ht="12" customHeight="1">
      <c r="B8" s="32"/>
      <c r="D8" s="27" t="s">
        <v>90</v>
      </c>
      <c r="L8" s="32"/>
    </row>
    <row r="9" spans="2:46" s="1" customFormat="1" ht="16.5" customHeight="1">
      <c r="B9" s="32"/>
      <c r="E9" s="287" t="s">
        <v>788</v>
      </c>
      <c r="F9" s="307"/>
      <c r="G9" s="307"/>
      <c r="H9" s="307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2. 5. 2024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8" t="str">
        <f>'Rekapitulace stavby'!E14</f>
        <v>Vyplň údaj</v>
      </c>
      <c r="F18" s="271"/>
      <c r="G18" s="271"/>
      <c r="H18" s="271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37</v>
      </c>
      <c r="L23" s="32"/>
    </row>
    <row r="24" spans="2:12" s="1" customFormat="1" ht="18" customHeight="1">
      <c r="B24" s="32"/>
      <c r="E24" s="25" t="s">
        <v>38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6"/>
      <c r="E27" s="276" t="s">
        <v>19</v>
      </c>
      <c r="F27" s="276"/>
      <c r="G27" s="276"/>
      <c r="H27" s="276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41</v>
      </c>
      <c r="J30" s="63">
        <f>ROUND(J85,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5" customHeight="1">
      <c r="B33" s="32"/>
      <c r="D33" s="52" t="s">
        <v>45</v>
      </c>
      <c r="E33" s="27" t="s">
        <v>46</v>
      </c>
      <c r="F33" s="88">
        <f>ROUND((SUM(BE85:BE109)),  2)</f>
        <v>0</v>
      </c>
      <c r="I33" s="89">
        <v>0.21</v>
      </c>
      <c r="J33" s="88">
        <f>ROUND(((SUM(BE85:BE109))*I33),  2)</f>
        <v>0</v>
      </c>
      <c r="L33" s="32"/>
    </row>
    <row r="34" spans="2:12" s="1" customFormat="1" ht="14.45" customHeight="1">
      <c r="B34" s="32"/>
      <c r="E34" s="27" t="s">
        <v>47</v>
      </c>
      <c r="F34" s="88">
        <f>ROUND((SUM(BF85:BF109)),  2)</f>
        <v>0</v>
      </c>
      <c r="I34" s="89">
        <v>0.12</v>
      </c>
      <c r="J34" s="88">
        <f>ROUND(((SUM(BF85:BF109))*I34),  2)</f>
        <v>0</v>
      </c>
      <c r="L34" s="32"/>
    </row>
    <row r="35" spans="2:12" s="1" customFormat="1" ht="14.45" hidden="1" customHeight="1">
      <c r="B35" s="32"/>
      <c r="E35" s="27" t="s">
        <v>48</v>
      </c>
      <c r="F35" s="88">
        <f>ROUND((SUM(BG85:BG109)),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49</v>
      </c>
      <c r="F36" s="88">
        <f>ROUND((SUM(BH85:BH109)),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50</v>
      </c>
      <c r="F37" s="88">
        <f>ROUND((SUM(BI85:BI109)),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51</v>
      </c>
      <c r="E39" s="54"/>
      <c r="F39" s="54"/>
      <c r="G39" s="92" t="s">
        <v>52</v>
      </c>
      <c r="H39" s="93" t="s">
        <v>53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92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305" t="str">
        <f>E7</f>
        <v>Přístřešek a zpevněné plochy na p.č. 31/1 a 826 v k.ú. Rychnov u Jablonce nad Nisou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90</v>
      </c>
      <c r="L49" s="32"/>
    </row>
    <row r="50" spans="2:47" s="1" customFormat="1" ht="16.5" customHeight="1">
      <c r="B50" s="32"/>
      <c r="E50" s="287" t="str">
        <f>E9</f>
        <v>VRN - Vedlejší výrobní náklady</v>
      </c>
      <c r="F50" s="307"/>
      <c r="G50" s="307"/>
      <c r="H50" s="307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p.č. 31/1 a 826 v k.ú. Rychnov u Jablonce n. N.</v>
      </c>
      <c r="I52" s="27" t="s">
        <v>23</v>
      </c>
      <c r="J52" s="49" t="str">
        <f>IF(J12="","",J12)</f>
        <v>2. 5. 2024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Město Rychnov u Jablonce nad Nisou</v>
      </c>
      <c r="I54" s="27" t="s">
        <v>32</v>
      </c>
      <c r="J54" s="30" t="str">
        <f>E21</f>
        <v>STUDIONOTES s.r.o.</v>
      </c>
      <c r="L54" s="32"/>
    </row>
    <row r="55" spans="2:47" s="1" customFormat="1" ht="15.2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Michael Štěpán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93</v>
      </c>
      <c r="D57" s="90"/>
      <c r="E57" s="90"/>
      <c r="F57" s="90"/>
      <c r="G57" s="90"/>
      <c r="H57" s="90"/>
      <c r="I57" s="90"/>
      <c r="J57" s="97" t="s">
        <v>94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73</v>
      </c>
      <c r="J59" s="63">
        <f>J85</f>
        <v>0</v>
      </c>
      <c r="L59" s="32"/>
      <c r="AU59" s="17" t="s">
        <v>95</v>
      </c>
    </row>
    <row r="60" spans="2:47" s="8" customFormat="1" ht="24.95" customHeight="1">
      <c r="B60" s="99"/>
      <c r="D60" s="100" t="s">
        <v>789</v>
      </c>
      <c r="E60" s="101"/>
      <c r="F60" s="101"/>
      <c r="G60" s="101"/>
      <c r="H60" s="101"/>
      <c r="I60" s="101"/>
      <c r="J60" s="102">
        <f>J86</f>
        <v>0</v>
      </c>
      <c r="L60" s="99"/>
    </row>
    <row r="61" spans="2:47" s="9" customFormat="1" ht="19.899999999999999" customHeight="1">
      <c r="B61" s="103"/>
      <c r="D61" s="104" t="s">
        <v>790</v>
      </c>
      <c r="E61" s="105"/>
      <c r="F61" s="105"/>
      <c r="G61" s="105"/>
      <c r="H61" s="105"/>
      <c r="I61" s="105"/>
      <c r="J61" s="106">
        <f>J87</f>
        <v>0</v>
      </c>
      <c r="L61" s="103"/>
    </row>
    <row r="62" spans="2:47" s="9" customFormat="1" ht="19.899999999999999" customHeight="1">
      <c r="B62" s="103"/>
      <c r="D62" s="104" t="s">
        <v>791</v>
      </c>
      <c r="E62" s="105"/>
      <c r="F62" s="105"/>
      <c r="G62" s="105"/>
      <c r="H62" s="105"/>
      <c r="I62" s="105"/>
      <c r="J62" s="106">
        <f>J96</f>
        <v>0</v>
      </c>
      <c r="L62" s="103"/>
    </row>
    <row r="63" spans="2:47" s="9" customFormat="1" ht="19.899999999999999" customHeight="1">
      <c r="B63" s="103"/>
      <c r="D63" s="104" t="s">
        <v>792</v>
      </c>
      <c r="E63" s="105"/>
      <c r="F63" s="105"/>
      <c r="G63" s="105"/>
      <c r="H63" s="105"/>
      <c r="I63" s="105"/>
      <c r="J63" s="106">
        <f>J99</f>
        <v>0</v>
      </c>
      <c r="L63" s="103"/>
    </row>
    <row r="64" spans="2:47" s="9" customFormat="1" ht="19.899999999999999" customHeight="1">
      <c r="B64" s="103"/>
      <c r="D64" s="104" t="s">
        <v>793</v>
      </c>
      <c r="E64" s="105"/>
      <c r="F64" s="105"/>
      <c r="G64" s="105"/>
      <c r="H64" s="105"/>
      <c r="I64" s="105"/>
      <c r="J64" s="106">
        <f>J104</f>
        <v>0</v>
      </c>
      <c r="L64" s="103"/>
    </row>
    <row r="65" spans="2:12" s="9" customFormat="1" ht="19.899999999999999" customHeight="1">
      <c r="B65" s="103"/>
      <c r="D65" s="104" t="s">
        <v>794</v>
      </c>
      <c r="E65" s="105"/>
      <c r="F65" s="105"/>
      <c r="G65" s="105"/>
      <c r="H65" s="105"/>
      <c r="I65" s="105"/>
      <c r="J65" s="106">
        <f>J107</f>
        <v>0</v>
      </c>
      <c r="L65" s="103"/>
    </row>
    <row r="66" spans="2:12" s="1" customFormat="1" ht="21.75" customHeight="1">
      <c r="B66" s="32"/>
      <c r="L66" s="32"/>
    </row>
    <row r="67" spans="2:12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>
      <c r="B72" s="32"/>
      <c r="C72" s="21" t="s">
        <v>114</v>
      </c>
      <c r="L72" s="32"/>
    </row>
    <row r="73" spans="2:12" s="1" customFormat="1" ht="6.95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26.25" customHeight="1">
      <c r="B75" s="32"/>
      <c r="E75" s="305" t="str">
        <f>E7</f>
        <v>Přístřešek a zpevněné plochy na p.č. 31/1 a 826 v k.ú. Rychnov u Jablonce nad Nisou</v>
      </c>
      <c r="F75" s="306"/>
      <c r="G75" s="306"/>
      <c r="H75" s="306"/>
      <c r="L75" s="32"/>
    </row>
    <row r="76" spans="2:12" s="1" customFormat="1" ht="12" customHeight="1">
      <c r="B76" s="32"/>
      <c r="C76" s="27" t="s">
        <v>90</v>
      </c>
      <c r="L76" s="32"/>
    </row>
    <row r="77" spans="2:12" s="1" customFormat="1" ht="16.5" customHeight="1">
      <c r="B77" s="32"/>
      <c r="E77" s="287" t="str">
        <f>E9</f>
        <v>VRN - Vedlejší výrobní náklady</v>
      </c>
      <c r="F77" s="307"/>
      <c r="G77" s="307"/>
      <c r="H77" s="307"/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>p.č. 31/1 a 826 v k.ú. Rychnov u Jablonce n. N.</v>
      </c>
      <c r="I79" s="27" t="s">
        <v>23</v>
      </c>
      <c r="J79" s="49" t="str">
        <f>IF(J12="","",J12)</f>
        <v>2. 5. 2024</v>
      </c>
      <c r="L79" s="32"/>
    </row>
    <row r="80" spans="2:12" s="1" customFormat="1" ht="6.95" customHeight="1">
      <c r="B80" s="32"/>
      <c r="L80" s="32"/>
    </row>
    <row r="81" spans="2:65" s="1" customFormat="1" ht="15.2" customHeight="1">
      <c r="B81" s="32"/>
      <c r="C81" s="27" t="s">
        <v>25</v>
      </c>
      <c r="F81" s="25" t="str">
        <f>E15</f>
        <v>Město Rychnov u Jablonce nad Nisou</v>
      </c>
      <c r="I81" s="27" t="s">
        <v>32</v>
      </c>
      <c r="J81" s="30" t="str">
        <f>E21</f>
        <v>STUDIONOTES s.r.o.</v>
      </c>
      <c r="L81" s="32"/>
    </row>
    <row r="82" spans="2:65" s="1" customFormat="1" ht="15.2" customHeight="1">
      <c r="B82" s="32"/>
      <c r="C82" s="27" t="s">
        <v>30</v>
      </c>
      <c r="F82" s="25" t="str">
        <f>IF(E18="","",E18)</f>
        <v>Vyplň údaj</v>
      </c>
      <c r="I82" s="27" t="s">
        <v>36</v>
      </c>
      <c r="J82" s="30" t="str">
        <f>E24</f>
        <v>Michael Štěpán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7"/>
      <c r="C84" s="108" t="s">
        <v>115</v>
      </c>
      <c r="D84" s="109" t="s">
        <v>60</v>
      </c>
      <c r="E84" s="109" t="s">
        <v>56</v>
      </c>
      <c r="F84" s="109" t="s">
        <v>57</v>
      </c>
      <c r="G84" s="109" t="s">
        <v>116</v>
      </c>
      <c r="H84" s="109" t="s">
        <v>117</v>
      </c>
      <c r="I84" s="109" t="s">
        <v>118</v>
      </c>
      <c r="J84" s="109" t="s">
        <v>94</v>
      </c>
      <c r="K84" s="110" t="s">
        <v>119</v>
      </c>
      <c r="L84" s="107"/>
      <c r="M84" s="56" t="s">
        <v>19</v>
      </c>
      <c r="N84" s="57" t="s">
        <v>45</v>
      </c>
      <c r="O84" s="57" t="s">
        <v>120</v>
      </c>
      <c r="P84" s="57" t="s">
        <v>121</v>
      </c>
      <c r="Q84" s="57" t="s">
        <v>122</v>
      </c>
      <c r="R84" s="57" t="s">
        <v>123</v>
      </c>
      <c r="S84" s="57" t="s">
        <v>124</v>
      </c>
      <c r="T84" s="58" t="s">
        <v>125</v>
      </c>
    </row>
    <row r="85" spans="2:65" s="1" customFormat="1" ht="22.9" customHeight="1">
      <c r="B85" s="32"/>
      <c r="C85" s="61" t="s">
        <v>126</v>
      </c>
      <c r="J85" s="111">
        <f>BK85</f>
        <v>0</v>
      </c>
      <c r="L85" s="32"/>
      <c r="M85" s="59"/>
      <c r="N85" s="50"/>
      <c r="O85" s="50"/>
      <c r="P85" s="112">
        <f>P86</f>
        <v>0</v>
      </c>
      <c r="Q85" s="50"/>
      <c r="R85" s="112">
        <f>R86</f>
        <v>0</v>
      </c>
      <c r="S85" s="50"/>
      <c r="T85" s="113">
        <f>T86</f>
        <v>0</v>
      </c>
      <c r="AT85" s="17" t="s">
        <v>74</v>
      </c>
      <c r="AU85" s="17" t="s">
        <v>95</v>
      </c>
      <c r="BK85" s="114">
        <f>BK86</f>
        <v>0</v>
      </c>
    </row>
    <row r="86" spans="2:65" s="11" customFormat="1" ht="25.9" customHeight="1">
      <c r="B86" s="115"/>
      <c r="D86" s="116" t="s">
        <v>74</v>
      </c>
      <c r="E86" s="117" t="s">
        <v>86</v>
      </c>
      <c r="F86" s="117" t="s">
        <v>795</v>
      </c>
      <c r="I86" s="118"/>
      <c r="J86" s="119">
        <f>BK86</f>
        <v>0</v>
      </c>
      <c r="L86" s="115"/>
      <c r="M86" s="120"/>
      <c r="P86" s="121">
        <f>P87+P96+P99+P104+P107</f>
        <v>0</v>
      </c>
      <c r="R86" s="121">
        <f>R87+R96+R99+R104+R107</f>
        <v>0</v>
      </c>
      <c r="T86" s="122">
        <f>T87+T96+T99+T104+T107</f>
        <v>0</v>
      </c>
      <c r="AR86" s="116" t="s">
        <v>174</v>
      </c>
      <c r="AT86" s="123" t="s">
        <v>74</v>
      </c>
      <c r="AU86" s="123" t="s">
        <v>75</v>
      </c>
      <c r="AY86" s="116" t="s">
        <v>129</v>
      </c>
      <c r="BK86" s="124">
        <f>BK87+BK96+BK99+BK104+BK107</f>
        <v>0</v>
      </c>
    </row>
    <row r="87" spans="2:65" s="11" customFormat="1" ht="22.9" customHeight="1">
      <c r="B87" s="115"/>
      <c r="D87" s="116" t="s">
        <v>74</v>
      </c>
      <c r="E87" s="125" t="s">
        <v>796</v>
      </c>
      <c r="F87" s="125" t="s">
        <v>797</v>
      </c>
      <c r="I87" s="118"/>
      <c r="J87" s="126">
        <f>BK87</f>
        <v>0</v>
      </c>
      <c r="L87" s="115"/>
      <c r="M87" s="120"/>
      <c r="P87" s="121">
        <f>SUM(P88:P95)</f>
        <v>0</v>
      </c>
      <c r="R87" s="121">
        <f>SUM(R88:R95)</f>
        <v>0</v>
      </c>
      <c r="T87" s="122">
        <f>SUM(T88:T95)</f>
        <v>0</v>
      </c>
      <c r="AR87" s="116" t="s">
        <v>174</v>
      </c>
      <c r="AT87" s="123" t="s">
        <v>74</v>
      </c>
      <c r="AU87" s="123" t="s">
        <v>83</v>
      </c>
      <c r="AY87" s="116" t="s">
        <v>129</v>
      </c>
      <c r="BK87" s="124">
        <f>SUM(BK88:BK95)</f>
        <v>0</v>
      </c>
    </row>
    <row r="88" spans="2:65" s="1" customFormat="1" ht="16.5" customHeight="1">
      <c r="B88" s="32"/>
      <c r="C88" s="127" t="s">
        <v>83</v>
      </c>
      <c r="D88" s="127" t="s">
        <v>131</v>
      </c>
      <c r="E88" s="128" t="s">
        <v>798</v>
      </c>
      <c r="F88" s="129" t="s">
        <v>799</v>
      </c>
      <c r="G88" s="130" t="s">
        <v>552</v>
      </c>
      <c r="H88" s="131">
        <v>1</v>
      </c>
      <c r="I88" s="132"/>
      <c r="J88" s="133">
        <f>ROUND(I88*H88,2)</f>
        <v>0</v>
      </c>
      <c r="K88" s="129" t="s">
        <v>135</v>
      </c>
      <c r="L88" s="32"/>
      <c r="M88" s="134" t="s">
        <v>19</v>
      </c>
      <c r="N88" s="135" t="s">
        <v>46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800</v>
      </c>
      <c r="AT88" s="138" t="s">
        <v>131</v>
      </c>
      <c r="AU88" s="138" t="s">
        <v>85</v>
      </c>
      <c r="AY88" s="17" t="s">
        <v>129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83</v>
      </c>
      <c r="BK88" s="139">
        <f>ROUND(I88*H88,2)</f>
        <v>0</v>
      </c>
      <c r="BL88" s="17" t="s">
        <v>800</v>
      </c>
      <c r="BM88" s="138" t="s">
        <v>801</v>
      </c>
    </row>
    <row r="89" spans="2:65" s="1" customFormat="1" ht="11.25">
      <c r="B89" s="32"/>
      <c r="D89" s="140" t="s">
        <v>138</v>
      </c>
      <c r="F89" s="141" t="s">
        <v>802</v>
      </c>
      <c r="I89" s="142"/>
      <c r="L89" s="32"/>
      <c r="M89" s="143"/>
      <c r="T89" s="53"/>
      <c r="AT89" s="17" t="s">
        <v>138</v>
      </c>
      <c r="AU89" s="17" t="s">
        <v>85</v>
      </c>
    </row>
    <row r="90" spans="2:65" s="1" customFormat="1" ht="16.5" customHeight="1">
      <c r="B90" s="32"/>
      <c r="C90" s="127" t="s">
        <v>85</v>
      </c>
      <c r="D90" s="127" t="s">
        <v>131</v>
      </c>
      <c r="E90" s="128" t="s">
        <v>803</v>
      </c>
      <c r="F90" s="129" t="s">
        <v>804</v>
      </c>
      <c r="G90" s="130" t="s">
        <v>552</v>
      </c>
      <c r="H90" s="131">
        <v>1</v>
      </c>
      <c r="I90" s="132"/>
      <c r="J90" s="133">
        <f>ROUND(I90*H90,2)</f>
        <v>0</v>
      </c>
      <c r="K90" s="129" t="s">
        <v>135</v>
      </c>
      <c r="L90" s="32"/>
      <c r="M90" s="134" t="s">
        <v>19</v>
      </c>
      <c r="N90" s="135" t="s">
        <v>46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800</v>
      </c>
      <c r="AT90" s="138" t="s">
        <v>131</v>
      </c>
      <c r="AU90" s="138" t="s">
        <v>85</v>
      </c>
      <c r="AY90" s="17" t="s">
        <v>129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83</v>
      </c>
      <c r="BK90" s="139">
        <f>ROUND(I90*H90,2)</f>
        <v>0</v>
      </c>
      <c r="BL90" s="17" t="s">
        <v>800</v>
      </c>
      <c r="BM90" s="138" t="s">
        <v>805</v>
      </c>
    </row>
    <row r="91" spans="2:65" s="1" customFormat="1" ht="11.25">
      <c r="B91" s="32"/>
      <c r="D91" s="140" t="s">
        <v>138</v>
      </c>
      <c r="F91" s="141" t="s">
        <v>806</v>
      </c>
      <c r="I91" s="142"/>
      <c r="L91" s="32"/>
      <c r="M91" s="143"/>
      <c r="T91" s="53"/>
      <c r="AT91" s="17" t="s">
        <v>138</v>
      </c>
      <c r="AU91" s="17" t="s">
        <v>85</v>
      </c>
    </row>
    <row r="92" spans="2:65" s="1" customFormat="1" ht="16.5" customHeight="1">
      <c r="B92" s="32"/>
      <c r="C92" s="127" t="s">
        <v>162</v>
      </c>
      <c r="D92" s="127" t="s">
        <v>131</v>
      </c>
      <c r="E92" s="128" t="s">
        <v>807</v>
      </c>
      <c r="F92" s="129" t="s">
        <v>808</v>
      </c>
      <c r="G92" s="130" t="s">
        <v>552</v>
      </c>
      <c r="H92" s="131">
        <v>1</v>
      </c>
      <c r="I92" s="132"/>
      <c r="J92" s="133">
        <f>ROUND(I92*H92,2)</f>
        <v>0</v>
      </c>
      <c r="K92" s="129" t="s">
        <v>135</v>
      </c>
      <c r="L92" s="32"/>
      <c r="M92" s="134" t="s">
        <v>19</v>
      </c>
      <c r="N92" s="135" t="s">
        <v>46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800</v>
      </c>
      <c r="AT92" s="138" t="s">
        <v>131</v>
      </c>
      <c r="AU92" s="138" t="s">
        <v>85</v>
      </c>
      <c r="AY92" s="17" t="s">
        <v>129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83</v>
      </c>
      <c r="BK92" s="139">
        <f>ROUND(I92*H92,2)</f>
        <v>0</v>
      </c>
      <c r="BL92" s="17" t="s">
        <v>800</v>
      </c>
      <c r="BM92" s="138" t="s">
        <v>809</v>
      </c>
    </row>
    <row r="93" spans="2:65" s="1" customFormat="1" ht="11.25">
      <c r="B93" s="32"/>
      <c r="D93" s="140" t="s">
        <v>138</v>
      </c>
      <c r="F93" s="141" t="s">
        <v>810</v>
      </c>
      <c r="I93" s="142"/>
      <c r="L93" s="32"/>
      <c r="M93" s="143"/>
      <c r="T93" s="53"/>
      <c r="AT93" s="17" t="s">
        <v>138</v>
      </c>
      <c r="AU93" s="17" t="s">
        <v>85</v>
      </c>
    </row>
    <row r="94" spans="2:65" s="1" customFormat="1" ht="16.5" customHeight="1">
      <c r="B94" s="32"/>
      <c r="C94" s="127" t="s">
        <v>136</v>
      </c>
      <c r="D94" s="127" t="s">
        <v>131</v>
      </c>
      <c r="E94" s="128" t="s">
        <v>811</v>
      </c>
      <c r="F94" s="129" t="s">
        <v>812</v>
      </c>
      <c r="G94" s="130" t="s">
        <v>552</v>
      </c>
      <c r="H94" s="131">
        <v>1</v>
      </c>
      <c r="I94" s="132"/>
      <c r="J94" s="133">
        <f>ROUND(I94*H94,2)</f>
        <v>0</v>
      </c>
      <c r="K94" s="129" t="s">
        <v>135</v>
      </c>
      <c r="L94" s="32"/>
      <c r="M94" s="134" t="s">
        <v>19</v>
      </c>
      <c r="N94" s="135" t="s">
        <v>46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800</v>
      </c>
      <c r="AT94" s="138" t="s">
        <v>131</v>
      </c>
      <c r="AU94" s="138" t="s">
        <v>85</v>
      </c>
      <c r="AY94" s="17" t="s">
        <v>129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83</v>
      </c>
      <c r="BK94" s="139">
        <f>ROUND(I94*H94,2)</f>
        <v>0</v>
      </c>
      <c r="BL94" s="17" t="s">
        <v>800</v>
      </c>
      <c r="BM94" s="138" t="s">
        <v>813</v>
      </c>
    </row>
    <row r="95" spans="2:65" s="1" customFormat="1" ht="11.25">
      <c r="B95" s="32"/>
      <c r="D95" s="140" t="s">
        <v>138</v>
      </c>
      <c r="F95" s="141" t="s">
        <v>814</v>
      </c>
      <c r="I95" s="142"/>
      <c r="L95" s="32"/>
      <c r="M95" s="143"/>
      <c r="T95" s="53"/>
      <c r="AT95" s="17" t="s">
        <v>138</v>
      </c>
      <c r="AU95" s="17" t="s">
        <v>85</v>
      </c>
    </row>
    <row r="96" spans="2:65" s="11" customFormat="1" ht="22.9" customHeight="1">
      <c r="B96" s="115"/>
      <c r="D96" s="116" t="s">
        <v>74</v>
      </c>
      <c r="E96" s="125" t="s">
        <v>815</v>
      </c>
      <c r="F96" s="125" t="s">
        <v>816</v>
      </c>
      <c r="I96" s="118"/>
      <c r="J96" s="126">
        <f>BK96</f>
        <v>0</v>
      </c>
      <c r="L96" s="115"/>
      <c r="M96" s="120"/>
      <c r="P96" s="121">
        <f>SUM(P97:P98)</f>
        <v>0</v>
      </c>
      <c r="R96" s="121">
        <f>SUM(R97:R98)</f>
        <v>0</v>
      </c>
      <c r="T96" s="122">
        <f>SUM(T97:T98)</f>
        <v>0</v>
      </c>
      <c r="AR96" s="116" t="s">
        <v>174</v>
      </c>
      <c r="AT96" s="123" t="s">
        <v>74</v>
      </c>
      <c r="AU96" s="123" t="s">
        <v>83</v>
      </c>
      <c r="AY96" s="116" t="s">
        <v>129</v>
      </c>
      <c r="BK96" s="124">
        <f>SUM(BK97:BK98)</f>
        <v>0</v>
      </c>
    </row>
    <row r="97" spans="2:65" s="1" customFormat="1" ht="16.5" customHeight="1">
      <c r="B97" s="32"/>
      <c r="C97" s="127" t="s">
        <v>174</v>
      </c>
      <c r="D97" s="127" t="s">
        <v>131</v>
      </c>
      <c r="E97" s="128" t="s">
        <v>817</v>
      </c>
      <c r="F97" s="129" t="s">
        <v>816</v>
      </c>
      <c r="G97" s="130" t="s">
        <v>552</v>
      </c>
      <c r="H97" s="131">
        <v>1</v>
      </c>
      <c r="I97" s="132"/>
      <c r="J97" s="133">
        <f>ROUND(I97*H97,2)</f>
        <v>0</v>
      </c>
      <c r="K97" s="129" t="s">
        <v>135</v>
      </c>
      <c r="L97" s="32"/>
      <c r="M97" s="134" t="s">
        <v>19</v>
      </c>
      <c r="N97" s="135" t="s">
        <v>46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800</v>
      </c>
      <c r="AT97" s="138" t="s">
        <v>131</v>
      </c>
      <c r="AU97" s="138" t="s">
        <v>85</v>
      </c>
      <c r="AY97" s="17" t="s">
        <v>129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83</v>
      </c>
      <c r="BK97" s="139">
        <f>ROUND(I97*H97,2)</f>
        <v>0</v>
      </c>
      <c r="BL97" s="17" t="s">
        <v>800</v>
      </c>
      <c r="BM97" s="138" t="s">
        <v>818</v>
      </c>
    </row>
    <row r="98" spans="2:65" s="1" customFormat="1" ht="11.25">
      <c r="B98" s="32"/>
      <c r="D98" s="140" t="s">
        <v>138</v>
      </c>
      <c r="F98" s="141" t="s">
        <v>819</v>
      </c>
      <c r="I98" s="142"/>
      <c r="L98" s="32"/>
      <c r="M98" s="143"/>
      <c r="T98" s="53"/>
      <c r="AT98" s="17" t="s">
        <v>138</v>
      </c>
      <c r="AU98" s="17" t="s">
        <v>85</v>
      </c>
    </row>
    <row r="99" spans="2:65" s="11" customFormat="1" ht="22.9" customHeight="1">
      <c r="B99" s="115"/>
      <c r="D99" s="116" t="s">
        <v>74</v>
      </c>
      <c r="E99" s="125" t="s">
        <v>820</v>
      </c>
      <c r="F99" s="125" t="s">
        <v>821</v>
      </c>
      <c r="I99" s="118"/>
      <c r="J99" s="126">
        <f>BK99</f>
        <v>0</v>
      </c>
      <c r="L99" s="115"/>
      <c r="M99" s="120"/>
      <c r="P99" s="121">
        <f>SUM(P100:P103)</f>
        <v>0</v>
      </c>
      <c r="R99" s="121">
        <f>SUM(R100:R103)</f>
        <v>0</v>
      </c>
      <c r="T99" s="122">
        <f>SUM(T100:T103)</f>
        <v>0</v>
      </c>
      <c r="AR99" s="116" t="s">
        <v>174</v>
      </c>
      <c r="AT99" s="123" t="s">
        <v>74</v>
      </c>
      <c r="AU99" s="123" t="s">
        <v>83</v>
      </c>
      <c r="AY99" s="116" t="s">
        <v>129</v>
      </c>
      <c r="BK99" s="124">
        <f>SUM(BK100:BK103)</f>
        <v>0</v>
      </c>
    </row>
    <row r="100" spans="2:65" s="1" customFormat="1" ht="16.5" customHeight="1">
      <c r="B100" s="32"/>
      <c r="C100" s="127" t="s">
        <v>180</v>
      </c>
      <c r="D100" s="127" t="s">
        <v>131</v>
      </c>
      <c r="E100" s="128" t="s">
        <v>822</v>
      </c>
      <c r="F100" s="129" t="s">
        <v>821</v>
      </c>
      <c r="G100" s="130" t="s">
        <v>823</v>
      </c>
      <c r="H100" s="131">
        <v>2</v>
      </c>
      <c r="I100" s="132"/>
      <c r="J100" s="133">
        <f>ROUND(I100*H100,2)</f>
        <v>0</v>
      </c>
      <c r="K100" s="129" t="s">
        <v>135</v>
      </c>
      <c r="L100" s="32"/>
      <c r="M100" s="134" t="s">
        <v>19</v>
      </c>
      <c r="N100" s="135" t="s">
        <v>46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800</v>
      </c>
      <c r="AT100" s="138" t="s">
        <v>131</v>
      </c>
      <c r="AU100" s="138" t="s">
        <v>85</v>
      </c>
      <c r="AY100" s="17" t="s">
        <v>129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83</v>
      </c>
      <c r="BK100" s="139">
        <f>ROUND(I100*H100,2)</f>
        <v>0</v>
      </c>
      <c r="BL100" s="17" t="s">
        <v>800</v>
      </c>
      <c r="BM100" s="138" t="s">
        <v>824</v>
      </c>
    </row>
    <row r="101" spans="2:65" s="1" customFormat="1" ht="11.25">
      <c r="B101" s="32"/>
      <c r="D101" s="140" t="s">
        <v>138</v>
      </c>
      <c r="F101" s="141" t="s">
        <v>825</v>
      </c>
      <c r="I101" s="142"/>
      <c r="L101" s="32"/>
      <c r="M101" s="143"/>
      <c r="T101" s="53"/>
      <c r="AT101" s="17" t="s">
        <v>138</v>
      </c>
      <c r="AU101" s="17" t="s">
        <v>85</v>
      </c>
    </row>
    <row r="102" spans="2:65" s="1" customFormat="1" ht="16.5" customHeight="1">
      <c r="B102" s="32"/>
      <c r="C102" s="127" t="s">
        <v>185</v>
      </c>
      <c r="D102" s="127" t="s">
        <v>131</v>
      </c>
      <c r="E102" s="128" t="s">
        <v>826</v>
      </c>
      <c r="F102" s="129" t="s">
        <v>827</v>
      </c>
      <c r="G102" s="130" t="s">
        <v>823</v>
      </c>
      <c r="H102" s="131">
        <v>2</v>
      </c>
      <c r="I102" s="132"/>
      <c r="J102" s="133">
        <f>ROUND(I102*H102,2)</f>
        <v>0</v>
      </c>
      <c r="K102" s="129" t="s">
        <v>135</v>
      </c>
      <c r="L102" s="32"/>
      <c r="M102" s="134" t="s">
        <v>19</v>
      </c>
      <c r="N102" s="135" t="s">
        <v>46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800</v>
      </c>
      <c r="AT102" s="138" t="s">
        <v>131</v>
      </c>
      <c r="AU102" s="138" t="s">
        <v>85</v>
      </c>
      <c r="AY102" s="17" t="s">
        <v>129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83</v>
      </c>
      <c r="BK102" s="139">
        <f>ROUND(I102*H102,2)</f>
        <v>0</v>
      </c>
      <c r="BL102" s="17" t="s">
        <v>800</v>
      </c>
      <c r="BM102" s="138" t="s">
        <v>828</v>
      </c>
    </row>
    <row r="103" spans="2:65" s="1" customFormat="1" ht="11.25">
      <c r="B103" s="32"/>
      <c r="D103" s="140" t="s">
        <v>138</v>
      </c>
      <c r="F103" s="141" t="s">
        <v>829</v>
      </c>
      <c r="I103" s="142"/>
      <c r="L103" s="32"/>
      <c r="M103" s="143"/>
      <c r="T103" s="53"/>
      <c r="AT103" s="17" t="s">
        <v>138</v>
      </c>
      <c r="AU103" s="17" t="s">
        <v>85</v>
      </c>
    </row>
    <row r="104" spans="2:65" s="11" customFormat="1" ht="22.9" customHeight="1">
      <c r="B104" s="115"/>
      <c r="D104" s="116" t="s">
        <v>74</v>
      </c>
      <c r="E104" s="125" t="s">
        <v>830</v>
      </c>
      <c r="F104" s="125" t="s">
        <v>831</v>
      </c>
      <c r="I104" s="118"/>
      <c r="J104" s="126">
        <f>BK104</f>
        <v>0</v>
      </c>
      <c r="L104" s="115"/>
      <c r="M104" s="120"/>
      <c r="P104" s="121">
        <f>SUM(P105:P106)</f>
        <v>0</v>
      </c>
      <c r="R104" s="121">
        <f>SUM(R105:R106)</f>
        <v>0</v>
      </c>
      <c r="T104" s="122">
        <f>SUM(T105:T106)</f>
        <v>0</v>
      </c>
      <c r="AR104" s="116" t="s">
        <v>174</v>
      </c>
      <c r="AT104" s="123" t="s">
        <v>74</v>
      </c>
      <c r="AU104" s="123" t="s">
        <v>83</v>
      </c>
      <c r="AY104" s="116" t="s">
        <v>129</v>
      </c>
      <c r="BK104" s="124">
        <f>SUM(BK105:BK106)</f>
        <v>0</v>
      </c>
    </row>
    <row r="105" spans="2:65" s="1" customFormat="1" ht="16.5" customHeight="1">
      <c r="B105" s="32"/>
      <c r="C105" s="127" t="s">
        <v>144</v>
      </c>
      <c r="D105" s="127" t="s">
        <v>131</v>
      </c>
      <c r="E105" s="128" t="s">
        <v>832</v>
      </c>
      <c r="F105" s="129" t="s">
        <v>831</v>
      </c>
      <c r="G105" s="130" t="s">
        <v>552</v>
      </c>
      <c r="H105" s="131">
        <v>1</v>
      </c>
      <c r="I105" s="132"/>
      <c r="J105" s="133">
        <f>ROUND(I105*H105,2)</f>
        <v>0</v>
      </c>
      <c r="K105" s="129" t="s">
        <v>135</v>
      </c>
      <c r="L105" s="32"/>
      <c r="M105" s="134" t="s">
        <v>19</v>
      </c>
      <c r="N105" s="135" t="s">
        <v>46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800</v>
      </c>
      <c r="AT105" s="138" t="s">
        <v>131</v>
      </c>
      <c r="AU105" s="138" t="s">
        <v>85</v>
      </c>
      <c r="AY105" s="17" t="s">
        <v>129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83</v>
      </c>
      <c r="BK105" s="139">
        <f>ROUND(I105*H105,2)</f>
        <v>0</v>
      </c>
      <c r="BL105" s="17" t="s">
        <v>800</v>
      </c>
      <c r="BM105" s="138" t="s">
        <v>833</v>
      </c>
    </row>
    <row r="106" spans="2:65" s="1" customFormat="1" ht="11.25">
      <c r="B106" s="32"/>
      <c r="D106" s="140" t="s">
        <v>138</v>
      </c>
      <c r="F106" s="141" t="s">
        <v>834</v>
      </c>
      <c r="I106" s="142"/>
      <c r="L106" s="32"/>
      <c r="M106" s="143"/>
      <c r="T106" s="53"/>
      <c r="AT106" s="17" t="s">
        <v>138</v>
      </c>
      <c r="AU106" s="17" t="s">
        <v>85</v>
      </c>
    </row>
    <row r="107" spans="2:65" s="11" customFormat="1" ht="22.9" customHeight="1">
      <c r="B107" s="115"/>
      <c r="D107" s="116" t="s">
        <v>74</v>
      </c>
      <c r="E107" s="125" t="s">
        <v>835</v>
      </c>
      <c r="F107" s="125" t="s">
        <v>836</v>
      </c>
      <c r="I107" s="118"/>
      <c r="J107" s="126">
        <f>BK107</f>
        <v>0</v>
      </c>
      <c r="L107" s="115"/>
      <c r="M107" s="120"/>
      <c r="P107" s="121">
        <f>SUM(P108:P109)</f>
        <v>0</v>
      </c>
      <c r="R107" s="121">
        <f>SUM(R108:R109)</f>
        <v>0</v>
      </c>
      <c r="T107" s="122">
        <f>SUM(T108:T109)</f>
        <v>0</v>
      </c>
      <c r="AR107" s="116" t="s">
        <v>174</v>
      </c>
      <c r="AT107" s="123" t="s">
        <v>74</v>
      </c>
      <c r="AU107" s="123" t="s">
        <v>83</v>
      </c>
      <c r="AY107" s="116" t="s">
        <v>129</v>
      </c>
      <c r="BK107" s="124">
        <f>SUM(BK108:BK109)</f>
        <v>0</v>
      </c>
    </row>
    <row r="108" spans="2:65" s="1" customFormat="1" ht="33" customHeight="1">
      <c r="B108" s="32"/>
      <c r="C108" s="127" t="s">
        <v>195</v>
      </c>
      <c r="D108" s="127" t="s">
        <v>131</v>
      </c>
      <c r="E108" s="128" t="s">
        <v>837</v>
      </c>
      <c r="F108" s="129" t="s">
        <v>838</v>
      </c>
      <c r="G108" s="130" t="s">
        <v>552</v>
      </c>
      <c r="H108" s="131">
        <v>1</v>
      </c>
      <c r="I108" s="132"/>
      <c r="J108" s="133">
        <f>ROUND(I108*H108,2)</f>
        <v>0</v>
      </c>
      <c r="K108" s="129" t="s">
        <v>135</v>
      </c>
      <c r="L108" s="32"/>
      <c r="M108" s="134" t="s">
        <v>19</v>
      </c>
      <c r="N108" s="135" t="s">
        <v>46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800</v>
      </c>
      <c r="AT108" s="138" t="s">
        <v>131</v>
      </c>
      <c r="AU108" s="138" t="s">
        <v>85</v>
      </c>
      <c r="AY108" s="17" t="s">
        <v>129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83</v>
      </c>
      <c r="BK108" s="139">
        <f>ROUND(I108*H108,2)</f>
        <v>0</v>
      </c>
      <c r="BL108" s="17" t="s">
        <v>800</v>
      </c>
      <c r="BM108" s="138" t="s">
        <v>839</v>
      </c>
    </row>
    <row r="109" spans="2:65" s="1" customFormat="1" ht="11.25">
      <c r="B109" s="32"/>
      <c r="D109" s="140" t="s">
        <v>138</v>
      </c>
      <c r="F109" s="141" t="s">
        <v>840</v>
      </c>
      <c r="I109" s="142"/>
      <c r="L109" s="32"/>
      <c r="M109" s="180"/>
      <c r="N109" s="181"/>
      <c r="O109" s="181"/>
      <c r="P109" s="181"/>
      <c r="Q109" s="181"/>
      <c r="R109" s="181"/>
      <c r="S109" s="181"/>
      <c r="T109" s="182"/>
      <c r="AT109" s="17" t="s">
        <v>138</v>
      </c>
      <c r="AU109" s="17" t="s">
        <v>85</v>
      </c>
    </row>
    <row r="110" spans="2:65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2"/>
    </row>
  </sheetData>
  <sheetProtection algorithmName="SHA-512" hashValue="e6jVw/+96fUIlWD3C7WLu9g4QJNYXY/AklrIYPECR2kr/wzRtSdHSDTSjH8KY8/jRqwXTxBHqNgYw6uPMfsiwQ==" saltValue="wpoTiKGCGegLqK/tnlYDuR7xfZySnV5wih3iHzaN3tE8eaO0H08kXfASPYc7erHxHMwtG5dZzn1pbCnEH8a3eA==" spinCount="100000" sheet="1" objects="1" scenarios="1" formatColumns="0" formatRows="0" autoFilter="0"/>
  <autoFilter ref="C84:K109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200-000000000000}"/>
    <hyperlink ref="F91" r:id="rId2" xr:uid="{00000000-0004-0000-0200-000001000000}"/>
    <hyperlink ref="F93" r:id="rId3" xr:uid="{00000000-0004-0000-0200-000002000000}"/>
    <hyperlink ref="F95" r:id="rId4" xr:uid="{00000000-0004-0000-0200-000003000000}"/>
    <hyperlink ref="F98" r:id="rId5" xr:uid="{00000000-0004-0000-0200-000004000000}"/>
    <hyperlink ref="F101" r:id="rId6" xr:uid="{00000000-0004-0000-0200-000005000000}"/>
    <hyperlink ref="F103" r:id="rId7" xr:uid="{00000000-0004-0000-0200-000006000000}"/>
    <hyperlink ref="F106" r:id="rId8" xr:uid="{00000000-0004-0000-0200-000007000000}"/>
    <hyperlink ref="F109" r:id="rId9" xr:uid="{00000000-0004-0000-02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83" customWidth="1"/>
    <col min="2" max="2" width="1.6640625" style="183" customWidth="1"/>
    <col min="3" max="4" width="5" style="183" customWidth="1"/>
    <col min="5" max="5" width="11.6640625" style="183" customWidth="1"/>
    <col min="6" max="6" width="9.1640625" style="183" customWidth="1"/>
    <col min="7" max="7" width="5" style="183" customWidth="1"/>
    <col min="8" max="8" width="77.83203125" style="183" customWidth="1"/>
    <col min="9" max="10" width="20" style="183" customWidth="1"/>
    <col min="11" max="11" width="1.6640625" style="183" customWidth="1"/>
  </cols>
  <sheetData>
    <row r="1" spans="2:11" customFormat="1" ht="37.5" customHeight="1"/>
    <row r="2" spans="2:11" customFormat="1" ht="7.5" customHeight="1">
      <c r="B2" s="184"/>
      <c r="C2" s="185"/>
      <c r="D2" s="185"/>
      <c r="E2" s="185"/>
      <c r="F2" s="185"/>
      <c r="G2" s="185"/>
      <c r="H2" s="185"/>
      <c r="I2" s="185"/>
      <c r="J2" s="185"/>
      <c r="K2" s="186"/>
    </row>
    <row r="3" spans="2:11" s="15" customFormat="1" ht="45" customHeight="1">
      <c r="B3" s="187"/>
      <c r="C3" s="311" t="s">
        <v>841</v>
      </c>
      <c r="D3" s="311"/>
      <c r="E3" s="311"/>
      <c r="F3" s="311"/>
      <c r="G3" s="311"/>
      <c r="H3" s="311"/>
      <c r="I3" s="311"/>
      <c r="J3" s="311"/>
      <c r="K3" s="188"/>
    </row>
    <row r="4" spans="2:11" customFormat="1" ht="25.5" customHeight="1">
      <c r="B4" s="189"/>
      <c r="C4" s="310" t="s">
        <v>842</v>
      </c>
      <c r="D4" s="310"/>
      <c r="E4" s="310"/>
      <c r="F4" s="310"/>
      <c r="G4" s="310"/>
      <c r="H4" s="310"/>
      <c r="I4" s="310"/>
      <c r="J4" s="310"/>
      <c r="K4" s="190"/>
    </row>
    <row r="5" spans="2:11" customFormat="1" ht="5.25" customHeight="1">
      <c r="B5" s="189"/>
      <c r="C5" s="191"/>
      <c r="D5" s="191"/>
      <c r="E5" s="191"/>
      <c r="F5" s="191"/>
      <c r="G5" s="191"/>
      <c r="H5" s="191"/>
      <c r="I5" s="191"/>
      <c r="J5" s="191"/>
      <c r="K5" s="190"/>
    </row>
    <row r="6" spans="2:11" customFormat="1" ht="15" customHeight="1">
      <c r="B6" s="189"/>
      <c r="C6" s="309" t="s">
        <v>843</v>
      </c>
      <c r="D6" s="309"/>
      <c r="E6" s="309"/>
      <c r="F6" s="309"/>
      <c r="G6" s="309"/>
      <c r="H6" s="309"/>
      <c r="I6" s="309"/>
      <c r="J6" s="309"/>
      <c r="K6" s="190"/>
    </row>
    <row r="7" spans="2:11" customFormat="1" ht="15" customHeight="1">
      <c r="B7" s="193"/>
      <c r="C7" s="309" t="s">
        <v>844</v>
      </c>
      <c r="D7" s="309"/>
      <c r="E7" s="309"/>
      <c r="F7" s="309"/>
      <c r="G7" s="309"/>
      <c r="H7" s="309"/>
      <c r="I7" s="309"/>
      <c r="J7" s="309"/>
      <c r="K7" s="190"/>
    </row>
    <row r="8" spans="2:11" customFormat="1" ht="12.75" customHeight="1">
      <c r="B8" s="193"/>
      <c r="C8" s="192"/>
      <c r="D8" s="192"/>
      <c r="E8" s="192"/>
      <c r="F8" s="192"/>
      <c r="G8" s="192"/>
      <c r="H8" s="192"/>
      <c r="I8" s="192"/>
      <c r="J8" s="192"/>
      <c r="K8" s="190"/>
    </row>
    <row r="9" spans="2:11" customFormat="1" ht="15" customHeight="1">
      <c r="B9" s="193"/>
      <c r="C9" s="309" t="s">
        <v>845</v>
      </c>
      <c r="D9" s="309"/>
      <c r="E9" s="309"/>
      <c r="F9" s="309"/>
      <c r="G9" s="309"/>
      <c r="H9" s="309"/>
      <c r="I9" s="309"/>
      <c r="J9" s="309"/>
      <c r="K9" s="190"/>
    </row>
    <row r="10" spans="2:11" customFormat="1" ht="15" customHeight="1">
      <c r="B10" s="193"/>
      <c r="C10" s="192"/>
      <c r="D10" s="309" t="s">
        <v>846</v>
      </c>
      <c r="E10" s="309"/>
      <c r="F10" s="309"/>
      <c r="G10" s="309"/>
      <c r="H10" s="309"/>
      <c r="I10" s="309"/>
      <c r="J10" s="309"/>
      <c r="K10" s="190"/>
    </row>
    <row r="11" spans="2:11" customFormat="1" ht="15" customHeight="1">
      <c r="B11" s="193"/>
      <c r="C11" s="194"/>
      <c r="D11" s="309" t="s">
        <v>847</v>
      </c>
      <c r="E11" s="309"/>
      <c r="F11" s="309"/>
      <c r="G11" s="309"/>
      <c r="H11" s="309"/>
      <c r="I11" s="309"/>
      <c r="J11" s="309"/>
      <c r="K11" s="190"/>
    </row>
    <row r="12" spans="2:11" customFormat="1" ht="15" customHeight="1">
      <c r="B12" s="193"/>
      <c r="C12" s="194"/>
      <c r="D12" s="192"/>
      <c r="E12" s="192"/>
      <c r="F12" s="192"/>
      <c r="G12" s="192"/>
      <c r="H12" s="192"/>
      <c r="I12" s="192"/>
      <c r="J12" s="192"/>
      <c r="K12" s="190"/>
    </row>
    <row r="13" spans="2:11" customFormat="1" ht="15" customHeight="1">
      <c r="B13" s="193"/>
      <c r="C13" s="194"/>
      <c r="D13" s="195" t="s">
        <v>848</v>
      </c>
      <c r="E13" s="192"/>
      <c r="F13" s="192"/>
      <c r="G13" s="192"/>
      <c r="H13" s="192"/>
      <c r="I13" s="192"/>
      <c r="J13" s="192"/>
      <c r="K13" s="190"/>
    </row>
    <row r="14" spans="2:11" customFormat="1" ht="12.75" customHeight="1">
      <c r="B14" s="193"/>
      <c r="C14" s="194"/>
      <c r="D14" s="194"/>
      <c r="E14" s="194"/>
      <c r="F14" s="194"/>
      <c r="G14" s="194"/>
      <c r="H14" s="194"/>
      <c r="I14" s="194"/>
      <c r="J14" s="194"/>
      <c r="K14" s="190"/>
    </row>
    <row r="15" spans="2:11" customFormat="1" ht="15" customHeight="1">
      <c r="B15" s="193"/>
      <c r="C15" s="194"/>
      <c r="D15" s="309" t="s">
        <v>849</v>
      </c>
      <c r="E15" s="309"/>
      <c r="F15" s="309"/>
      <c r="G15" s="309"/>
      <c r="H15" s="309"/>
      <c r="I15" s="309"/>
      <c r="J15" s="309"/>
      <c r="K15" s="190"/>
    </row>
    <row r="16" spans="2:11" customFormat="1" ht="15" customHeight="1">
      <c r="B16" s="193"/>
      <c r="C16" s="194"/>
      <c r="D16" s="309" t="s">
        <v>850</v>
      </c>
      <c r="E16" s="309"/>
      <c r="F16" s="309"/>
      <c r="G16" s="309"/>
      <c r="H16" s="309"/>
      <c r="I16" s="309"/>
      <c r="J16" s="309"/>
      <c r="K16" s="190"/>
    </row>
    <row r="17" spans="2:11" customFormat="1" ht="15" customHeight="1">
      <c r="B17" s="193"/>
      <c r="C17" s="194"/>
      <c r="D17" s="309" t="s">
        <v>851</v>
      </c>
      <c r="E17" s="309"/>
      <c r="F17" s="309"/>
      <c r="G17" s="309"/>
      <c r="H17" s="309"/>
      <c r="I17" s="309"/>
      <c r="J17" s="309"/>
      <c r="K17" s="190"/>
    </row>
    <row r="18" spans="2:11" customFormat="1" ht="15" customHeight="1">
      <c r="B18" s="193"/>
      <c r="C18" s="194"/>
      <c r="D18" s="194"/>
      <c r="E18" s="196" t="s">
        <v>82</v>
      </c>
      <c r="F18" s="309" t="s">
        <v>852</v>
      </c>
      <c r="G18" s="309"/>
      <c r="H18" s="309"/>
      <c r="I18" s="309"/>
      <c r="J18" s="309"/>
      <c r="K18" s="190"/>
    </row>
    <row r="19" spans="2:11" customFormat="1" ht="15" customHeight="1">
      <c r="B19" s="193"/>
      <c r="C19" s="194"/>
      <c r="D19" s="194"/>
      <c r="E19" s="196" t="s">
        <v>853</v>
      </c>
      <c r="F19" s="309" t="s">
        <v>854</v>
      </c>
      <c r="G19" s="309"/>
      <c r="H19" s="309"/>
      <c r="I19" s="309"/>
      <c r="J19" s="309"/>
      <c r="K19" s="190"/>
    </row>
    <row r="20" spans="2:11" customFormat="1" ht="15" customHeight="1">
      <c r="B20" s="193"/>
      <c r="C20" s="194"/>
      <c r="D20" s="194"/>
      <c r="E20" s="196" t="s">
        <v>855</v>
      </c>
      <c r="F20" s="309" t="s">
        <v>856</v>
      </c>
      <c r="G20" s="309"/>
      <c r="H20" s="309"/>
      <c r="I20" s="309"/>
      <c r="J20" s="309"/>
      <c r="K20" s="190"/>
    </row>
    <row r="21" spans="2:11" customFormat="1" ht="15" customHeight="1">
      <c r="B21" s="193"/>
      <c r="C21" s="194"/>
      <c r="D21" s="194"/>
      <c r="E21" s="196" t="s">
        <v>857</v>
      </c>
      <c r="F21" s="309" t="s">
        <v>858</v>
      </c>
      <c r="G21" s="309"/>
      <c r="H21" s="309"/>
      <c r="I21" s="309"/>
      <c r="J21" s="309"/>
      <c r="K21" s="190"/>
    </row>
    <row r="22" spans="2:11" customFormat="1" ht="15" customHeight="1">
      <c r="B22" s="193"/>
      <c r="C22" s="194"/>
      <c r="D22" s="194"/>
      <c r="E22" s="196" t="s">
        <v>859</v>
      </c>
      <c r="F22" s="309" t="s">
        <v>860</v>
      </c>
      <c r="G22" s="309"/>
      <c r="H22" s="309"/>
      <c r="I22" s="309"/>
      <c r="J22" s="309"/>
      <c r="K22" s="190"/>
    </row>
    <row r="23" spans="2:11" customFormat="1" ht="15" customHeight="1">
      <c r="B23" s="193"/>
      <c r="C23" s="194"/>
      <c r="D23" s="194"/>
      <c r="E23" s="196" t="s">
        <v>861</v>
      </c>
      <c r="F23" s="309" t="s">
        <v>862</v>
      </c>
      <c r="G23" s="309"/>
      <c r="H23" s="309"/>
      <c r="I23" s="309"/>
      <c r="J23" s="309"/>
      <c r="K23" s="190"/>
    </row>
    <row r="24" spans="2:11" customFormat="1" ht="12.75" customHeight="1">
      <c r="B24" s="193"/>
      <c r="C24" s="194"/>
      <c r="D24" s="194"/>
      <c r="E24" s="194"/>
      <c r="F24" s="194"/>
      <c r="G24" s="194"/>
      <c r="H24" s="194"/>
      <c r="I24" s="194"/>
      <c r="J24" s="194"/>
      <c r="K24" s="190"/>
    </row>
    <row r="25" spans="2:11" customFormat="1" ht="15" customHeight="1">
      <c r="B25" s="193"/>
      <c r="C25" s="309" t="s">
        <v>863</v>
      </c>
      <c r="D25" s="309"/>
      <c r="E25" s="309"/>
      <c r="F25" s="309"/>
      <c r="G25" s="309"/>
      <c r="H25" s="309"/>
      <c r="I25" s="309"/>
      <c r="J25" s="309"/>
      <c r="K25" s="190"/>
    </row>
    <row r="26" spans="2:11" customFormat="1" ht="15" customHeight="1">
      <c r="B26" s="193"/>
      <c r="C26" s="309" t="s">
        <v>864</v>
      </c>
      <c r="D26" s="309"/>
      <c r="E26" s="309"/>
      <c r="F26" s="309"/>
      <c r="G26" s="309"/>
      <c r="H26" s="309"/>
      <c r="I26" s="309"/>
      <c r="J26" s="309"/>
      <c r="K26" s="190"/>
    </row>
    <row r="27" spans="2:11" customFormat="1" ht="15" customHeight="1">
      <c r="B27" s="193"/>
      <c r="C27" s="192"/>
      <c r="D27" s="309" t="s">
        <v>865</v>
      </c>
      <c r="E27" s="309"/>
      <c r="F27" s="309"/>
      <c r="G27" s="309"/>
      <c r="H27" s="309"/>
      <c r="I27" s="309"/>
      <c r="J27" s="309"/>
      <c r="K27" s="190"/>
    </row>
    <row r="28" spans="2:11" customFormat="1" ht="15" customHeight="1">
      <c r="B28" s="193"/>
      <c r="C28" s="194"/>
      <c r="D28" s="309" t="s">
        <v>866</v>
      </c>
      <c r="E28" s="309"/>
      <c r="F28" s="309"/>
      <c r="G28" s="309"/>
      <c r="H28" s="309"/>
      <c r="I28" s="309"/>
      <c r="J28" s="309"/>
      <c r="K28" s="190"/>
    </row>
    <row r="29" spans="2:11" customFormat="1" ht="12.75" customHeight="1">
      <c r="B29" s="193"/>
      <c r="C29" s="194"/>
      <c r="D29" s="194"/>
      <c r="E29" s="194"/>
      <c r="F29" s="194"/>
      <c r="G29" s="194"/>
      <c r="H29" s="194"/>
      <c r="I29" s="194"/>
      <c r="J29" s="194"/>
      <c r="K29" s="190"/>
    </row>
    <row r="30" spans="2:11" customFormat="1" ht="15" customHeight="1">
      <c r="B30" s="193"/>
      <c r="C30" s="194"/>
      <c r="D30" s="309" t="s">
        <v>867</v>
      </c>
      <c r="E30" s="309"/>
      <c r="F30" s="309"/>
      <c r="G30" s="309"/>
      <c r="H30" s="309"/>
      <c r="I30" s="309"/>
      <c r="J30" s="309"/>
      <c r="K30" s="190"/>
    </row>
    <row r="31" spans="2:11" customFormat="1" ht="15" customHeight="1">
      <c r="B31" s="193"/>
      <c r="C31" s="194"/>
      <c r="D31" s="309" t="s">
        <v>868</v>
      </c>
      <c r="E31" s="309"/>
      <c r="F31" s="309"/>
      <c r="G31" s="309"/>
      <c r="H31" s="309"/>
      <c r="I31" s="309"/>
      <c r="J31" s="309"/>
      <c r="K31" s="190"/>
    </row>
    <row r="32" spans="2:11" customFormat="1" ht="12.75" customHeight="1">
      <c r="B32" s="193"/>
      <c r="C32" s="194"/>
      <c r="D32" s="194"/>
      <c r="E32" s="194"/>
      <c r="F32" s="194"/>
      <c r="G32" s="194"/>
      <c r="H32" s="194"/>
      <c r="I32" s="194"/>
      <c r="J32" s="194"/>
      <c r="K32" s="190"/>
    </row>
    <row r="33" spans="2:11" customFormat="1" ht="15" customHeight="1">
      <c r="B33" s="193"/>
      <c r="C33" s="194"/>
      <c r="D33" s="309" t="s">
        <v>869</v>
      </c>
      <c r="E33" s="309"/>
      <c r="F33" s="309"/>
      <c r="G33" s="309"/>
      <c r="H33" s="309"/>
      <c r="I33" s="309"/>
      <c r="J33" s="309"/>
      <c r="K33" s="190"/>
    </row>
    <row r="34" spans="2:11" customFormat="1" ht="15" customHeight="1">
      <c r="B34" s="193"/>
      <c r="C34" s="194"/>
      <c r="D34" s="309" t="s">
        <v>870</v>
      </c>
      <c r="E34" s="309"/>
      <c r="F34" s="309"/>
      <c r="G34" s="309"/>
      <c r="H34" s="309"/>
      <c r="I34" s="309"/>
      <c r="J34" s="309"/>
      <c r="K34" s="190"/>
    </row>
    <row r="35" spans="2:11" customFormat="1" ht="15" customHeight="1">
      <c r="B35" s="193"/>
      <c r="C35" s="194"/>
      <c r="D35" s="309" t="s">
        <v>871</v>
      </c>
      <c r="E35" s="309"/>
      <c r="F35" s="309"/>
      <c r="G35" s="309"/>
      <c r="H35" s="309"/>
      <c r="I35" s="309"/>
      <c r="J35" s="309"/>
      <c r="K35" s="190"/>
    </row>
    <row r="36" spans="2:11" customFormat="1" ht="15" customHeight="1">
      <c r="B36" s="193"/>
      <c r="C36" s="194"/>
      <c r="D36" s="192"/>
      <c r="E36" s="195" t="s">
        <v>115</v>
      </c>
      <c r="F36" s="192"/>
      <c r="G36" s="309" t="s">
        <v>872</v>
      </c>
      <c r="H36" s="309"/>
      <c r="I36" s="309"/>
      <c r="J36" s="309"/>
      <c r="K36" s="190"/>
    </row>
    <row r="37" spans="2:11" customFormat="1" ht="30.75" customHeight="1">
      <c r="B37" s="193"/>
      <c r="C37" s="194"/>
      <c r="D37" s="192"/>
      <c r="E37" s="195" t="s">
        <v>873</v>
      </c>
      <c r="F37" s="192"/>
      <c r="G37" s="309" t="s">
        <v>874</v>
      </c>
      <c r="H37" s="309"/>
      <c r="I37" s="309"/>
      <c r="J37" s="309"/>
      <c r="K37" s="190"/>
    </row>
    <row r="38" spans="2:11" customFormat="1" ht="15" customHeight="1">
      <c r="B38" s="193"/>
      <c r="C38" s="194"/>
      <c r="D38" s="192"/>
      <c r="E38" s="195" t="s">
        <v>56</v>
      </c>
      <c r="F38" s="192"/>
      <c r="G38" s="309" t="s">
        <v>875</v>
      </c>
      <c r="H38" s="309"/>
      <c r="I38" s="309"/>
      <c r="J38" s="309"/>
      <c r="K38" s="190"/>
    </row>
    <row r="39" spans="2:11" customFormat="1" ht="15" customHeight="1">
      <c r="B39" s="193"/>
      <c r="C39" s="194"/>
      <c r="D39" s="192"/>
      <c r="E39" s="195" t="s">
        <v>57</v>
      </c>
      <c r="F39" s="192"/>
      <c r="G39" s="309" t="s">
        <v>876</v>
      </c>
      <c r="H39" s="309"/>
      <c r="I39" s="309"/>
      <c r="J39" s="309"/>
      <c r="K39" s="190"/>
    </row>
    <row r="40" spans="2:11" customFormat="1" ht="15" customHeight="1">
      <c r="B40" s="193"/>
      <c r="C40" s="194"/>
      <c r="D40" s="192"/>
      <c r="E40" s="195" t="s">
        <v>116</v>
      </c>
      <c r="F40" s="192"/>
      <c r="G40" s="309" t="s">
        <v>877</v>
      </c>
      <c r="H40" s="309"/>
      <c r="I40" s="309"/>
      <c r="J40" s="309"/>
      <c r="K40" s="190"/>
    </row>
    <row r="41" spans="2:11" customFormat="1" ht="15" customHeight="1">
      <c r="B41" s="193"/>
      <c r="C41" s="194"/>
      <c r="D41" s="192"/>
      <c r="E41" s="195" t="s">
        <v>117</v>
      </c>
      <c r="F41" s="192"/>
      <c r="G41" s="309" t="s">
        <v>878</v>
      </c>
      <c r="H41" s="309"/>
      <c r="I41" s="309"/>
      <c r="J41" s="309"/>
      <c r="K41" s="190"/>
    </row>
    <row r="42" spans="2:11" customFormat="1" ht="15" customHeight="1">
      <c r="B42" s="193"/>
      <c r="C42" s="194"/>
      <c r="D42" s="192"/>
      <c r="E42" s="195" t="s">
        <v>879</v>
      </c>
      <c r="F42" s="192"/>
      <c r="G42" s="309" t="s">
        <v>880</v>
      </c>
      <c r="H42" s="309"/>
      <c r="I42" s="309"/>
      <c r="J42" s="309"/>
      <c r="K42" s="190"/>
    </row>
    <row r="43" spans="2:11" customFormat="1" ht="15" customHeight="1">
      <c r="B43" s="193"/>
      <c r="C43" s="194"/>
      <c r="D43" s="192"/>
      <c r="E43" s="195"/>
      <c r="F43" s="192"/>
      <c r="G43" s="309" t="s">
        <v>881</v>
      </c>
      <c r="H43" s="309"/>
      <c r="I43" s="309"/>
      <c r="J43" s="309"/>
      <c r="K43" s="190"/>
    </row>
    <row r="44" spans="2:11" customFormat="1" ht="15" customHeight="1">
      <c r="B44" s="193"/>
      <c r="C44" s="194"/>
      <c r="D44" s="192"/>
      <c r="E44" s="195" t="s">
        <v>882</v>
      </c>
      <c r="F44" s="192"/>
      <c r="G44" s="309" t="s">
        <v>883</v>
      </c>
      <c r="H44" s="309"/>
      <c r="I44" s="309"/>
      <c r="J44" s="309"/>
      <c r="K44" s="190"/>
    </row>
    <row r="45" spans="2:11" customFormat="1" ht="15" customHeight="1">
      <c r="B45" s="193"/>
      <c r="C45" s="194"/>
      <c r="D45" s="192"/>
      <c r="E45" s="195" t="s">
        <v>119</v>
      </c>
      <c r="F45" s="192"/>
      <c r="G45" s="309" t="s">
        <v>884</v>
      </c>
      <c r="H45" s="309"/>
      <c r="I45" s="309"/>
      <c r="J45" s="309"/>
      <c r="K45" s="190"/>
    </row>
    <row r="46" spans="2:11" customFormat="1" ht="12.75" customHeight="1">
      <c r="B46" s="193"/>
      <c r="C46" s="194"/>
      <c r="D46" s="192"/>
      <c r="E46" s="192"/>
      <c r="F46" s="192"/>
      <c r="G46" s="192"/>
      <c r="H46" s="192"/>
      <c r="I46" s="192"/>
      <c r="J46" s="192"/>
      <c r="K46" s="190"/>
    </row>
    <row r="47" spans="2:11" customFormat="1" ht="15" customHeight="1">
      <c r="B47" s="193"/>
      <c r="C47" s="194"/>
      <c r="D47" s="309" t="s">
        <v>885</v>
      </c>
      <c r="E47" s="309"/>
      <c r="F47" s="309"/>
      <c r="G47" s="309"/>
      <c r="H47" s="309"/>
      <c r="I47" s="309"/>
      <c r="J47" s="309"/>
      <c r="K47" s="190"/>
    </row>
    <row r="48" spans="2:11" customFormat="1" ht="15" customHeight="1">
      <c r="B48" s="193"/>
      <c r="C48" s="194"/>
      <c r="D48" s="194"/>
      <c r="E48" s="309" t="s">
        <v>886</v>
      </c>
      <c r="F48" s="309"/>
      <c r="G48" s="309"/>
      <c r="H48" s="309"/>
      <c r="I48" s="309"/>
      <c r="J48" s="309"/>
      <c r="K48" s="190"/>
    </row>
    <row r="49" spans="2:11" customFormat="1" ht="15" customHeight="1">
      <c r="B49" s="193"/>
      <c r="C49" s="194"/>
      <c r="D49" s="194"/>
      <c r="E49" s="309" t="s">
        <v>887</v>
      </c>
      <c r="F49" s="309"/>
      <c r="G49" s="309"/>
      <c r="H49" s="309"/>
      <c r="I49" s="309"/>
      <c r="J49" s="309"/>
      <c r="K49" s="190"/>
    </row>
    <row r="50" spans="2:11" customFormat="1" ht="15" customHeight="1">
      <c r="B50" s="193"/>
      <c r="C50" s="194"/>
      <c r="D50" s="194"/>
      <c r="E50" s="309" t="s">
        <v>888</v>
      </c>
      <c r="F50" s="309"/>
      <c r="G50" s="309"/>
      <c r="H50" s="309"/>
      <c r="I50" s="309"/>
      <c r="J50" s="309"/>
      <c r="K50" s="190"/>
    </row>
    <row r="51" spans="2:11" customFormat="1" ht="15" customHeight="1">
      <c r="B51" s="193"/>
      <c r="C51" s="194"/>
      <c r="D51" s="309" t="s">
        <v>889</v>
      </c>
      <c r="E51" s="309"/>
      <c r="F51" s="309"/>
      <c r="G51" s="309"/>
      <c r="H51" s="309"/>
      <c r="I51" s="309"/>
      <c r="J51" s="309"/>
      <c r="K51" s="190"/>
    </row>
    <row r="52" spans="2:11" customFormat="1" ht="25.5" customHeight="1">
      <c r="B52" s="189"/>
      <c r="C52" s="310" t="s">
        <v>890</v>
      </c>
      <c r="D52" s="310"/>
      <c r="E52" s="310"/>
      <c r="F52" s="310"/>
      <c r="G52" s="310"/>
      <c r="H52" s="310"/>
      <c r="I52" s="310"/>
      <c r="J52" s="310"/>
      <c r="K52" s="190"/>
    </row>
    <row r="53" spans="2:11" customFormat="1" ht="5.25" customHeight="1">
      <c r="B53" s="189"/>
      <c r="C53" s="191"/>
      <c r="D53" s="191"/>
      <c r="E53" s="191"/>
      <c r="F53" s="191"/>
      <c r="G53" s="191"/>
      <c r="H53" s="191"/>
      <c r="I53" s="191"/>
      <c r="J53" s="191"/>
      <c r="K53" s="190"/>
    </row>
    <row r="54" spans="2:11" customFormat="1" ht="15" customHeight="1">
      <c r="B54" s="189"/>
      <c r="C54" s="309" t="s">
        <v>891</v>
      </c>
      <c r="D54" s="309"/>
      <c r="E54" s="309"/>
      <c r="F54" s="309"/>
      <c r="G54" s="309"/>
      <c r="H54" s="309"/>
      <c r="I54" s="309"/>
      <c r="J54" s="309"/>
      <c r="K54" s="190"/>
    </row>
    <row r="55" spans="2:11" customFormat="1" ht="15" customHeight="1">
      <c r="B55" s="189"/>
      <c r="C55" s="309" t="s">
        <v>892</v>
      </c>
      <c r="D55" s="309"/>
      <c r="E55" s="309"/>
      <c r="F55" s="309"/>
      <c r="G55" s="309"/>
      <c r="H55" s="309"/>
      <c r="I55" s="309"/>
      <c r="J55" s="309"/>
      <c r="K55" s="190"/>
    </row>
    <row r="56" spans="2:11" customFormat="1" ht="12.75" customHeight="1">
      <c r="B56" s="189"/>
      <c r="C56" s="192"/>
      <c r="D56" s="192"/>
      <c r="E56" s="192"/>
      <c r="F56" s="192"/>
      <c r="G56" s="192"/>
      <c r="H56" s="192"/>
      <c r="I56" s="192"/>
      <c r="J56" s="192"/>
      <c r="K56" s="190"/>
    </row>
    <row r="57" spans="2:11" customFormat="1" ht="15" customHeight="1">
      <c r="B57" s="189"/>
      <c r="C57" s="309" t="s">
        <v>893</v>
      </c>
      <c r="D57" s="309"/>
      <c r="E57" s="309"/>
      <c r="F57" s="309"/>
      <c r="G57" s="309"/>
      <c r="H57" s="309"/>
      <c r="I57" s="309"/>
      <c r="J57" s="309"/>
      <c r="K57" s="190"/>
    </row>
    <row r="58" spans="2:11" customFormat="1" ht="15" customHeight="1">
      <c r="B58" s="189"/>
      <c r="C58" s="194"/>
      <c r="D58" s="309" t="s">
        <v>894</v>
      </c>
      <c r="E58" s="309"/>
      <c r="F58" s="309"/>
      <c r="G58" s="309"/>
      <c r="H58" s="309"/>
      <c r="I58" s="309"/>
      <c r="J58" s="309"/>
      <c r="K58" s="190"/>
    </row>
    <row r="59" spans="2:11" customFormat="1" ht="15" customHeight="1">
      <c r="B59" s="189"/>
      <c r="C59" s="194"/>
      <c r="D59" s="309" t="s">
        <v>895</v>
      </c>
      <c r="E59" s="309"/>
      <c r="F59" s="309"/>
      <c r="G59" s="309"/>
      <c r="H59" s="309"/>
      <c r="I59" s="309"/>
      <c r="J59" s="309"/>
      <c r="K59" s="190"/>
    </row>
    <row r="60" spans="2:11" customFormat="1" ht="15" customHeight="1">
      <c r="B60" s="189"/>
      <c r="C60" s="194"/>
      <c r="D60" s="309" t="s">
        <v>896</v>
      </c>
      <c r="E60" s="309"/>
      <c r="F60" s="309"/>
      <c r="G60" s="309"/>
      <c r="H60" s="309"/>
      <c r="I60" s="309"/>
      <c r="J60" s="309"/>
      <c r="K60" s="190"/>
    </row>
    <row r="61" spans="2:11" customFormat="1" ht="15" customHeight="1">
      <c r="B61" s="189"/>
      <c r="C61" s="194"/>
      <c r="D61" s="309" t="s">
        <v>897</v>
      </c>
      <c r="E61" s="309"/>
      <c r="F61" s="309"/>
      <c r="G61" s="309"/>
      <c r="H61" s="309"/>
      <c r="I61" s="309"/>
      <c r="J61" s="309"/>
      <c r="K61" s="190"/>
    </row>
    <row r="62" spans="2:11" customFormat="1" ht="15" customHeight="1">
      <c r="B62" s="189"/>
      <c r="C62" s="194"/>
      <c r="D62" s="312" t="s">
        <v>898</v>
      </c>
      <c r="E62" s="312"/>
      <c r="F62" s="312"/>
      <c r="G62" s="312"/>
      <c r="H62" s="312"/>
      <c r="I62" s="312"/>
      <c r="J62" s="312"/>
      <c r="K62" s="190"/>
    </row>
    <row r="63" spans="2:11" customFormat="1" ht="15" customHeight="1">
      <c r="B63" s="189"/>
      <c r="C63" s="194"/>
      <c r="D63" s="309" t="s">
        <v>899</v>
      </c>
      <c r="E63" s="309"/>
      <c r="F63" s="309"/>
      <c r="G63" s="309"/>
      <c r="H63" s="309"/>
      <c r="I63" s="309"/>
      <c r="J63" s="309"/>
      <c r="K63" s="190"/>
    </row>
    <row r="64" spans="2:11" customFormat="1" ht="12.75" customHeight="1">
      <c r="B64" s="189"/>
      <c r="C64" s="194"/>
      <c r="D64" s="194"/>
      <c r="E64" s="197"/>
      <c r="F64" s="194"/>
      <c r="G64" s="194"/>
      <c r="H64" s="194"/>
      <c r="I64" s="194"/>
      <c r="J64" s="194"/>
      <c r="K64" s="190"/>
    </row>
    <row r="65" spans="2:11" customFormat="1" ht="15" customHeight="1">
      <c r="B65" s="189"/>
      <c r="C65" s="194"/>
      <c r="D65" s="309" t="s">
        <v>900</v>
      </c>
      <c r="E65" s="309"/>
      <c r="F65" s="309"/>
      <c r="G65" s="309"/>
      <c r="H65" s="309"/>
      <c r="I65" s="309"/>
      <c r="J65" s="309"/>
      <c r="K65" s="190"/>
    </row>
    <row r="66" spans="2:11" customFormat="1" ht="15" customHeight="1">
      <c r="B66" s="189"/>
      <c r="C66" s="194"/>
      <c r="D66" s="312" t="s">
        <v>901</v>
      </c>
      <c r="E66" s="312"/>
      <c r="F66" s="312"/>
      <c r="G66" s="312"/>
      <c r="H66" s="312"/>
      <c r="I66" s="312"/>
      <c r="J66" s="312"/>
      <c r="K66" s="190"/>
    </row>
    <row r="67" spans="2:11" customFormat="1" ht="15" customHeight="1">
      <c r="B67" s="189"/>
      <c r="C67" s="194"/>
      <c r="D67" s="309" t="s">
        <v>902</v>
      </c>
      <c r="E67" s="309"/>
      <c r="F67" s="309"/>
      <c r="G67" s="309"/>
      <c r="H67" s="309"/>
      <c r="I67" s="309"/>
      <c r="J67" s="309"/>
      <c r="K67" s="190"/>
    </row>
    <row r="68" spans="2:11" customFormat="1" ht="15" customHeight="1">
      <c r="B68" s="189"/>
      <c r="C68" s="194"/>
      <c r="D68" s="309" t="s">
        <v>903</v>
      </c>
      <c r="E68" s="309"/>
      <c r="F68" s="309"/>
      <c r="G68" s="309"/>
      <c r="H68" s="309"/>
      <c r="I68" s="309"/>
      <c r="J68" s="309"/>
      <c r="K68" s="190"/>
    </row>
    <row r="69" spans="2:11" customFormat="1" ht="15" customHeight="1">
      <c r="B69" s="189"/>
      <c r="C69" s="194"/>
      <c r="D69" s="309" t="s">
        <v>904</v>
      </c>
      <c r="E69" s="309"/>
      <c r="F69" s="309"/>
      <c r="G69" s="309"/>
      <c r="H69" s="309"/>
      <c r="I69" s="309"/>
      <c r="J69" s="309"/>
      <c r="K69" s="190"/>
    </row>
    <row r="70" spans="2:11" customFormat="1" ht="15" customHeight="1">
      <c r="B70" s="189"/>
      <c r="C70" s="194"/>
      <c r="D70" s="309" t="s">
        <v>905</v>
      </c>
      <c r="E70" s="309"/>
      <c r="F70" s="309"/>
      <c r="G70" s="309"/>
      <c r="H70" s="309"/>
      <c r="I70" s="309"/>
      <c r="J70" s="309"/>
      <c r="K70" s="190"/>
    </row>
    <row r="71" spans="2:11" customFormat="1" ht="12.75" customHeight="1">
      <c r="B71" s="198"/>
      <c r="C71" s="199"/>
      <c r="D71" s="199"/>
      <c r="E71" s="199"/>
      <c r="F71" s="199"/>
      <c r="G71" s="199"/>
      <c r="H71" s="199"/>
      <c r="I71" s="199"/>
      <c r="J71" s="199"/>
      <c r="K71" s="200"/>
    </row>
    <row r="72" spans="2:11" customFormat="1" ht="18.75" customHeight="1">
      <c r="B72" s="201"/>
      <c r="C72" s="201"/>
      <c r="D72" s="201"/>
      <c r="E72" s="201"/>
      <c r="F72" s="201"/>
      <c r="G72" s="201"/>
      <c r="H72" s="201"/>
      <c r="I72" s="201"/>
      <c r="J72" s="201"/>
      <c r="K72" s="202"/>
    </row>
    <row r="73" spans="2:11" customFormat="1" ht="18.75" customHeight="1">
      <c r="B73" s="202"/>
      <c r="C73" s="202"/>
      <c r="D73" s="202"/>
      <c r="E73" s="202"/>
      <c r="F73" s="202"/>
      <c r="G73" s="202"/>
      <c r="H73" s="202"/>
      <c r="I73" s="202"/>
      <c r="J73" s="202"/>
      <c r="K73" s="202"/>
    </row>
    <row r="74" spans="2:11" customFormat="1" ht="7.5" customHeight="1">
      <c r="B74" s="203"/>
      <c r="C74" s="204"/>
      <c r="D74" s="204"/>
      <c r="E74" s="204"/>
      <c r="F74" s="204"/>
      <c r="G74" s="204"/>
      <c r="H74" s="204"/>
      <c r="I74" s="204"/>
      <c r="J74" s="204"/>
      <c r="K74" s="205"/>
    </row>
    <row r="75" spans="2:11" customFormat="1" ht="45" customHeight="1">
      <c r="B75" s="206"/>
      <c r="C75" s="313" t="s">
        <v>906</v>
      </c>
      <c r="D75" s="313"/>
      <c r="E75" s="313"/>
      <c r="F75" s="313"/>
      <c r="G75" s="313"/>
      <c r="H75" s="313"/>
      <c r="I75" s="313"/>
      <c r="J75" s="313"/>
      <c r="K75" s="207"/>
    </row>
    <row r="76" spans="2:11" customFormat="1" ht="17.25" customHeight="1">
      <c r="B76" s="206"/>
      <c r="C76" s="208" t="s">
        <v>907</v>
      </c>
      <c r="D76" s="208"/>
      <c r="E76" s="208"/>
      <c r="F76" s="208" t="s">
        <v>908</v>
      </c>
      <c r="G76" s="209"/>
      <c r="H76" s="208" t="s">
        <v>57</v>
      </c>
      <c r="I76" s="208" t="s">
        <v>60</v>
      </c>
      <c r="J76" s="208" t="s">
        <v>909</v>
      </c>
      <c r="K76" s="207"/>
    </row>
    <row r="77" spans="2:11" customFormat="1" ht="17.25" customHeight="1">
      <c r="B77" s="206"/>
      <c r="C77" s="210" t="s">
        <v>910</v>
      </c>
      <c r="D77" s="210"/>
      <c r="E77" s="210"/>
      <c r="F77" s="211" t="s">
        <v>911</v>
      </c>
      <c r="G77" s="212"/>
      <c r="H77" s="210"/>
      <c r="I77" s="210"/>
      <c r="J77" s="210" t="s">
        <v>912</v>
      </c>
      <c r="K77" s="207"/>
    </row>
    <row r="78" spans="2:11" customFormat="1" ht="5.25" customHeight="1">
      <c r="B78" s="206"/>
      <c r="C78" s="213"/>
      <c r="D78" s="213"/>
      <c r="E78" s="213"/>
      <c r="F78" s="213"/>
      <c r="G78" s="214"/>
      <c r="H78" s="213"/>
      <c r="I78" s="213"/>
      <c r="J78" s="213"/>
      <c r="K78" s="207"/>
    </row>
    <row r="79" spans="2:11" customFormat="1" ht="15" customHeight="1">
      <c r="B79" s="206"/>
      <c r="C79" s="195" t="s">
        <v>56</v>
      </c>
      <c r="D79" s="215"/>
      <c r="E79" s="215"/>
      <c r="F79" s="216" t="s">
        <v>913</v>
      </c>
      <c r="G79" s="217"/>
      <c r="H79" s="195" t="s">
        <v>914</v>
      </c>
      <c r="I79" s="195" t="s">
        <v>915</v>
      </c>
      <c r="J79" s="195">
        <v>20</v>
      </c>
      <c r="K79" s="207"/>
    </row>
    <row r="80" spans="2:11" customFormat="1" ht="15" customHeight="1">
      <c r="B80" s="206"/>
      <c r="C80" s="195" t="s">
        <v>916</v>
      </c>
      <c r="D80" s="195"/>
      <c r="E80" s="195"/>
      <c r="F80" s="216" t="s">
        <v>913</v>
      </c>
      <c r="G80" s="217"/>
      <c r="H80" s="195" t="s">
        <v>917</v>
      </c>
      <c r="I80" s="195" t="s">
        <v>915</v>
      </c>
      <c r="J80" s="195">
        <v>120</v>
      </c>
      <c r="K80" s="207"/>
    </row>
    <row r="81" spans="2:11" customFormat="1" ht="15" customHeight="1">
      <c r="B81" s="218"/>
      <c r="C81" s="195" t="s">
        <v>918</v>
      </c>
      <c r="D81" s="195"/>
      <c r="E81" s="195"/>
      <c r="F81" s="216" t="s">
        <v>919</v>
      </c>
      <c r="G81" s="217"/>
      <c r="H81" s="195" t="s">
        <v>920</v>
      </c>
      <c r="I81" s="195" t="s">
        <v>915</v>
      </c>
      <c r="J81" s="195">
        <v>50</v>
      </c>
      <c r="K81" s="207"/>
    </row>
    <row r="82" spans="2:11" customFormat="1" ht="15" customHeight="1">
      <c r="B82" s="218"/>
      <c r="C82" s="195" t="s">
        <v>921</v>
      </c>
      <c r="D82" s="195"/>
      <c r="E82" s="195"/>
      <c r="F82" s="216" t="s">
        <v>913</v>
      </c>
      <c r="G82" s="217"/>
      <c r="H82" s="195" t="s">
        <v>922</v>
      </c>
      <c r="I82" s="195" t="s">
        <v>923</v>
      </c>
      <c r="J82" s="195"/>
      <c r="K82" s="207"/>
    </row>
    <row r="83" spans="2:11" customFormat="1" ht="15" customHeight="1">
      <c r="B83" s="218"/>
      <c r="C83" s="195" t="s">
        <v>924</v>
      </c>
      <c r="D83" s="195"/>
      <c r="E83" s="195"/>
      <c r="F83" s="216" t="s">
        <v>919</v>
      </c>
      <c r="G83" s="195"/>
      <c r="H83" s="195" t="s">
        <v>925</v>
      </c>
      <c r="I83" s="195" t="s">
        <v>915</v>
      </c>
      <c r="J83" s="195">
        <v>15</v>
      </c>
      <c r="K83" s="207"/>
    </row>
    <row r="84" spans="2:11" customFormat="1" ht="15" customHeight="1">
      <c r="B84" s="218"/>
      <c r="C84" s="195" t="s">
        <v>926</v>
      </c>
      <c r="D84" s="195"/>
      <c r="E84" s="195"/>
      <c r="F84" s="216" t="s">
        <v>919</v>
      </c>
      <c r="G84" s="195"/>
      <c r="H84" s="195" t="s">
        <v>927</v>
      </c>
      <c r="I84" s="195" t="s">
        <v>915</v>
      </c>
      <c r="J84" s="195">
        <v>15</v>
      </c>
      <c r="K84" s="207"/>
    </row>
    <row r="85" spans="2:11" customFormat="1" ht="15" customHeight="1">
      <c r="B85" s="218"/>
      <c r="C85" s="195" t="s">
        <v>928</v>
      </c>
      <c r="D85" s="195"/>
      <c r="E85" s="195"/>
      <c r="F85" s="216" t="s">
        <v>919</v>
      </c>
      <c r="G85" s="195"/>
      <c r="H85" s="195" t="s">
        <v>929</v>
      </c>
      <c r="I85" s="195" t="s">
        <v>915</v>
      </c>
      <c r="J85" s="195">
        <v>20</v>
      </c>
      <c r="K85" s="207"/>
    </row>
    <row r="86" spans="2:11" customFormat="1" ht="15" customHeight="1">
      <c r="B86" s="218"/>
      <c r="C86" s="195" t="s">
        <v>930</v>
      </c>
      <c r="D86" s="195"/>
      <c r="E86" s="195"/>
      <c r="F86" s="216" t="s">
        <v>919</v>
      </c>
      <c r="G86" s="195"/>
      <c r="H86" s="195" t="s">
        <v>931</v>
      </c>
      <c r="I86" s="195" t="s">
        <v>915</v>
      </c>
      <c r="J86" s="195">
        <v>20</v>
      </c>
      <c r="K86" s="207"/>
    </row>
    <row r="87" spans="2:11" customFormat="1" ht="15" customHeight="1">
      <c r="B87" s="218"/>
      <c r="C87" s="195" t="s">
        <v>932</v>
      </c>
      <c r="D87" s="195"/>
      <c r="E87" s="195"/>
      <c r="F87" s="216" t="s">
        <v>919</v>
      </c>
      <c r="G87" s="217"/>
      <c r="H87" s="195" t="s">
        <v>933</v>
      </c>
      <c r="I87" s="195" t="s">
        <v>915</v>
      </c>
      <c r="J87" s="195">
        <v>50</v>
      </c>
      <c r="K87" s="207"/>
    </row>
    <row r="88" spans="2:11" customFormat="1" ht="15" customHeight="1">
      <c r="B88" s="218"/>
      <c r="C88" s="195" t="s">
        <v>934</v>
      </c>
      <c r="D88" s="195"/>
      <c r="E88" s="195"/>
      <c r="F88" s="216" t="s">
        <v>919</v>
      </c>
      <c r="G88" s="217"/>
      <c r="H88" s="195" t="s">
        <v>935</v>
      </c>
      <c r="I88" s="195" t="s">
        <v>915</v>
      </c>
      <c r="J88" s="195">
        <v>20</v>
      </c>
      <c r="K88" s="207"/>
    </row>
    <row r="89" spans="2:11" customFormat="1" ht="15" customHeight="1">
      <c r="B89" s="218"/>
      <c r="C89" s="195" t="s">
        <v>936</v>
      </c>
      <c r="D89" s="195"/>
      <c r="E89" s="195"/>
      <c r="F89" s="216" t="s">
        <v>919</v>
      </c>
      <c r="G89" s="217"/>
      <c r="H89" s="195" t="s">
        <v>937</v>
      </c>
      <c r="I89" s="195" t="s">
        <v>915</v>
      </c>
      <c r="J89" s="195">
        <v>20</v>
      </c>
      <c r="K89" s="207"/>
    </row>
    <row r="90" spans="2:11" customFormat="1" ht="15" customHeight="1">
      <c r="B90" s="218"/>
      <c r="C90" s="195" t="s">
        <v>938</v>
      </c>
      <c r="D90" s="195"/>
      <c r="E90" s="195"/>
      <c r="F90" s="216" t="s">
        <v>919</v>
      </c>
      <c r="G90" s="217"/>
      <c r="H90" s="195" t="s">
        <v>939</v>
      </c>
      <c r="I90" s="195" t="s">
        <v>915</v>
      </c>
      <c r="J90" s="195">
        <v>50</v>
      </c>
      <c r="K90" s="207"/>
    </row>
    <row r="91" spans="2:11" customFormat="1" ht="15" customHeight="1">
      <c r="B91" s="218"/>
      <c r="C91" s="195" t="s">
        <v>940</v>
      </c>
      <c r="D91" s="195"/>
      <c r="E91" s="195"/>
      <c r="F91" s="216" t="s">
        <v>919</v>
      </c>
      <c r="G91" s="217"/>
      <c r="H91" s="195" t="s">
        <v>940</v>
      </c>
      <c r="I91" s="195" t="s">
        <v>915</v>
      </c>
      <c r="J91" s="195">
        <v>50</v>
      </c>
      <c r="K91" s="207"/>
    </row>
    <row r="92" spans="2:11" customFormat="1" ht="15" customHeight="1">
      <c r="B92" s="218"/>
      <c r="C92" s="195" t="s">
        <v>941</v>
      </c>
      <c r="D92" s="195"/>
      <c r="E92" s="195"/>
      <c r="F92" s="216" t="s">
        <v>919</v>
      </c>
      <c r="G92" s="217"/>
      <c r="H92" s="195" t="s">
        <v>942</v>
      </c>
      <c r="I92" s="195" t="s">
        <v>915</v>
      </c>
      <c r="J92" s="195">
        <v>255</v>
      </c>
      <c r="K92" s="207"/>
    </row>
    <row r="93" spans="2:11" customFormat="1" ht="15" customHeight="1">
      <c r="B93" s="218"/>
      <c r="C93" s="195" t="s">
        <v>943</v>
      </c>
      <c r="D93" s="195"/>
      <c r="E93" s="195"/>
      <c r="F93" s="216" t="s">
        <v>913</v>
      </c>
      <c r="G93" s="217"/>
      <c r="H93" s="195" t="s">
        <v>944</v>
      </c>
      <c r="I93" s="195" t="s">
        <v>945</v>
      </c>
      <c r="J93" s="195"/>
      <c r="K93" s="207"/>
    </row>
    <row r="94" spans="2:11" customFormat="1" ht="15" customHeight="1">
      <c r="B94" s="218"/>
      <c r="C94" s="195" t="s">
        <v>946</v>
      </c>
      <c r="D94" s="195"/>
      <c r="E94" s="195"/>
      <c r="F94" s="216" t="s">
        <v>913</v>
      </c>
      <c r="G94" s="217"/>
      <c r="H94" s="195" t="s">
        <v>947</v>
      </c>
      <c r="I94" s="195" t="s">
        <v>948</v>
      </c>
      <c r="J94" s="195"/>
      <c r="K94" s="207"/>
    </row>
    <row r="95" spans="2:11" customFormat="1" ht="15" customHeight="1">
      <c r="B95" s="218"/>
      <c r="C95" s="195" t="s">
        <v>949</v>
      </c>
      <c r="D95" s="195"/>
      <c r="E95" s="195"/>
      <c r="F95" s="216" t="s">
        <v>913</v>
      </c>
      <c r="G95" s="217"/>
      <c r="H95" s="195" t="s">
        <v>949</v>
      </c>
      <c r="I95" s="195" t="s">
        <v>948</v>
      </c>
      <c r="J95" s="195"/>
      <c r="K95" s="207"/>
    </row>
    <row r="96" spans="2:11" customFormat="1" ht="15" customHeight="1">
      <c r="B96" s="218"/>
      <c r="C96" s="195" t="s">
        <v>41</v>
      </c>
      <c r="D96" s="195"/>
      <c r="E96" s="195"/>
      <c r="F96" s="216" t="s">
        <v>913</v>
      </c>
      <c r="G96" s="217"/>
      <c r="H96" s="195" t="s">
        <v>950</v>
      </c>
      <c r="I96" s="195" t="s">
        <v>948</v>
      </c>
      <c r="J96" s="195"/>
      <c r="K96" s="207"/>
    </row>
    <row r="97" spans="2:11" customFormat="1" ht="15" customHeight="1">
      <c r="B97" s="218"/>
      <c r="C97" s="195" t="s">
        <v>51</v>
      </c>
      <c r="D97" s="195"/>
      <c r="E97" s="195"/>
      <c r="F97" s="216" t="s">
        <v>913</v>
      </c>
      <c r="G97" s="217"/>
      <c r="H97" s="195" t="s">
        <v>951</v>
      </c>
      <c r="I97" s="195" t="s">
        <v>948</v>
      </c>
      <c r="J97" s="195"/>
      <c r="K97" s="207"/>
    </row>
    <row r="98" spans="2:11" customFormat="1" ht="15" customHeight="1">
      <c r="B98" s="219"/>
      <c r="C98" s="220"/>
      <c r="D98" s="220"/>
      <c r="E98" s="220"/>
      <c r="F98" s="220"/>
      <c r="G98" s="220"/>
      <c r="H98" s="220"/>
      <c r="I98" s="220"/>
      <c r="J98" s="220"/>
      <c r="K98" s="221"/>
    </row>
    <row r="99" spans="2:11" customFormat="1" ht="18.75" customHeight="1">
      <c r="B99" s="222"/>
      <c r="C99" s="223"/>
      <c r="D99" s="223"/>
      <c r="E99" s="223"/>
      <c r="F99" s="223"/>
      <c r="G99" s="223"/>
      <c r="H99" s="223"/>
      <c r="I99" s="223"/>
      <c r="J99" s="223"/>
      <c r="K99" s="222"/>
    </row>
    <row r="100" spans="2:11" customFormat="1" ht="18.75" customHeight="1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</row>
    <row r="101" spans="2:11" customFormat="1" ht="7.5" customHeight="1">
      <c r="B101" s="203"/>
      <c r="C101" s="204"/>
      <c r="D101" s="204"/>
      <c r="E101" s="204"/>
      <c r="F101" s="204"/>
      <c r="G101" s="204"/>
      <c r="H101" s="204"/>
      <c r="I101" s="204"/>
      <c r="J101" s="204"/>
      <c r="K101" s="205"/>
    </row>
    <row r="102" spans="2:11" customFormat="1" ht="45" customHeight="1">
      <c r="B102" s="206"/>
      <c r="C102" s="313" t="s">
        <v>952</v>
      </c>
      <c r="D102" s="313"/>
      <c r="E102" s="313"/>
      <c r="F102" s="313"/>
      <c r="G102" s="313"/>
      <c r="H102" s="313"/>
      <c r="I102" s="313"/>
      <c r="J102" s="313"/>
      <c r="K102" s="207"/>
    </row>
    <row r="103" spans="2:11" customFormat="1" ht="17.25" customHeight="1">
      <c r="B103" s="206"/>
      <c r="C103" s="208" t="s">
        <v>907</v>
      </c>
      <c r="D103" s="208"/>
      <c r="E103" s="208"/>
      <c r="F103" s="208" t="s">
        <v>908</v>
      </c>
      <c r="G103" s="209"/>
      <c r="H103" s="208" t="s">
        <v>57</v>
      </c>
      <c r="I103" s="208" t="s">
        <v>60</v>
      </c>
      <c r="J103" s="208" t="s">
        <v>909</v>
      </c>
      <c r="K103" s="207"/>
    </row>
    <row r="104" spans="2:11" customFormat="1" ht="17.25" customHeight="1">
      <c r="B104" s="206"/>
      <c r="C104" s="210" t="s">
        <v>910</v>
      </c>
      <c r="D104" s="210"/>
      <c r="E104" s="210"/>
      <c r="F104" s="211" t="s">
        <v>911</v>
      </c>
      <c r="G104" s="212"/>
      <c r="H104" s="210"/>
      <c r="I104" s="210"/>
      <c r="J104" s="210" t="s">
        <v>912</v>
      </c>
      <c r="K104" s="207"/>
    </row>
    <row r="105" spans="2:11" customFormat="1" ht="5.25" customHeight="1">
      <c r="B105" s="206"/>
      <c r="C105" s="208"/>
      <c r="D105" s="208"/>
      <c r="E105" s="208"/>
      <c r="F105" s="208"/>
      <c r="G105" s="224"/>
      <c r="H105" s="208"/>
      <c r="I105" s="208"/>
      <c r="J105" s="208"/>
      <c r="K105" s="207"/>
    </row>
    <row r="106" spans="2:11" customFormat="1" ht="15" customHeight="1">
      <c r="B106" s="206"/>
      <c r="C106" s="195" t="s">
        <v>56</v>
      </c>
      <c r="D106" s="215"/>
      <c r="E106" s="215"/>
      <c r="F106" s="216" t="s">
        <v>913</v>
      </c>
      <c r="G106" s="195"/>
      <c r="H106" s="195" t="s">
        <v>953</v>
      </c>
      <c r="I106" s="195" t="s">
        <v>915</v>
      </c>
      <c r="J106" s="195">
        <v>20</v>
      </c>
      <c r="K106" s="207"/>
    </row>
    <row r="107" spans="2:11" customFormat="1" ht="15" customHeight="1">
      <c r="B107" s="206"/>
      <c r="C107" s="195" t="s">
        <v>916</v>
      </c>
      <c r="D107" s="195"/>
      <c r="E107" s="195"/>
      <c r="F107" s="216" t="s">
        <v>913</v>
      </c>
      <c r="G107" s="195"/>
      <c r="H107" s="195" t="s">
        <v>953</v>
      </c>
      <c r="I107" s="195" t="s">
        <v>915</v>
      </c>
      <c r="J107" s="195">
        <v>120</v>
      </c>
      <c r="K107" s="207"/>
    </row>
    <row r="108" spans="2:11" customFormat="1" ht="15" customHeight="1">
      <c r="B108" s="218"/>
      <c r="C108" s="195" t="s">
        <v>918</v>
      </c>
      <c r="D108" s="195"/>
      <c r="E108" s="195"/>
      <c r="F108" s="216" t="s">
        <v>919</v>
      </c>
      <c r="G108" s="195"/>
      <c r="H108" s="195" t="s">
        <v>953</v>
      </c>
      <c r="I108" s="195" t="s">
        <v>915</v>
      </c>
      <c r="J108" s="195">
        <v>50</v>
      </c>
      <c r="K108" s="207"/>
    </row>
    <row r="109" spans="2:11" customFormat="1" ht="15" customHeight="1">
      <c r="B109" s="218"/>
      <c r="C109" s="195" t="s">
        <v>921</v>
      </c>
      <c r="D109" s="195"/>
      <c r="E109" s="195"/>
      <c r="F109" s="216" t="s">
        <v>913</v>
      </c>
      <c r="G109" s="195"/>
      <c r="H109" s="195" t="s">
        <v>953</v>
      </c>
      <c r="I109" s="195" t="s">
        <v>923</v>
      </c>
      <c r="J109" s="195"/>
      <c r="K109" s="207"/>
    </row>
    <row r="110" spans="2:11" customFormat="1" ht="15" customHeight="1">
      <c r="B110" s="218"/>
      <c r="C110" s="195" t="s">
        <v>932</v>
      </c>
      <c r="D110" s="195"/>
      <c r="E110" s="195"/>
      <c r="F110" s="216" t="s">
        <v>919</v>
      </c>
      <c r="G110" s="195"/>
      <c r="H110" s="195" t="s">
        <v>953</v>
      </c>
      <c r="I110" s="195" t="s">
        <v>915</v>
      </c>
      <c r="J110" s="195">
        <v>50</v>
      </c>
      <c r="K110" s="207"/>
    </row>
    <row r="111" spans="2:11" customFormat="1" ht="15" customHeight="1">
      <c r="B111" s="218"/>
      <c r="C111" s="195" t="s">
        <v>940</v>
      </c>
      <c r="D111" s="195"/>
      <c r="E111" s="195"/>
      <c r="F111" s="216" t="s">
        <v>919</v>
      </c>
      <c r="G111" s="195"/>
      <c r="H111" s="195" t="s">
        <v>953</v>
      </c>
      <c r="I111" s="195" t="s">
        <v>915</v>
      </c>
      <c r="J111" s="195">
        <v>50</v>
      </c>
      <c r="K111" s="207"/>
    </row>
    <row r="112" spans="2:11" customFormat="1" ht="15" customHeight="1">
      <c r="B112" s="218"/>
      <c r="C112" s="195" t="s">
        <v>938</v>
      </c>
      <c r="D112" s="195"/>
      <c r="E112" s="195"/>
      <c r="F112" s="216" t="s">
        <v>919</v>
      </c>
      <c r="G112" s="195"/>
      <c r="H112" s="195" t="s">
        <v>953</v>
      </c>
      <c r="I112" s="195" t="s">
        <v>915</v>
      </c>
      <c r="J112" s="195">
        <v>50</v>
      </c>
      <c r="K112" s="207"/>
    </row>
    <row r="113" spans="2:11" customFormat="1" ht="15" customHeight="1">
      <c r="B113" s="218"/>
      <c r="C113" s="195" t="s">
        <v>56</v>
      </c>
      <c r="D113" s="195"/>
      <c r="E113" s="195"/>
      <c r="F113" s="216" t="s">
        <v>913</v>
      </c>
      <c r="G113" s="195"/>
      <c r="H113" s="195" t="s">
        <v>954</v>
      </c>
      <c r="I113" s="195" t="s">
        <v>915</v>
      </c>
      <c r="J113" s="195">
        <v>20</v>
      </c>
      <c r="K113" s="207"/>
    </row>
    <row r="114" spans="2:11" customFormat="1" ht="15" customHeight="1">
      <c r="B114" s="218"/>
      <c r="C114" s="195" t="s">
        <v>955</v>
      </c>
      <c r="D114" s="195"/>
      <c r="E114" s="195"/>
      <c r="F114" s="216" t="s">
        <v>913</v>
      </c>
      <c r="G114" s="195"/>
      <c r="H114" s="195" t="s">
        <v>956</v>
      </c>
      <c r="I114" s="195" t="s">
        <v>915</v>
      </c>
      <c r="J114" s="195">
        <v>120</v>
      </c>
      <c r="K114" s="207"/>
    </row>
    <row r="115" spans="2:11" customFormat="1" ht="15" customHeight="1">
      <c r="B115" s="218"/>
      <c r="C115" s="195" t="s">
        <v>41</v>
      </c>
      <c r="D115" s="195"/>
      <c r="E115" s="195"/>
      <c r="F115" s="216" t="s">
        <v>913</v>
      </c>
      <c r="G115" s="195"/>
      <c r="H115" s="195" t="s">
        <v>957</v>
      </c>
      <c r="I115" s="195" t="s">
        <v>948</v>
      </c>
      <c r="J115" s="195"/>
      <c r="K115" s="207"/>
    </row>
    <row r="116" spans="2:11" customFormat="1" ht="15" customHeight="1">
      <c r="B116" s="218"/>
      <c r="C116" s="195" t="s">
        <v>51</v>
      </c>
      <c r="D116" s="195"/>
      <c r="E116" s="195"/>
      <c r="F116" s="216" t="s">
        <v>913</v>
      </c>
      <c r="G116" s="195"/>
      <c r="H116" s="195" t="s">
        <v>958</v>
      </c>
      <c r="I116" s="195" t="s">
        <v>948</v>
      </c>
      <c r="J116" s="195"/>
      <c r="K116" s="207"/>
    </row>
    <row r="117" spans="2:11" customFormat="1" ht="15" customHeight="1">
      <c r="B117" s="218"/>
      <c r="C117" s="195" t="s">
        <v>60</v>
      </c>
      <c r="D117" s="195"/>
      <c r="E117" s="195"/>
      <c r="F117" s="216" t="s">
        <v>913</v>
      </c>
      <c r="G117" s="195"/>
      <c r="H117" s="195" t="s">
        <v>959</v>
      </c>
      <c r="I117" s="195" t="s">
        <v>960</v>
      </c>
      <c r="J117" s="195"/>
      <c r="K117" s="207"/>
    </row>
    <row r="118" spans="2:11" customFormat="1" ht="15" customHeight="1">
      <c r="B118" s="219"/>
      <c r="C118" s="225"/>
      <c r="D118" s="225"/>
      <c r="E118" s="225"/>
      <c r="F118" s="225"/>
      <c r="G118" s="225"/>
      <c r="H118" s="225"/>
      <c r="I118" s="225"/>
      <c r="J118" s="225"/>
      <c r="K118" s="221"/>
    </row>
    <row r="119" spans="2:11" customFormat="1" ht="18.75" customHeight="1">
      <c r="B119" s="226"/>
      <c r="C119" s="227"/>
      <c r="D119" s="227"/>
      <c r="E119" s="227"/>
      <c r="F119" s="228"/>
      <c r="G119" s="227"/>
      <c r="H119" s="227"/>
      <c r="I119" s="227"/>
      <c r="J119" s="227"/>
      <c r="K119" s="226"/>
    </row>
    <row r="120" spans="2:11" customFormat="1" ht="18.75" customHeight="1"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</row>
    <row r="121" spans="2:11" customFormat="1" ht="7.5" customHeight="1">
      <c r="B121" s="229"/>
      <c r="C121" s="230"/>
      <c r="D121" s="230"/>
      <c r="E121" s="230"/>
      <c r="F121" s="230"/>
      <c r="G121" s="230"/>
      <c r="H121" s="230"/>
      <c r="I121" s="230"/>
      <c r="J121" s="230"/>
      <c r="K121" s="231"/>
    </row>
    <row r="122" spans="2:11" customFormat="1" ht="45" customHeight="1">
      <c r="B122" s="232"/>
      <c r="C122" s="311" t="s">
        <v>961</v>
      </c>
      <c r="D122" s="311"/>
      <c r="E122" s="311"/>
      <c r="F122" s="311"/>
      <c r="G122" s="311"/>
      <c r="H122" s="311"/>
      <c r="I122" s="311"/>
      <c r="J122" s="311"/>
      <c r="K122" s="233"/>
    </row>
    <row r="123" spans="2:11" customFormat="1" ht="17.25" customHeight="1">
      <c r="B123" s="234"/>
      <c r="C123" s="208" t="s">
        <v>907</v>
      </c>
      <c r="D123" s="208"/>
      <c r="E123" s="208"/>
      <c r="F123" s="208" t="s">
        <v>908</v>
      </c>
      <c r="G123" s="209"/>
      <c r="H123" s="208" t="s">
        <v>57</v>
      </c>
      <c r="I123" s="208" t="s">
        <v>60</v>
      </c>
      <c r="J123" s="208" t="s">
        <v>909</v>
      </c>
      <c r="K123" s="235"/>
    </row>
    <row r="124" spans="2:11" customFormat="1" ht="17.25" customHeight="1">
      <c r="B124" s="234"/>
      <c r="C124" s="210" t="s">
        <v>910</v>
      </c>
      <c r="D124" s="210"/>
      <c r="E124" s="210"/>
      <c r="F124" s="211" t="s">
        <v>911</v>
      </c>
      <c r="G124" s="212"/>
      <c r="H124" s="210"/>
      <c r="I124" s="210"/>
      <c r="J124" s="210" t="s">
        <v>912</v>
      </c>
      <c r="K124" s="235"/>
    </row>
    <row r="125" spans="2:11" customFormat="1" ht="5.25" customHeight="1">
      <c r="B125" s="236"/>
      <c r="C125" s="213"/>
      <c r="D125" s="213"/>
      <c r="E125" s="213"/>
      <c r="F125" s="213"/>
      <c r="G125" s="237"/>
      <c r="H125" s="213"/>
      <c r="I125" s="213"/>
      <c r="J125" s="213"/>
      <c r="K125" s="238"/>
    </row>
    <row r="126" spans="2:11" customFormat="1" ht="15" customHeight="1">
      <c r="B126" s="236"/>
      <c r="C126" s="195" t="s">
        <v>916</v>
      </c>
      <c r="D126" s="215"/>
      <c r="E126" s="215"/>
      <c r="F126" s="216" t="s">
        <v>913</v>
      </c>
      <c r="G126" s="195"/>
      <c r="H126" s="195" t="s">
        <v>953</v>
      </c>
      <c r="I126" s="195" t="s">
        <v>915</v>
      </c>
      <c r="J126" s="195">
        <v>120</v>
      </c>
      <c r="K126" s="239"/>
    </row>
    <row r="127" spans="2:11" customFormat="1" ht="15" customHeight="1">
      <c r="B127" s="236"/>
      <c r="C127" s="195" t="s">
        <v>962</v>
      </c>
      <c r="D127" s="195"/>
      <c r="E127" s="195"/>
      <c r="F127" s="216" t="s">
        <v>913</v>
      </c>
      <c r="G127" s="195"/>
      <c r="H127" s="195" t="s">
        <v>963</v>
      </c>
      <c r="I127" s="195" t="s">
        <v>915</v>
      </c>
      <c r="J127" s="195" t="s">
        <v>964</v>
      </c>
      <c r="K127" s="239"/>
    </row>
    <row r="128" spans="2:11" customFormat="1" ht="15" customHeight="1">
      <c r="B128" s="236"/>
      <c r="C128" s="195" t="s">
        <v>861</v>
      </c>
      <c r="D128" s="195"/>
      <c r="E128" s="195"/>
      <c r="F128" s="216" t="s">
        <v>913</v>
      </c>
      <c r="G128" s="195"/>
      <c r="H128" s="195" t="s">
        <v>965</v>
      </c>
      <c r="I128" s="195" t="s">
        <v>915</v>
      </c>
      <c r="J128" s="195" t="s">
        <v>964</v>
      </c>
      <c r="K128" s="239"/>
    </row>
    <row r="129" spans="2:11" customFormat="1" ht="15" customHeight="1">
      <c r="B129" s="236"/>
      <c r="C129" s="195" t="s">
        <v>924</v>
      </c>
      <c r="D129" s="195"/>
      <c r="E129" s="195"/>
      <c r="F129" s="216" t="s">
        <v>919</v>
      </c>
      <c r="G129" s="195"/>
      <c r="H129" s="195" t="s">
        <v>925</v>
      </c>
      <c r="I129" s="195" t="s">
        <v>915</v>
      </c>
      <c r="J129" s="195">
        <v>15</v>
      </c>
      <c r="K129" s="239"/>
    </row>
    <row r="130" spans="2:11" customFormat="1" ht="15" customHeight="1">
      <c r="B130" s="236"/>
      <c r="C130" s="195" t="s">
        <v>926</v>
      </c>
      <c r="D130" s="195"/>
      <c r="E130" s="195"/>
      <c r="F130" s="216" t="s">
        <v>919</v>
      </c>
      <c r="G130" s="195"/>
      <c r="H130" s="195" t="s">
        <v>927</v>
      </c>
      <c r="I130" s="195" t="s">
        <v>915</v>
      </c>
      <c r="J130" s="195">
        <v>15</v>
      </c>
      <c r="K130" s="239"/>
    </row>
    <row r="131" spans="2:11" customFormat="1" ht="15" customHeight="1">
      <c r="B131" s="236"/>
      <c r="C131" s="195" t="s">
        <v>928</v>
      </c>
      <c r="D131" s="195"/>
      <c r="E131" s="195"/>
      <c r="F131" s="216" t="s">
        <v>919</v>
      </c>
      <c r="G131" s="195"/>
      <c r="H131" s="195" t="s">
        <v>929</v>
      </c>
      <c r="I131" s="195" t="s">
        <v>915</v>
      </c>
      <c r="J131" s="195">
        <v>20</v>
      </c>
      <c r="K131" s="239"/>
    </row>
    <row r="132" spans="2:11" customFormat="1" ht="15" customHeight="1">
      <c r="B132" s="236"/>
      <c r="C132" s="195" t="s">
        <v>930</v>
      </c>
      <c r="D132" s="195"/>
      <c r="E132" s="195"/>
      <c r="F132" s="216" t="s">
        <v>919</v>
      </c>
      <c r="G132" s="195"/>
      <c r="H132" s="195" t="s">
        <v>931</v>
      </c>
      <c r="I132" s="195" t="s">
        <v>915</v>
      </c>
      <c r="J132" s="195">
        <v>20</v>
      </c>
      <c r="K132" s="239"/>
    </row>
    <row r="133" spans="2:11" customFormat="1" ht="15" customHeight="1">
      <c r="B133" s="236"/>
      <c r="C133" s="195" t="s">
        <v>918</v>
      </c>
      <c r="D133" s="195"/>
      <c r="E133" s="195"/>
      <c r="F133" s="216" t="s">
        <v>919</v>
      </c>
      <c r="G133" s="195"/>
      <c r="H133" s="195" t="s">
        <v>953</v>
      </c>
      <c r="I133" s="195" t="s">
        <v>915</v>
      </c>
      <c r="J133" s="195">
        <v>50</v>
      </c>
      <c r="K133" s="239"/>
    </row>
    <row r="134" spans="2:11" customFormat="1" ht="15" customHeight="1">
      <c r="B134" s="236"/>
      <c r="C134" s="195" t="s">
        <v>932</v>
      </c>
      <c r="D134" s="195"/>
      <c r="E134" s="195"/>
      <c r="F134" s="216" t="s">
        <v>919</v>
      </c>
      <c r="G134" s="195"/>
      <c r="H134" s="195" t="s">
        <v>953</v>
      </c>
      <c r="I134" s="195" t="s">
        <v>915</v>
      </c>
      <c r="J134" s="195">
        <v>50</v>
      </c>
      <c r="K134" s="239"/>
    </row>
    <row r="135" spans="2:11" customFormat="1" ht="15" customHeight="1">
      <c r="B135" s="236"/>
      <c r="C135" s="195" t="s">
        <v>938</v>
      </c>
      <c r="D135" s="195"/>
      <c r="E135" s="195"/>
      <c r="F135" s="216" t="s">
        <v>919</v>
      </c>
      <c r="G135" s="195"/>
      <c r="H135" s="195" t="s">
        <v>953</v>
      </c>
      <c r="I135" s="195" t="s">
        <v>915</v>
      </c>
      <c r="J135" s="195">
        <v>50</v>
      </c>
      <c r="K135" s="239"/>
    </row>
    <row r="136" spans="2:11" customFormat="1" ht="15" customHeight="1">
      <c r="B136" s="236"/>
      <c r="C136" s="195" t="s">
        <v>940</v>
      </c>
      <c r="D136" s="195"/>
      <c r="E136" s="195"/>
      <c r="F136" s="216" t="s">
        <v>919</v>
      </c>
      <c r="G136" s="195"/>
      <c r="H136" s="195" t="s">
        <v>953</v>
      </c>
      <c r="I136" s="195" t="s">
        <v>915</v>
      </c>
      <c r="J136" s="195">
        <v>50</v>
      </c>
      <c r="K136" s="239"/>
    </row>
    <row r="137" spans="2:11" customFormat="1" ht="15" customHeight="1">
      <c r="B137" s="236"/>
      <c r="C137" s="195" t="s">
        <v>941</v>
      </c>
      <c r="D137" s="195"/>
      <c r="E137" s="195"/>
      <c r="F137" s="216" t="s">
        <v>919</v>
      </c>
      <c r="G137" s="195"/>
      <c r="H137" s="195" t="s">
        <v>966</v>
      </c>
      <c r="I137" s="195" t="s">
        <v>915</v>
      </c>
      <c r="J137" s="195">
        <v>255</v>
      </c>
      <c r="K137" s="239"/>
    </row>
    <row r="138" spans="2:11" customFormat="1" ht="15" customHeight="1">
      <c r="B138" s="236"/>
      <c r="C138" s="195" t="s">
        <v>943</v>
      </c>
      <c r="D138" s="195"/>
      <c r="E138" s="195"/>
      <c r="F138" s="216" t="s">
        <v>913</v>
      </c>
      <c r="G138" s="195"/>
      <c r="H138" s="195" t="s">
        <v>967</v>
      </c>
      <c r="I138" s="195" t="s">
        <v>945</v>
      </c>
      <c r="J138" s="195"/>
      <c r="K138" s="239"/>
    </row>
    <row r="139" spans="2:11" customFormat="1" ht="15" customHeight="1">
      <c r="B139" s="236"/>
      <c r="C139" s="195" t="s">
        <v>946</v>
      </c>
      <c r="D139" s="195"/>
      <c r="E139" s="195"/>
      <c r="F139" s="216" t="s">
        <v>913</v>
      </c>
      <c r="G139" s="195"/>
      <c r="H139" s="195" t="s">
        <v>968</v>
      </c>
      <c r="I139" s="195" t="s">
        <v>948</v>
      </c>
      <c r="J139" s="195"/>
      <c r="K139" s="239"/>
    </row>
    <row r="140" spans="2:11" customFormat="1" ht="15" customHeight="1">
      <c r="B140" s="236"/>
      <c r="C140" s="195" t="s">
        <v>949</v>
      </c>
      <c r="D140" s="195"/>
      <c r="E140" s="195"/>
      <c r="F140" s="216" t="s">
        <v>913</v>
      </c>
      <c r="G140" s="195"/>
      <c r="H140" s="195" t="s">
        <v>949</v>
      </c>
      <c r="I140" s="195" t="s">
        <v>948</v>
      </c>
      <c r="J140" s="195"/>
      <c r="K140" s="239"/>
    </row>
    <row r="141" spans="2:11" customFormat="1" ht="15" customHeight="1">
      <c r="B141" s="236"/>
      <c r="C141" s="195" t="s">
        <v>41</v>
      </c>
      <c r="D141" s="195"/>
      <c r="E141" s="195"/>
      <c r="F141" s="216" t="s">
        <v>913</v>
      </c>
      <c r="G141" s="195"/>
      <c r="H141" s="195" t="s">
        <v>969</v>
      </c>
      <c r="I141" s="195" t="s">
        <v>948</v>
      </c>
      <c r="J141" s="195"/>
      <c r="K141" s="239"/>
    </row>
    <row r="142" spans="2:11" customFormat="1" ht="15" customHeight="1">
      <c r="B142" s="236"/>
      <c r="C142" s="195" t="s">
        <v>970</v>
      </c>
      <c r="D142" s="195"/>
      <c r="E142" s="195"/>
      <c r="F142" s="216" t="s">
        <v>913</v>
      </c>
      <c r="G142" s="195"/>
      <c r="H142" s="195" t="s">
        <v>971</v>
      </c>
      <c r="I142" s="195" t="s">
        <v>948</v>
      </c>
      <c r="J142" s="195"/>
      <c r="K142" s="239"/>
    </row>
    <row r="143" spans="2:11" customFormat="1" ht="15" customHeight="1">
      <c r="B143" s="240"/>
      <c r="C143" s="241"/>
      <c r="D143" s="241"/>
      <c r="E143" s="241"/>
      <c r="F143" s="241"/>
      <c r="G143" s="241"/>
      <c r="H143" s="241"/>
      <c r="I143" s="241"/>
      <c r="J143" s="241"/>
      <c r="K143" s="242"/>
    </row>
    <row r="144" spans="2:11" customFormat="1" ht="18.75" customHeight="1">
      <c r="B144" s="227"/>
      <c r="C144" s="227"/>
      <c r="D144" s="227"/>
      <c r="E144" s="227"/>
      <c r="F144" s="228"/>
      <c r="G144" s="227"/>
      <c r="H144" s="227"/>
      <c r="I144" s="227"/>
      <c r="J144" s="227"/>
      <c r="K144" s="227"/>
    </row>
    <row r="145" spans="2:11" customFormat="1" ht="18.75" customHeight="1"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</row>
    <row r="146" spans="2:11" customFormat="1" ht="7.5" customHeight="1">
      <c r="B146" s="203"/>
      <c r="C146" s="204"/>
      <c r="D146" s="204"/>
      <c r="E146" s="204"/>
      <c r="F146" s="204"/>
      <c r="G146" s="204"/>
      <c r="H146" s="204"/>
      <c r="I146" s="204"/>
      <c r="J146" s="204"/>
      <c r="K146" s="205"/>
    </row>
    <row r="147" spans="2:11" customFormat="1" ht="45" customHeight="1">
      <c r="B147" s="206"/>
      <c r="C147" s="313" t="s">
        <v>972</v>
      </c>
      <c r="D147" s="313"/>
      <c r="E147" s="313"/>
      <c r="F147" s="313"/>
      <c r="G147" s="313"/>
      <c r="H147" s="313"/>
      <c r="I147" s="313"/>
      <c r="J147" s="313"/>
      <c r="K147" s="207"/>
    </row>
    <row r="148" spans="2:11" customFormat="1" ht="17.25" customHeight="1">
      <c r="B148" s="206"/>
      <c r="C148" s="208" t="s">
        <v>907</v>
      </c>
      <c r="D148" s="208"/>
      <c r="E148" s="208"/>
      <c r="F148" s="208" t="s">
        <v>908</v>
      </c>
      <c r="G148" s="209"/>
      <c r="H148" s="208" t="s">
        <v>57</v>
      </c>
      <c r="I148" s="208" t="s">
        <v>60</v>
      </c>
      <c r="J148" s="208" t="s">
        <v>909</v>
      </c>
      <c r="K148" s="207"/>
    </row>
    <row r="149" spans="2:11" customFormat="1" ht="17.25" customHeight="1">
      <c r="B149" s="206"/>
      <c r="C149" s="210" t="s">
        <v>910</v>
      </c>
      <c r="D149" s="210"/>
      <c r="E149" s="210"/>
      <c r="F149" s="211" t="s">
        <v>911</v>
      </c>
      <c r="G149" s="212"/>
      <c r="H149" s="210"/>
      <c r="I149" s="210"/>
      <c r="J149" s="210" t="s">
        <v>912</v>
      </c>
      <c r="K149" s="207"/>
    </row>
    <row r="150" spans="2:11" customFormat="1" ht="5.25" customHeight="1">
      <c r="B150" s="218"/>
      <c r="C150" s="213"/>
      <c r="D150" s="213"/>
      <c r="E150" s="213"/>
      <c r="F150" s="213"/>
      <c r="G150" s="214"/>
      <c r="H150" s="213"/>
      <c r="I150" s="213"/>
      <c r="J150" s="213"/>
      <c r="K150" s="239"/>
    </row>
    <row r="151" spans="2:11" customFormat="1" ht="15" customHeight="1">
      <c r="B151" s="218"/>
      <c r="C151" s="243" t="s">
        <v>916</v>
      </c>
      <c r="D151" s="195"/>
      <c r="E151" s="195"/>
      <c r="F151" s="244" t="s">
        <v>913</v>
      </c>
      <c r="G151" s="195"/>
      <c r="H151" s="243" t="s">
        <v>953</v>
      </c>
      <c r="I151" s="243" t="s">
        <v>915</v>
      </c>
      <c r="J151" s="243">
        <v>120</v>
      </c>
      <c r="K151" s="239"/>
    </row>
    <row r="152" spans="2:11" customFormat="1" ht="15" customHeight="1">
      <c r="B152" s="218"/>
      <c r="C152" s="243" t="s">
        <v>962</v>
      </c>
      <c r="D152" s="195"/>
      <c r="E152" s="195"/>
      <c r="F152" s="244" t="s">
        <v>913</v>
      </c>
      <c r="G152" s="195"/>
      <c r="H152" s="243" t="s">
        <v>973</v>
      </c>
      <c r="I152" s="243" t="s">
        <v>915</v>
      </c>
      <c r="J152" s="243" t="s">
        <v>964</v>
      </c>
      <c r="K152" s="239"/>
    </row>
    <row r="153" spans="2:11" customFormat="1" ht="15" customHeight="1">
      <c r="B153" s="218"/>
      <c r="C153" s="243" t="s">
        <v>861</v>
      </c>
      <c r="D153" s="195"/>
      <c r="E153" s="195"/>
      <c r="F153" s="244" t="s">
        <v>913</v>
      </c>
      <c r="G153" s="195"/>
      <c r="H153" s="243" t="s">
        <v>974</v>
      </c>
      <c r="I153" s="243" t="s">
        <v>915</v>
      </c>
      <c r="J153" s="243" t="s">
        <v>964</v>
      </c>
      <c r="K153" s="239"/>
    </row>
    <row r="154" spans="2:11" customFormat="1" ht="15" customHeight="1">
      <c r="B154" s="218"/>
      <c r="C154" s="243" t="s">
        <v>918</v>
      </c>
      <c r="D154" s="195"/>
      <c r="E154" s="195"/>
      <c r="F154" s="244" t="s">
        <v>919</v>
      </c>
      <c r="G154" s="195"/>
      <c r="H154" s="243" t="s">
        <v>953</v>
      </c>
      <c r="I154" s="243" t="s">
        <v>915</v>
      </c>
      <c r="J154" s="243">
        <v>50</v>
      </c>
      <c r="K154" s="239"/>
    </row>
    <row r="155" spans="2:11" customFormat="1" ht="15" customHeight="1">
      <c r="B155" s="218"/>
      <c r="C155" s="243" t="s">
        <v>921</v>
      </c>
      <c r="D155" s="195"/>
      <c r="E155" s="195"/>
      <c r="F155" s="244" t="s">
        <v>913</v>
      </c>
      <c r="G155" s="195"/>
      <c r="H155" s="243" t="s">
        <v>953</v>
      </c>
      <c r="I155" s="243" t="s">
        <v>923</v>
      </c>
      <c r="J155" s="243"/>
      <c r="K155" s="239"/>
    </row>
    <row r="156" spans="2:11" customFormat="1" ht="15" customHeight="1">
      <c r="B156" s="218"/>
      <c r="C156" s="243" t="s">
        <v>932</v>
      </c>
      <c r="D156" s="195"/>
      <c r="E156" s="195"/>
      <c r="F156" s="244" t="s">
        <v>919</v>
      </c>
      <c r="G156" s="195"/>
      <c r="H156" s="243" t="s">
        <v>953</v>
      </c>
      <c r="I156" s="243" t="s">
        <v>915</v>
      </c>
      <c r="J156" s="243">
        <v>50</v>
      </c>
      <c r="K156" s="239"/>
    </row>
    <row r="157" spans="2:11" customFormat="1" ht="15" customHeight="1">
      <c r="B157" s="218"/>
      <c r="C157" s="243" t="s">
        <v>940</v>
      </c>
      <c r="D157" s="195"/>
      <c r="E157" s="195"/>
      <c r="F157" s="244" t="s">
        <v>919</v>
      </c>
      <c r="G157" s="195"/>
      <c r="H157" s="243" t="s">
        <v>953</v>
      </c>
      <c r="I157" s="243" t="s">
        <v>915</v>
      </c>
      <c r="J157" s="243">
        <v>50</v>
      </c>
      <c r="K157" s="239"/>
    </row>
    <row r="158" spans="2:11" customFormat="1" ht="15" customHeight="1">
      <c r="B158" s="218"/>
      <c r="C158" s="243" t="s">
        <v>938</v>
      </c>
      <c r="D158" s="195"/>
      <c r="E158" s="195"/>
      <c r="F158" s="244" t="s">
        <v>919</v>
      </c>
      <c r="G158" s="195"/>
      <c r="H158" s="243" t="s">
        <v>953</v>
      </c>
      <c r="I158" s="243" t="s">
        <v>915</v>
      </c>
      <c r="J158" s="243">
        <v>50</v>
      </c>
      <c r="K158" s="239"/>
    </row>
    <row r="159" spans="2:11" customFormat="1" ht="15" customHeight="1">
      <c r="B159" s="218"/>
      <c r="C159" s="243" t="s">
        <v>93</v>
      </c>
      <c r="D159" s="195"/>
      <c r="E159" s="195"/>
      <c r="F159" s="244" t="s">
        <v>913</v>
      </c>
      <c r="G159" s="195"/>
      <c r="H159" s="243" t="s">
        <v>975</v>
      </c>
      <c r="I159" s="243" t="s">
        <v>915</v>
      </c>
      <c r="J159" s="243" t="s">
        <v>976</v>
      </c>
      <c r="K159" s="239"/>
    </row>
    <row r="160" spans="2:11" customFormat="1" ht="15" customHeight="1">
      <c r="B160" s="218"/>
      <c r="C160" s="243" t="s">
        <v>977</v>
      </c>
      <c r="D160" s="195"/>
      <c r="E160" s="195"/>
      <c r="F160" s="244" t="s">
        <v>913</v>
      </c>
      <c r="G160" s="195"/>
      <c r="H160" s="243" t="s">
        <v>978</v>
      </c>
      <c r="I160" s="243" t="s">
        <v>948</v>
      </c>
      <c r="J160" s="243"/>
      <c r="K160" s="239"/>
    </row>
    <row r="161" spans="2:11" customFormat="1" ht="15" customHeight="1">
      <c r="B161" s="245"/>
      <c r="C161" s="225"/>
      <c r="D161" s="225"/>
      <c r="E161" s="225"/>
      <c r="F161" s="225"/>
      <c r="G161" s="225"/>
      <c r="H161" s="225"/>
      <c r="I161" s="225"/>
      <c r="J161" s="225"/>
      <c r="K161" s="246"/>
    </row>
    <row r="162" spans="2:11" customFormat="1" ht="18.75" customHeight="1">
      <c r="B162" s="227"/>
      <c r="C162" s="237"/>
      <c r="D162" s="237"/>
      <c r="E162" s="237"/>
      <c r="F162" s="247"/>
      <c r="G162" s="237"/>
      <c r="H162" s="237"/>
      <c r="I162" s="237"/>
      <c r="J162" s="237"/>
      <c r="K162" s="227"/>
    </row>
    <row r="163" spans="2:11" customFormat="1" ht="18.75" customHeight="1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</row>
    <row r="164" spans="2:11" customFormat="1" ht="7.5" customHeight="1">
      <c r="B164" s="184"/>
      <c r="C164" s="185"/>
      <c r="D164" s="185"/>
      <c r="E164" s="185"/>
      <c r="F164" s="185"/>
      <c r="G164" s="185"/>
      <c r="H164" s="185"/>
      <c r="I164" s="185"/>
      <c r="J164" s="185"/>
      <c r="K164" s="186"/>
    </row>
    <row r="165" spans="2:11" customFormat="1" ht="45" customHeight="1">
      <c r="B165" s="187"/>
      <c r="C165" s="311" t="s">
        <v>979</v>
      </c>
      <c r="D165" s="311"/>
      <c r="E165" s="311"/>
      <c r="F165" s="311"/>
      <c r="G165" s="311"/>
      <c r="H165" s="311"/>
      <c r="I165" s="311"/>
      <c r="J165" s="311"/>
      <c r="K165" s="188"/>
    </row>
    <row r="166" spans="2:11" customFormat="1" ht="17.25" customHeight="1">
      <c r="B166" s="187"/>
      <c r="C166" s="208" t="s">
        <v>907</v>
      </c>
      <c r="D166" s="208"/>
      <c r="E166" s="208"/>
      <c r="F166" s="208" t="s">
        <v>908</v>
      </c>
      <c r="G166" s="248"/>
      <c r="H166" s="249" t="s">
        <v>57</v>
      </c>
      <c r="I166" s="249" t="s">
        <v>60</v>
      </c>
      <c r="J166" s="208" t="s">
        <v>909</v>
      </c>
      <c r="K166" s="188"/>
    </row>
    <row r="167" spans="2:11" customFormat="1" ht="17.25" customHeight="1">
      <c r="B167" s="189"/>
      <c r="C167" s="210" t="s">
        <v>910</v>
      </c>
      <c r="D167" s="210"/>
      <c r="E167" s="210"/>
      <c r="F167" s="211" t="s">
        <v>911</v>
      </c>
      <c r="G167" s="250"/>
      <c r="H167" s="251"/>
      <c r="I167" s="251"/>
      <c r="J167" s="210" t="s">
        <v>912</v>
      </c>
      <c r="K167" s="190"/>
    </row>
    <row r="168" spans="2:11" customFormat="1" ht="5.25" customHeight="1">
      <c r="B168" s="218"/>
      <c r="C168" s="213"/>
      <c r="D168" s="213"/>
      <c r="E168" s="213"/>
      <c r="F168" s="213"/>
      <c r="G168" s="214"/>
      <c r="H168" s="213"/>
      <c r="I168" s="213"/>
      <c r="J168" s="213"/>
      <c r="K168" s="239"/>
    </row>
    <row r="169" spans="2:11" customFormat="1" ht="15" customHeight="1">
      <c r="B169" s="218"/>
      <c r="C169" s="195" t="s">
        <v>916</v>
      </c>
      <c r="D169" s="195"/>
      <c r="E169" s="195"/>
      <c r="F169" s="216" t="s">
        <v>913</v>
      </c>
      <c r="G169" s="195"/>
      <c r="H169" s="195" t="s">
        <v>953</v>
      </c>
      <c r="I169" s="195" t="s">
        <v>915</v>
      </c>
      <c r="J169" s="195">
        <v>120</v>
      </c>
      <c r="K169" s="239"/>
    </row>
    <row r="170" spans="2:11" customFormat="1" ht="15" customHeight="1">
      <c r="B170" s="218"/>
      <c r="C170" s="195" t="s">
        <v>962</v>
      </c>
      <c r="D170" s="195"/>
      <c r="E170" s="195"/>
      <c r="F170" s="216" t="s">
        <v>913</v>
      </c>
      <c r="G170" s="195"/>
      <c r="H170" s="195" t="s">
        <v>963</v>
      </c>
      <c r="I170" s="195" t="s">
        <v>915</v>
      </c>
      <c r="J170" s="195" t="s">
        <v>964</v>
      </c>
      <c r="K170" s="239"/>
    </row>
    <row r="171" spans="2:11" customFormat="1" ht="15" customHeight="1">
      <c r="B171" s="218"/>
      <c r="C171" s="195" t="s">
        <v>861</v>
      </c>
      <c r="D171" s="195"/>
      <c r="E171" s="195"/>
      <c r="F171" s="216" t="s">
        <v>913</v>
      </c>
      <c r="G171" s="195"/>
      <c r="H171" s="195" t="s">
        <v>980</v>
      </c>
      <c r="I171" s="195" t="s">
        <v>915</v>
      </c>
      <c r="J171" s="195" t="s">
        <v>964</v>
      </c>
      <c r="K171" s="239"/>
    </row>
    <row r="172" spans="2:11" customFormat="1" ht="15" customHeight="1">
      <c r="B172" s="218"/>
      <c r="C172" s="195" t="s">
        <v>918</v>
      </c>
      <c r="D172" s="195"/>
      <c r="E172" s="195"/>
      <c r="F172" s="216" t="s">
        <v>919</v>
      </c>
      <c r="G172" s="195"/>
      <c r="H172" s="195" t="s">
        <v>980</v>
      </c>
      <c r="I172" s="195" t="s">
        <v>915</v>
      </c>
      <c r="J172" s="195">
        <v>50</v>
      </c>
      <c r="K172" s="239"/>
    </row>
    <row r="173" spans="2:11" customFormat="1" ht="15" customHeight="1">
      <c r="B173" s="218"/>
      <c r="C173" s="195" t="s">
        <v>921</v>
      </c>
      <c r="D173" s="195"/>
      <c r="E173" s="195"/>
      <c r="F173" s="216" t="s">
        <v>913</v>
      </c>
      <c r="G173" s="195"/>
      <c r="H173" s="195" t="s">
        <v>980</v>
      </c>
      <c r="I173" s="195" t="s">
        <v>923</v>
      </c>
      <c r="J173" s="195"/>
      <c r="K173" s="239"/>
    </row>
    <row r="174" spans="2:11" customFormat="1" ht="15" customHeight="1">
      <c r="B174" s="218"/>
      <c r="C174" s="195" t="s">
        <v>932</v>
      </c>
      <c r="D174" s="195"/>
      <c r="E174" s="195"/>
      <c r="F174" s="216" t="s">
        <v>919</v>
      </c>
      <c r="G174" s="195"/>
      <c r="H174" s="195" t="s">
        <v>980</v>
      </c>
      <c r="I174" s="195" t="s">
        <v>915</v>
      </c>
      <c r="J174" s="195">
        <v>50</v>
      </c>
      <c r="K174" s="239"/>
    </row>
    <row r="175" spans="2:11" customFormat="1" ht="15" customHeight="1">
      <c r="B175" s="218"/>
      <c r="C175" s="195" t="s">
        <v>940</v>
      </c>
      <c r="D175" s="195"/>
      <c r="E175" s="195"/>
      <c r="F175" s="216" t="s">
        <v>919</v>
      </c>
      <c r="G175" s="195"/>
      <c r="H175" s="195" t="s">
        <v>980</v>
      </c>
      <c r="I175" s="195" t="s">
        <v>915</v>
      </c>
      <c r="J175" s="195">
        <v>50</v>
      </c>
      <c r="K175" s="239"/>
    </row>
    <row r="176" spans="2:11" customFormat="1" ht="15" customHeight="1">
      <c r="B176" s="218"/>
      <c r="C176" s="195" t="s">
        <v>938</v>
      </c>
      <c r="D176" s="195"/>
      <c r="E176" s="195"/>
      <c r="F176" s="216" t="s">
        <v>919</v>
      </c>
      <c r="G176" s="195"/>
      <c r="H176" s="195" t="s">
        <v>980</v>
      </c>
      <c r="I176" s="195" t="s">
        <v>915</v>
      </c>
      <c r="J176" s="195">
        <v>50</v>
      </c>
      <c r="K176" s="239"/>
    </row>
    <row r="177" spans="2:11" customFormat="1" ht="15" customHeight="1">
      <c r="B177" s="218"/>
      <c r="C177" s="195" t="s">
        <v>115</v>
      </c>
      <c r="D177" s="195"/>
      <c r="E177" s="195"/>
      <c r="F177" s="216" t="s">
        <v>913</v>
      </c>
      <c r="G177" s="195"/>
      <c r="H177" s="195" t="s">
        <v>981</v>
      </c>
      <c r="I177" s="195" t="s">
        <v>982</v>
      </c>
      <c r="J177" s="195"/>
      <c r="K177" s="239"/>
    </row>
    <row r="178" spans="2:11" customFormat="1" ht="15" customHeight="1">
      <c r="B178" s="218"/>
      <c r="C178" s="195" t="s">
        <v>60</v>
      </c>
      <c r="D178" s="195"/>
      <c r="E178" s="195"/>
      <c r="F178" s="216" t="s">
        <v>913</v>
      </c>
      <c r="G178" s="195"/>
      <c r="H178" s="195" t="s">
        <v>983</v>
      </c>
      <c r="I178" s="195" t="s">
        <v>984</v>
      </c>
      <c r="J178" s="195">
        <v>1</v>
      </c>
      <c r="K178" s="239"/>
    </row>
    <row r="179" spans="2:11" customFormat="1" ht="15" customHeight="1">
      <c r="B179" s="218"/>
      <c r="C179" s="195" t="s">
        <v>56</v>
      </c>
      <c r="D179" s="195"/>
      <c r="E179" s="195"/>
      <c r="F179" s="216" t="s">
        <v>913</v>
      </c>
      <c r="G179" s="195"/>
      <c r="H179" s="195" t="s">
        <v>985</v>
      </c>
      <c r="I179" s="195" t="s">
        <v>915</v>
      </c>
      <c r="J179" s="195">
        <v>20</v>
      </c>
      <c r="K179" s="239"/>
    </row>
    <row r="180" spans="2:11" customFormat="1" ht="15" customHeight="1">
      <c r="B180" s="218"/>
      <c r="C180" s="195" t="s">
        <v>57</v>
      </c>
      <c r="D180" s="195"/>
      <c r="E180" s="195"/>
      <c r="F180" s="216" t="s">
        <v>913</v>
      </c>
      <c r="G180" s="195"/>
      <c r="H180" s="195" t="s">
        <v>986</v>
      </c>
      <c r="I180" s="195" t="s">
        <v>915</v>
      </c>
      <c r="J180" s="195">
        <v>255</v>
      </c>
      <c r="K180" s="239"/>
    </row>
    <row r="181" spans="2:11" customFormat="1" ht="15" customHeight="1">
      <c r="B181" s="218"/>
      <c r="C181" s="195" t="s">
        <v>116</v>
      </c>
      <c r="D181" s="195"/>
      <c r="E181" s="195"/>
      <c r="F181" s="216" t="s">
        <v>913</v>
      </c>
      <c r="G181" s="195"/>
      <c r="H181" s="195" t="s">
        <v>877</v>
      </c>
      <c r="I181" s="195" t="s">
        <v>915</v>
      </c>
      <c r="J181" s="195">
        <v>10</v>
      </c>
      <c r="K181" s="239"/>
    </row>
    <row r="182" spans="2:11" customFormat="1" ht="15" customHeight="1">
      <c r="B182" s="218"/>
      <c r="C182" s="195" t="s">
        <v>117</v>
      </c>
      <c r="D182" s="195"/>
      <c r="E182" s="195"/>
      <c r="F182" s="216" t="s">
        <v>913</v>
      </c>
      <c r="G182" s="195"/>
      <c r="H182" s="195" t="s">
        <v>987</v>
      </c>
      <c r="I182" s="195" t="s">
        <v>948</v>
      </c>
      <c r="J182" s="195"/>
      <c r="K182" s="239"/>
    </row>
    <row r="183" spans="2:11" customFormat="1" ht="15" customHeight="1">
      <c r="B183" s="218"/>
      <c r="C183" s="195" t="s">
        <v>988</v>
      </c>
      <c r="D183" s="195"/>
      <c r="E183" s="195"/>
      <c r="F183" s="216" t="s">
        <v>913</v>
      </c>
      <c r="G183" s="195"/>
      <c r="H183" s="195" t="s">
        <v>989</v>
      </c>
      <c r="I183" s="195" t="s">
        <v>948</v>
      </c>
      <c r="J183" s="195"/>
      <c r="K183" s="239"/>
    </row>
    <row r="184" spans="2:11" customFormat="1" ht="15" customHeight="1">
      <c r="B184" s="218"/>
      <c r="C184" s="195" t="s">
        <v>977</v>
      </c>
      <c r="D184" s="195"/>
      <c r="E184" s="195"/>
      <c r="F184" s="216" t="s">
        <v>913</v>
      </c>
      <c r="G184" s="195"/>
      <c r="H184" s="195" t="s">
        <v>990</v>
      </c>
      <c r="I184" s="195" t="s">
        <v>948</v>
      </c>
      <c r="J184" s="195"/>
      <c r="K184" s="239"/>
    </row>
    <row r="185" spans="2:11" customFormat="1" ht="15" customHeight="1">
      <c r="B185" s="218"/>
      <c r="C185" s="195" t="s">
        <v>119</v>
      </c>
      <c r="D185" s="195"/>
      <c r="E185" s="195"/>
      <c r="F185" s="216" t="s">
        <v>919</v>
      </c>
      <c r="G185" s="195"/>
      <c r="H185" s="195" t="s">
        <v>991</v>
      </c>
      <c r="I185" s="195" t="s">
        <v>915</v>
      </c>
      <c r="J185" s="195">
        <v>50</v>
      </c>
      <c r="K185" s="239"/>
    </row>
    <row r="186" spans="2:11" customFormat="1" ht="15" customHeight="1">
      <c r="B186" s="218"/>
      <c r="C186" s="195" t="s">
        <v>992</v>
      </c>
      <c r="D186" s="195"/>
      <c r="E186" s="195"/>
      <c r="F186" s="216" t="s">
        <v>919</v>
      </c>
      <c r="G186" s="195"/>
      <c r="H186" s="195" t="s">
        <v>993</v>
      </c>
      <c r="I186" s="195" t="s">
        <v>994</v>
      </c>
      <c r="J186" s="195"/>
      <c r="K186" s="239"/>
    </row>
    <row r="187" spans="2:11" customFormat="1" ht="15" customHeight="1">
      <c r="B187" s="218"/>
      <c r="C187" s="195" t="s">
        <v>995</v>
      </c>
      <c r="D187" s="195"/>
      <c r="E187" s="195"/>
      <c r="F187" s="216" t="s">
        <v>919</v>
      </c>
      <c r="G187" s="195"/>
      <c r="H187" s="195" t="s">
        <v>996</v>
      </c>
      <c r="I187" s="195" t="s">
        <v>994</v>
      </c>
      <c r="J187" s="195"/>
      <c r="K187" s="239"/>
    </row>
    <row r="188" spans="2:11" customFormat="1" ht="15" customHeight="1">
      <c r="B188" s="218"/>
      <c r="C188" s="195" t="s">
        <v>997</v>
      </c>
      <c r="D188" s="195"/>
      <c r="E188" s="195"/>
      <c r="F188" s="216" t="s">
        <v>919</v>
      </c>
      <c r="G188" s="195"/>
      <c r="H188" s="195" t="s">
        <v>998</v>
      </c>
      <c r="I188" s="195" t="s">
        <v>994</v>
      </c>
      <c r="J188" s="195"/>
      <c r="K188" s="239"/>
    </row>
    <row r="189" spans="2:11" customFormat="1" ht="15" customHeight="1">
      <c r="B189" s="218"/>
      <c r="C189" s="252" t="s">
        <v>999</v>
      </c>
      <c r="D189" s="195"/>
      <c r="E189" s="195"/>
      <c r="F189" s="216" t="s">
        <v>919</v>
      </c>
      <c r="G189" s="195"/>
      <c r="H189" s="195" t="s">
        <v>1000</v>
      </c>
      <c r="I189" s="195" t="s">
        <v>1001</v>
      </c>
      <c r="J189" s="253" t="s">
        <v>1002</v>
      </c>
      <c r="K189" s="239"/>
    </row>
    <row r="190" spans="2:11" customFormat="1" ht="15" customHeight="1">
      <c r="B190" s="254"/>
      <c r="C190" s="255" t="s">
        <v>1003</v>
      </c>
      <c r="D190" s="256"/>
      <c r="E190" s="256"/>
      <c r="F190" s="257" t="s">
        <v>919</v>
      </c>
      <c r="G190" s="256"/>
      <c r="H190" s="256" t="s">
        <v>1004</v>
      </c>
      <c r="I190" s="256" t="s">
        <v>1001</v>
      </c>
      <c r="J190" s="258" t="s">
        <v>1002</v>
      </c>
      <c r="K190" s="259"/>
    </row>
    <row r="191" spans="2:11" customFormat="1" ht="15" customHeight="1">
      <c r="B191" s="218"/>
      <c r="C191" s="252" t="s">
        <v>45</v>
      </c>
      <c r="D191" s="195"/>
      <c r="E191" s="195"/>
      <c r="F191" s="216" t="s">
        <v>913</v>
      </c>
      <c r="G191" s="195"/>
      <c r="H191" s="192" t="s">
        <v>1005</v>
      </c>
      <c r="I191" s="195" t="s">
        <v>1006</v>
      </c>
      <c r="J191" s="195"/>
      <c r="K191" s="239"/>
    </row>
    <row r="192" spans="2:11" customFormat="1" ht="15" customHeight="1">
      <c r="B192" s="218"/>
      <c r="C192" s="252" t="s">
        <v>1007</v>
      </c>
      <c r="D192" s="195"/>
      <c r="E192" s="195"/>
      <c r="F192" s="216" t="s">
        <v>913</v>
      </c>
      <c r="G192" s="195"/>
      <c r="H192" s="195" t="s">
        <v>1008</v>
      </c>
      <c r="I192" s="195" t="s">
        <v>948</v>
      </c>
      <c r="J192" s="195"/>
      <c r="K192" s="239"/>
    </row>
    <row r="193" spans="2:11" customFormat="1" ht="15" customHeight="1">
      <c r="B193" s="218"/>
      <c r="C193" s="252" t="s">
        <v>1009</v>
      </c>
      <c r="D193" s="195"/>
      <c r="E193" s="195"/>
      <c r="F193" s="216" t="s">
        <v>913</v>
      </c>
      <c r="G193" s="195"/>
      <c r="H193" s="195" t="s">
        <v>1010</v>
      </c>
      <c r="I193" s="195" t="s">
        <v>948</v>
      </c>
      <c r="J193" s="195"/>
      <c r="K193" s="239"/>
    </row>
    <row r="194" spans="2:11" customFormat="1" ht="15" customHeight="1">
      <c r="B194" s="218"/>
      <c r="C194" s="252" t="s">
        <v>1011</v>
      </c>
      <c r="D194" s="195"/>
      <c r="E194" s="195"/>
      <c r="F194" s="216" t="s">
        <v>919</v>
      </c>
      <c r="G194" s="195"/>
      <c r="H194" s="195" t="s">
        <v>1012</v>
      </c>
      <c r="I194" s="195" t="s">
        <v>948</v>
      </c>
      <c r="J194" s="195"/>
      <c r="K194" s="239"/>
    </row>
    <row r="195" spans="2:11" customFormat="1" ht="15" customHeight="1">
      <c r="B195" s="245"/>
      <c r="C195" s="260"/>
      <c r="D195" s="225"/>
      <c r="E195" s="225"/>
      <c r="F195" s="225"/>
      <c r="G195" s="225"/>
      <c r="H195" s="225"/>
      <c r="I195" s="225"/>
      <c r="J195" s="225"/>
      <c r="K195" s="246"/>
    </row>
    <row r="196" spans="2:11" customFormat="1" ht="18.75" customHeight="1">
      <c r="B196" s="227"/>
      <c r="C196" s="237"/>
      <c r="D196" s="237"/>
      <c r="E196" s="237"/>
      <c r="F196" s="247"/>
      <c r="G196" s="237"/>
      <c r="H196" s="237"/>
      <c r="I196" s="237"/>
      <c r="J196" s="237"/>
      <c r="K196" s="227"/>
    </row>
    <row r="197" spans="2:11" customFormat="1" ht="18.75" customHeight="1">
      <c r="B197" s="227"/>
      <c r="C197" s="237"/>
      <c r="D197" s="237"/>
      <c r="E197" s="237"/>
      <c r="F197" s="247"/>
      <c r="G197" s="237"/>
      <c r="H197" s="237"/>
      <c r="I197" s="237"/>
      <c r="J197" s="237"/>
      <c r="K197" s="227"/>
    </row>
    <row r="198" spans="2:11" customFormat="1" ht="18.75" customHeight="1">
      <c r="B198" s="202"/>
      <c r="C198" s="202"/>
      <c r="D198" s="202"/>
      <c r="E198" s="202"/>
      <c r="F198" s="202"/>
      <c r="G198" s="202"/>
      <c r="H198" s="202"/>
      <c r="I198" s="202"/>
      <c r="J198" s="202"/>
      <c r="K198" s="202"/>
    </row>
    <row r="199" spans="2:11" customFormat="1" ht="13.5">
      <c r="B199" s="184"/>
      <c r="C199" s="185"/>
      <c r="D199" s="185"/>
      <c r="E199" s="185"/>
      <c r="F199" s="185"/>
      <c r="G199" s="185"/>
      <c r="H199" s="185"/>
      <c r="I199" s="185"/>
      <c r="J199" s="185"/>
      <c r="K199" s="186"/>
    </row>
    <row r="200" spans="2:11" customFormat="1" ht="21">
      <c r="B200" s="187"/>
      <c r="C200" s="311" t="s">
        <v>1013</v>
      </c>
      <c r="D200" s="311"/>
      <c r="E200" s="311"/>
      <c r="F200" s="311"/>
      <c r="G200" s="311"/>
      <c r="H200" s="311"/>
      <c r="I200" s="311"/>
      <c r="J200" s="311"/>
      <c r="K200" s="188"/>
    </row>
    <row r="201" spans="2:11" customFormat="1" ht="25.5" customHeight="1">
      <c r="B201" s="187"/>
      <c r="C201" s="261" t="s">
        <v>1014</v>
      </c>
      <c r="D201" s="261"/>
      <c r="E201" s="261"/>
      <c r="F201" s="261" t="s">
        <v>1015</v>
      </c>
      <c r="G201" s="262"/>
      <c r="H201" s="314" t="s">
        <v>1016</v>
      </c>
      <c r="I201" s="314"/>
      <c r="J201" s="314"/>
      <c r="K201" s="188"/>
    </row>
    <row r="202" spans="2:11" customFormat="1" ht="5.25" customHeight="1">
      <c r="B202" s="218"/>
      <c r="C202" s="213"/>
      <c r="D202" s="213"/>
      <c r="E202" s="213"/>
      <c r="F202" s="213"/>
      <c r="G202" s="237"/>
      <c r="H202" s="213"/>
      <c r="I202" s="213"/>
      <c r="J202" s="213"/>
      <c r="K202" s="239"/>
    </row>
    <row r="203" spans="2:11" customFormat="1" ht="15" customHeight="1">
      <c r="B203" s="218"/>
      <c r="C203" s="195" t="s">
        <v>1006</v>
      </c>
      <c r="D203" s="195"/>
      <c r="E203" s="195"/>
      <c r="F203" s="216" t="s">
        <v>46</v>
      </c>
      <c r="G203" s="195"/>
      <c r="H203" s="315" t="s">
        <v>1017</v>
      </c>
      <c r="I203" s="315"/>
      <c r="J203" s="315"/>
      <c r="K203" s="239"/>
    </row>
    <row r="204" spans="2:11" customFormat="1" ht="15" customHeight="1">
      <c r="B204" s="218"/>
      <c r="C204" s="195"/>
      <c r="D204" s="195"/>
      <c r="E204" s="195"/>
      <c r="F204" s="216" t="s">
        <v>47</v>
      </c>
      <c r="G204" s="195"/>
      <c r="H204" s="315" t="s">
        <v>1018</v>
      </c>
      <c r="I204" s="315"/>
      <c r="J204" s="315"/>
      <c r="K204" s="239"/>
    </row>
    <row r="205" spans="2:11" customFormat="1" ht="15" customHeight="1">
      <c r="B205" s="218"/>
      <c r="C205" s="195"/>
      <c r="D205" s="195"/>
      <c r="E205" s="195"/>
      <c r="F205" s="216" t="s">
        <v>50</v>
      </c>
      <c r="G205" s="195"/>
      <c r="H205" s="315" t="s">
        <v>1019</v>
      </c>
      <c r="I205" s="315"/>
      <c r="J205" s="315"/>
      <c r="K205" s="239"/>
    </row>
    <row r="206" spans="2:11" customFormat="1" ht="15" customHeight="1">
      <c r="B206" s="218"/>
      <c r="C206" s="195"/>
      <c r="D206" s="195"/>
      <c r="E206" s="195"/>
      <c r="F206" s="216" t="s">
        <v>48</v>
      </c>
      <c r="G206" s="195"/>
      <c r="H206" s="315" t="s">
        <v>1020</v>
      </c>
      <c r="I206" s="315"/>
      <c r="J206" s="315"/>
      <c r="K206" s="239"/>
    </row>
    <row r="207" spans="2:11" customFormat="1" ht="15" customHeight="1">
      <c r="B207" s="218"/>
      <c r="C207" s="195"/>
      <c r="D207" s="195"/>
      <c r="E207" s="195"/>
      <c r="F207" s="216" t="s">
        <v>49</v>
      </c>
      <c r="G207" s="195"/>
      <c r="H207" s="315" t="s">
        <v>1021</v>
      </c>
      <c r="I207" s="315"/>
      <c r="J207" s="315"/>
      <c r="K207" s="239"/>
    </row>
    <row r="208" spans="2:11" customFormat="1" ht="15" customHeight="1">
      <c r="B208" s="218"/>
      <c r="C208" s="195"/>
      <c r="D208" s="195"/>
      <c r="E208" s="195"/>
      <c r="F208" s="216"/>
      <c r="G208" s="195"/>
      <c r="H208" s="195"/>
      <c r="I208" s="195"/>
      <c r="J208" s="195"/>
      <c r="K208" s="239"/>
    </row>
    <row r="209" spans="2:11" customFormat="1" ht="15" customHeight="1">
      <c r="B209" s="218"/>
      <c r="C209" s="195" t="s">
        <v>960</v>
      </c>
      <c r="D209" s="195"/>
      <c r="E209" s="195"/>
      <c r="F209" s="216" t="s">
        <v>82</v>
      </c>
      <c r="G209" s="195"/>
      <c r="H209" s="315" t="s">
        <v>1022</v>
      </c>
      <c r="I209" s="315"/>
      <c r="J209" s="315"/>
      <c r="K209" s="239"/>
    </row>
    <row r="210" spans="2:11" customFormat="1" ht="15" customHeight="1">
      <c r="B210" s="218"/>
      <c r="C210" s="195"/>
      <c r="D210" s="195"/>
      <c r="E210" s="195"/>
      <c r="F210" s="216" t="s">
        <v>855</v>
      </c>
      <c r="G210" s="195"/>
      <c r="H210" s="315" t="s">
        <v>856</v>
      </c>
      <c r="I210" s="315"/>
      <c r="J210" s="315"/>
      <c r="K210" s="239"/>
    </row>
    <row r="211" spans="2:11" customFormat="1" ht="15" customHeight="1">
      <c r="B211" s="218"/>
      <c r="C211" s="195"/>
      <c r="D211" s="195"/>
      <c r="E211" s="195"/>
      <c r="F211" s="216" t="s">
        <v>853</v>
      </c>
      <c r="G211" s="195"/>
      <c r="H211" s="315" t="s">
        <v>1023</v>
      </c>
      <c r="I211" s="315"/>
      <c r="J211" s="315"/>
      <c r="K211" s="239"/>
    </row>
    <row r="212" spans="2:11" customFormat="1" ht="15" customHeight="1">
      <c r="B212" s="263"/>
      <c r="C212" s="195"/>
      <c r="D212" s="195"/>
      <c r="E212" s="195"/>
      <c r="F212" s="216" t="s">
        <v>857</v>
      </c>
      <c r="G212" s="252"/>
      <c r="H212" s="316" t="s">
        <v>858</v>
      </c>
      <c r="I212" s="316"/>
      <c r="J212" s="316"/>
      <c r="K212" s="264"/>
    </row>
    <row r="213" spans="2:11" customFormat="1" ht="15" customHeight="1">
      <c r="B213" s="263"/>
      <c r="C213" s="195"/>
      <c r="D213" s="195"/>
      <c r="E213" s="195"/>
      <c r="F213" s="216" t="s">
        <v>859</v>
      </c>
      <c r="G213" s="252"/>
      <c r="H213" s="316" t="s">
        <v>1024</v>
      </c>
      <c r="I213" s="316"/>
      <c r="J213" s="316"/>
      <c r="K213" s="264"/>
    </row>
    <row r="214" spans="2:11" customFormat="1" ht="15" customHeight="1">
      <c r="B214" s="263"/>
      <c r="C214" s="195"/>
      <c r="D214" s="195"/>
      <c r="E214" s="195"/>
      <c r="F214" s="216"/>
      <c r="G214" s="252"/>
      <c r="H214" s="243"/>
      <c r="I214" s="243"/>
      <c r="J214" s="243"/>
      <c r="K214" s="264"/>
    </row>
    <row r="215" spans="2:11" customFormat="1" ht="15" customHeight="1">
      <c r="B215" s="263"/>
      <c r="C215" s="195" t="s">
        <v>984</v>
      </c>
      <c r="D215" s="195"/>
      <c r="E215" s="195"/>
      <c r="F215" s="216">
        <v>1</v>
      </c>
      <c r="G215" s="252"/>
      <c r="H215" s="316" t="s">
        <v>1025</v>
      </c>
      <c r="I215" s="316"/>
      <c r="J215" s="316"/>
      <c r="K215" s="264"/>
    </row>
    <row r="216" spans="2:11" customFormat="1" ht="15" customHeight="1">
      <c r="B216" s="263"/>
      <c r="C216" s="195"/>
      <c r="D216" s="195"/>
      <c r="E216" s="195"/>
      <c r="F216" s="216">
        <v>2</v>
      </c>
      <c r="G216" s="252"/>
      <c r="H216" s="316" t="s">
        <v>1026</v>
      </c>
      <c r="I216" s="316"/>
      <c r="J216" s="316"/>
      <c r="K216" s="264"/>
    </row>
    <row r="217" spans="2:11" customFormat="1" ht="15" customHeight="1">
      <c r="B217" s="263"/>
      <c r="C217" s="195"/>
      <c r="D217" s="195"/>
      <c r="E217" s="195"/>
      <c r="F217" s="216">
        <v>3</v>
      </c>
      <c r="G217" s="252"/>
      <c r="H217" s="316" t="s">
        <v>1027</v>
      </c>
      <c r="I217" s="316"/>
      <c r="J217" s="316"/>
      <c r="K217" s="264"/>
    </row>
    <row r="218" spans="2:11" customFormat="1" ht="15" customHeight="1">
      <c r="B218" s="263"/>
      <c r="C218" s="195"/>
      <c r="D218" s="195"/>
      <c r="E218" s="195"/>
      <c r="F218" s="216">
        <v>4</v>
      </c>
      <c r="G218" s="252"/>
      <c r="H218" s="316" t="s">
        <v>1028</v>
      </c>
      <c r="I218" s="316"/>
      <c r="J218" s="316"/>
      <c r="K218" s="264"/>
    </row>
    <row r="219" spans="2:11" customFormat="1" ht="12.75" customHeight="1">
      <c r="B219" s="265"/>
      <c r="C219" s="266"/>
      <c r="D219" s="266"/>
      <c r="E219" s="266"/>
      <c r="F219" s="266"/>
      <c r="G219" s="266"/>
      <c r="H219" s="266"/>
      <c r="I219" s="266"/>
      <c r="J219" s="266"/>
      <c r="K219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01 - Přístřešek a zpevněn...</vt:lpstr>
      <vt:lpstr>VRN - Vedlejší výrobní ná...</vt:lpstr>
      <vt:lpstr>Pokyny pro vyplnění</vt:lpstr>
      <vt:lpstr>'01 - Přístřešek a zpevněn...'!Názvy_tisku</vt:lpstr>
      <vt:lpstr>'Rekapitulace stavby'!Názvy_tisku</vt:lpstr>
      <vt:lpstr>'VRN - Vedlejší výrobní ná...'!Názvy_tisku</vt:lpstr>
      <vt:lpstr>'01 - Přístřešek a zpevněn...'!Oblast_tisku</vt:lpstr>
      <vt:lpstr>'Pokyny pro vyplnění'!Oblast_tisku</vt:lpstr>
      <vt:lpstr>'Rekapitulace stavby'!Oblast_tisku</vt:lpstr>
      <vt:lpstr>'VRN - Vedlejší výrobní ná...'!Oblast_tisku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Štěpán</dc:creator>
  <cp:lastModifiedBy>Jan Dvořák</cp:lastModifiedBy>
  <dcterms:created xsi:type="dcterms:W3CDTF">2025-04-23T19:24:53Z</dcterms:created>
  <dcterms:modified xsi:type="dcterms:W3CDTF">2025-05-12T07:37:58Z</dcterms:modified>
</cp:coreProperties>
</file>