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8455" windowHeight="14790" activeTab="2"/>
  </bookViews>
  <sheets>
    <sheet name="Krycí list" sheetId="1" r:id="rId1"/>
    <sheet name="Rekapitulace" sheetId="2" r:id="rId2"/>
    <sheet name="Položky" sheetId="3" r:id="rId3"/>
  </sheets>
  <definedNames>
    <definedName name="cisloobjektu">'Krycí list'!$A$5</definedName>
    <definedName name="cislostavby">'Krycí list'!$A$7</definedName>
    <definedName name="Datum">'Krycí list'!$B$27</definedName>
    <definedName name="Dil">Rekapitulace!$A$6</definedName>
    <definedName name="Dodavka">Rekapitulace!$G$8</definedName>
    <definedName name="Dodavka0">Položky!#REF!</definedName>
    <definedName name="HSV">Rekapitulace!$E$8</definedName>
    <definedName name="HSV0">Položky!#REF!</definedName>
    <definedName name="HZS">Rekapitulace!$I$8</definedName>
    <definedName name="HZS0">Položky!#REF!</definedName>
    <definedName name="JKSO">'Krycí list'!$G$2</definedName>
    <definedName name="MJ">'Krycí list'!$G$5</definedName>
    <definedName name="Mont">Rekapitulace!$H$8</definedName>
    <definedName name="Montaz0">Položky!#REF!</definedName>
    <definedName name="NazevDilu">Rekapitulace!$B$6</definedName>
    <definedName name="nazevobjektu">'Krycí list'!$C$5</definedName>
    <definedName name="nazevstavby">'Krycí list'!$C$7</definedName>
    <definedName name="_xlnm.Print_Titles" localSheetId="2">Položky!$1:$6</definedName>
    <definedName name="_xlnm.Print_Titles" localSheetId="1">Rekapitulace!$1:$6</definedName>
    <definedName name="Objednatel">'Krycí list'!$C$10</definedName>
    <definedName name="_xlnm.Print_Area" localSheetId="0">'Krycí list'!$A$1:$G$45</definedName>
    <definedName name="_xlnm.Print_Area" localSheetId="2">Položky!$A$1:$G$20</definedName>
    <definedName name="_xlnm.Print_Area" localSheetId="1">Rekapitulace!$A$1:$I$22</definedName>
    <definedName name="PocetMJ">'Krycí list'!$G$6</definedName>
    <definedName name="Poznamka">'Krycí list'!$B$37</definedName>
    <definedName name="Projektant">'Krycí list'!$C$8</definedName>
    <definedName name="PSV">Rekapitulace!$F$8</definedName>
    <definedName name="PSV0">Položky!#REF!</definedName>
    <definedName name="SazbaDPH1">'Krycí list'!$C$30</definedName>
    <definedName name="SazbaDPH2">'Krycí list'!$C$32</definedName>
    <definedName name="SloupecCC">Položky!$G$6</definedName>
    <definedName name="SloupecCisloPol">Položky!$B$6</definedName>
    <definedName name="SloupecJC">Položky!$F$6</definedName>
    <definedName name="SloupecMJ">Položky!$D$6</definedName>
    <definedName name="SloupecMnozstvi">Položky!$E$6</definedName>
    <definedName name="SloupecNazPol">Položky!$C$6</definedName>
    <definedName name="SloupecPC">Položky!$A$6</definedName>
    <definedName name="solver_lin" localSheetId="2" hidden="1">0</definedName>
    <definedName name="solver_num" localSheetId="2" hidden="1">0</definedName>
    <definedName name="solver_opt" localSheetId="2" hidden="1">Položky!#REF!</definedName>
    <definedName name="solver_typ" localSheetId="2" hidden="1">1</definedName>
    <definedName name="solver_val" localSheetId="2" hidden="1">0</definedName>
    <definedName name="Typ">Položky!#REF!</definedName>
    <definedName name="VRN">Rekapitulace!$H$21</definedName>
    <definedName name="VRNKc">Rekapitulace!#REF!</definedName>
    <definedName name="VRNnazev">Rekapitulace!#REF!</definedName>
    <definedName name="VRNproc">Rekapitulace!#REF!</definedName>
    <definedName name="VRNzakl">Rekapitulace!#REF!</definedName>
    <definedName name="Zakazka">'Krycí list'!$G$11</definedName>
    <definedName name="Zaklad22">'Krycí list'!$F$32</definedName>
    <definedName name="Zaklad5">'Krycí list'!$F$30</definedName>
    <definedName name="Zhotovitel">'Krycí list'!$C$11:$E$11</definedName>
  </definedNames>
  <calcPr calcId="124519" fullCalcOnLoad="1"/>
</workbook>
</file>

<file path=xl/calcChain.xml><?xml version="1.0" encoding="utf-8"?>
<calcChain xmlns="http://schemas.openxmlformats.org/spreadsheetml/2006/main">
  <c r="D21" i="1"/>
  <c r="D20"/>
  <c r="D19"/>
  <c r="D18"/>
  <c r="D17"/>
  <c r="D16"/>
  <c r="D15"/>
  <c r="BE8" i="3"/>
  <c r="BE20" s="1"/>
  <c r="I7" i="2" s="1"/>
  <c r="I8" s="1"/>
  <c r="C21" i="1" s="1"/>
  <c r="BD8" i="3"/>
  <c r="BD20" s="1"/>
  <c r="H7" i="2" s="1"/>
  <c r="H8" s="1"/>
  <c r="C17" i="1" s="1"/>
  <c r="BC8" i="3"/>
  <c r="BC20" s="1"/>
  <c r="G7" i="2" s="1"/>
  <c r="G8" s="1"/>
  <c r="C18" i="1" s="1"/>
  <c r="BB8" i="3"/>
  <c r="BA8"/>
  <c r="BA20" s="1"/>
  <c r="E7" i="2" s="1"/>
  <c r="E8" s="1"/>
  <c r="G8" i="3"/>
  <c r="G20" s="1"/>
  <c r="B7" i="2"/>
  <c r="A7"/>
  <c r="BB20" i="3"/>
  <c r="F7" i="2" s="1"/>
  <c r="F8" s="1"/>
  <c r="C16" i="1" s="1"/>
  <c r="C20" i="3"/>
  <c r="E4"/>
  <c r="C4"/>
  <c r="F3"/>
  <c r="C3"/>
  <c r="C2" i="2"/>
  <c r="C1"/>
  <c r="C33" i="1"/>
  <c r="F33" s="1"/>
  <c r="C31"/>
  <c r="C9"/>
  <c r="G7"/>
  <c r="D2"/>
  <c r="C2"/>
  <c r="G20" i="2" l="1"/>
  <c r="I20" s="1"/>
  <c r="G19"/>
  <c r="I19" s="1"/>
  <c r="G21" i="1" s="1"/>
  <c r="G18" i="2"/>
  <c r="I18" s="1"/>
  <c r="G20" i="1" s="1"/>
  <c r="G17" i="2"/>
  <c r="I17" s="1"/>
  <c r="G19" i="1" s="1"/>
  <c r="G15" i="2"/>
  <c r="I15" s="1"/>
  <c r="G17" i="1" s="1"/>
  <c r="G14" i="2"/>
  <c r="I14" s="1"/>
  <c r="G16" i="1" s="1"/>
  <c r="G13" i="2"/>
  <c r="I13" s="1"/>
  <c r="C15" i="1"/>
  <c r="C19" s="1"/>
  <c r="C22" s="1"/>
  <c r="G16" i="2"/>
  <c r="I16" s="1"/>
  <c r="G18" i="1" s="1"/>
  <c r="G15" l="1"/>
  <c r="H21" i="2"/>
  <c r="G23" i="1" s="1"/>
  <c r="G22" l="1"/>
  <c r="C23"/>
  <c r="F30" s="1"/>
  <c r="F31" l="1"/>
  <c r="F34" s="1"/>
</calcChain>
</file>

<file path=xl/sharedStrings.xml><?xml version="1.0" encoding="utf-8"?>
<sst xmlns="http://schemas.openxmlformats.org/spreadsheetml/2006/main" count="142" uniqueCount="109">
  <si>
    <t>Rozpočet</t>
  </si>
  <si>
    <t xml:space="preserve">JKSO </t>
  </si>
  <si>
    <t>Objekt</t>
  </si>
  <si>
    <t>Název objektu</t>
  </si>
  <si>
    <t xml:space="preserve">SKP </t>
  </si>
  <si>
    <t xml:space="preserve"> </t>
  </si>
  <si>
    <t>Měrná jednotka</t>
  </si>
  <si>
    <t>Stavba</t>
  </si>
  <si>
    <t>Název stavby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</si>
  <si>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</si>
  <si>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</si>
  <si>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</si>
  <si>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</si>
  <si>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</si>
  <si>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</si>
  <si>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</si>
  <si>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</si>
  <si>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</si>
  <si>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</si>
  <si>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</si>
  <si>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</si>
  <si>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</si>
  <si>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</si>
  <si>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</si>
  <si>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</si>
  <si>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</si>
  <si>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</si>
  <si>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</si>
  <si>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</si>
  <si>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</si>
  <si>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HZS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</si>
  <si>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</si>
  <si>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</si>
  <si>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</si>
  <si>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</si>
  <si>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</si>
  <si>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</si>
  <si>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</si>
  <si>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</si>
  <si>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</si>
  <si>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</si>
  <si>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</si>
  <si>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>Základ pro DPH</t>
  </si>
  <si>
    <t xml:space="preserve">%  </t>
  </si>
  <si>
    <t>DPH</t>
  </si>
  <si>
    <t xml:space="preserve">% </t>
  </si>
  <si>
    <t>CENA ZA OBJEKT CELKEM</t>
  </si>
  <si>
    <t>Poznámka :</t>
  </si>
  <si>
    <t>Stavba :</t>
  </si>
  <si>
    <t>Rozpočet :</t>
  </si>
  <si>
    <t>Objekt :</t>
  </si>
  <si>
    <t>REKAPITULACE  STAVEBNÍCH  DÍLŮ</t>
  </si>
  <si>
    <t>Stavební díl</t>
  </si>
  <si>
    <t>HSV</t>
  </si>
  <si>
    <t>PSV</t>
  </si>
  <si>
    <t>Dodávka</t>
  </si>
  <si>
    <t>Montáž</t>
  </si>
  <si>
    <t>CELKEM  OBJEKT</t>
  </si>
  <si>
    <t>VEDLEJŠÍ ROZPOČTOVÉ  NÁKLADY</t>
  </si>
  <si>
    <t>Název VRN</t>
  </si>
  <si>
    <t>Kč</t>
  </si>
  <si>
    <t>%</t>
  </si>
  <si>
    <t>Základna</t>
  </si>
  <si>
    <t>CELKEM VRN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</si>
  <si>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</si>
  <si>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</si>
  <si>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</si>
  <si>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</si>
  <si>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</si>
  <si>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</si>
  <si>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</si>
  <si>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</si>
  <si>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</si>
  <si>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Celkem za</t>
  </si>
  <si>
    <t>SLEPÝ ROZPOČET</t>
  </si>
  <si>
    <t>Slepý rozpočet</t>
  </si>
  <si>
    <t>ST13-19-1</t>
  </si>
  <si>
    <t>ZATEPLENÍ ZŠ LIBINA Č.P.520</t>
  </si>
  <si>
    <t>2011-74</t>
  </si>
  <si>
    <t>01</t>
  </si>
  <si>
    <t>OBJEKT ZŠ - ZATEPLENÍ</t>
  </si>
  <si>
    <t>13-19-1</t>
  </si>
  <si>
    <t>DODATEK Č. 1</t>
  </si>
  <si>
    <t>62</t>
  </si>
  <si>
    <t>Úpravy povrchů vnější</t>
  </si>
  <si>
    <t>622142001U00</t>
  </si>
  <si>
    <t>Potažení vně stěna sklovl síť +tmel včetně dodávky potřebného materiálu</t>
  </si>
  <si>
    <t>m2</t>
  </si>
  <si>
    <t>kolem celé budovy na výšku 2m:(0,14+6,95+13,55+6,95+0,14)*2</t>
  </si>
  <si>
    <t>-2*1*2</t>
  </si>
  <si>
    <t>-1,5*2</t>
  </si>
  <si>
    <t>27,73*2</t>
  </si>
  <si>
    <t>-0,5*0,3*2</t>
  </si>
  <si>
    <t>-1*2*2</t>
  </si>
  <si>
    <t>(0,1+0,14+12,45+3+0,14)*2</t>
  </si>
  <si>
    <t>-2*1*3</t>
  </si>
  <si>
    <t>(3,1+12,63+0,1)*2</t>
  </si>
  <si>
    <t>-2*1*4</t>
  </si>
  <si>
    <t>-0,97*1</t>
  </si>
  <si>
    <t>Ztížené výrobní podmínky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</si>
  <si>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</si>
  <si>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</si>
  <si>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</si>
  <si>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</si>
  <si>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</si>
  <si>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 (IČD)</t>
  </si>
  <si>
    <t>Rezerva rozpočtu</t>
  </si>
  <si>
    <t>OBEC LIBINA</t>
  </si>
  <si>
    <t>STAVTES STAVEBNĚ-TECHNICKÁ SPOL. S R.O.</t>
  </si>
</sst>
</file>

<file path=xl/styles.xml><?xml version="1.0" encoding="utf-8"?>
<styleSheet xmlns="http://schemas.openxmlformats.org/spreadsheetml/2006/main">
  <numFmts count="3">
    <numFmt numFmtId="164" formatCode="dd/mm/yy"/>
    <numFmt numFmtId="165" formatCode="0.0"/>
    <numFmt numFmtId="166" formatCode="#,##0\ &quot;Kč&quot;"/>
  </numFmts>
  <fonts count="25">
    <font>
      <sz val="10"/>
      <name val="Arial CE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 CE"/>
      <family val="2"/>
      <charset val="238"/>
    </font>
    <font>
      <sz val="8"/>
      <name val="Arial"/>
      <family val="2"/>
      <charset val="238"/>
    </font>
    <font>
      <sz val="10"/>
      <color indexed="9"/>
      <name val="Arial CE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 CE"/>
      <family val="2"/>
      <charset val="238"/>
    </font>
    <font>
      <i/>
      <sz val="9"/>
      <name val="Arial CE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40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31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3" fillId="0" borderId="1" xfId="0" applyFont="1" applyBorder="1" applyAlignment="1">
      <alignment horizontal="centerContinuous"/>
    </xf>
    <xf numFmtId="0" fontId="4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Continuous"/>
    </xf>
    <xf numFmtId="49" fontId="6" fillId="2" borderId="4" xfId="0" applyNumberFormat="1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centerContinuous"/>
    </xf>
    <xf numFmtId="0" fontId="5" fillId="0" borderId="5" xfId="0" applyFont="1" applyBorder="1"/>
    <xf numFmtId="49" fontId="5" fillId="0" borderId="6" xfId="0" applyNumberFormat="1" applyFont="1" applyBorder="1" applyAlignment="1">
      <alignment horizontal="left"/>
    </xf>
    <xf numFmtId="0" fontId="3" fillId="0" borderId="7" xfId="0" applyFont="1" applyBorder="1"/>
    <xf numFmtId="0" fontId="5" fillId="0" borderId="8" xfId="0" applyFont="1" applyBorder="1"/>
    <xf numFmtId="49" fontId="5" fillId="0" borderId="9" xfId="0" applyNumberFormat="1" applyFont="1" applyBorder="1"/>
    <xf numFmtId="49" fontId="5" fillId="0" borderId="8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horizontal="left"/>
    </xf>
    <xf numFmtId="0" fontId="4" fillId="0" borderId="7" xfId="0" applyFont="1" applyBorder="1"/>
    <xf numFmtId="49" fontId="5" fillId="0" borderId="11" xfId="0" applyNumberFormat="1" applyFont="1" applyBorder="1" applyAlignment="1">
      <alignment horizontal="left"/>
    </xf>
    <xf numFmtId="49" fontId="4" fillId="2" borderId="7" xfId="0" applyNumberFormat="1" applyFont="1" applyFill="1" applyBorder="1"/>
    <xf numFmtId="49" fontId="3" fillId="2" borderId="8" xfId="0" applyNumberFormat="1" applyFont="1" applyFill="1" applyBorder="1"/>
    <xf numFmtId="49" fontId="4" fillId="2" borderId="9" xfId="0" applyNumberFormat="1" applyFont="1" applyFill="1" applyBorder="1"/>
    <xf numFmtId="49" fontId="3" fillId="2" borderId="9" xfId="0" applyNumberFormat="1" applyFont="1" applyFill="1" applyBorder="1"/>
    <xf numFmtId="0" fontId="5" fillId="0" borderId="10" xfId="0" applyFont="1" applyFill="1" applyBorder="1"/>
    <xf numFmtId="3" fontId="5" fillId="0" borderId="11" xfId="0" applyNumberFormat="1" applyFont="1" applyBorder="1" applyAlignment="1">
      <alignment horizontal="left"/>
    </xf>
    <xf numFmtId="0" fontId="0" fillId="0" borderId="0" xfId="0" applyFill="1"/>
    <xf numFmtId="49" fontId="4" fillId="2" borderId="12" xfId="0" applyNumberFormat="1" applyFont="1" applyFill="1" applyBorder="1"/>
    <xf numFmtId="49" fontId="3" fillId="2" borderId="13" xfId="0" applyNumberFormat="1" applyFont="1" applyFill="1" applyBorder="1"/>
    <xf numFmtId="49" fontId="4" fillId="2" borderId="0" xfId="0" applyNumberFormat="1" applyFont="1" applyFill="1" applyBorder="1"/>
    <xf numFmtId="49" fontId="3" fillId="2" borderId="0" xfId="0" applyNumberFormat="1" applyFont="1" applyFill="1" applyBorder="1"/>
    <xf numFmtId="49" fontId="5" fillId="0" borderId="10" xfId="0" applyNumberFormat="1" applyFont="1" applyBorder="1" applyAlignment="1">
      <alignment horizontal="left"/>
    </xf>
    <xf numFmtId="0" fontId="5" fillId="0" borderId="14" xfId="0" applyFont="1" applyBorder="1"/>
    <xf numFmtId="0" fontId="5" fillId="0" borderId="1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0" xfId="0" applyNumberFormat="1" applyFont="1" applyBorder="1"/>
    <xf numFmtId="0" fontId="5" fillId="0" borderId="16" xfId="0" applyNumberFormat="1" applyFont="1" applyBorder="1" applyAlignment="1">
      <alignment horizontal="left"/>
    </xf>
    <xf numFmtId="0" fontId="0" fillId="0" borderId="0" xfId="0" applyNumberFormat="1" applyBorder="1"/>
    <xf numFmtId="0" fontId="0" fillId="0" borderId="0" xfId="0" applyNumberFormat="1"/>
    <xf numFmtId="0" fontId="5" fillId="0" borderId="16" xfId="0" applyFont="1" applyBorder="1" applyAlignment="1">
      <alignment horizontal="left"/>
    </xf>
    <xf numFmtId="0" fontId="0" fillId="0" borderId="0" xfId="0" applyBorder="1"/>
    <xf numFmtId="0" fontId="5" fillId="0" borderId="10" xfId="0" applyFont="1" applyFill="1" applyBorder="1" applyAlignment="1"/>
    <xf numFmtId="0" fontId="5" fillId="0" borderId="16" xfId="0" applyFont="1" applyFill="1" applyBorder="1" applyAlignment="1"/>
    <xf numFmtId="0" fontId="1" fillId="0" borderId="0" xfId="0" applyFont="1" applyFill="1" applyBorder="1" applyAlignment="1"/>
    <xf numFmtId="0" fontId="5" fillId="0" borderId="10" xfId="0" applyFont="1" applyBorder="1" applyAlignment="1"/>
    <xf numFmtId="0" fontId="5" fillId="0" borderId="16" xfId="0" applyFont="1" applyBorder="1" applyAlignment="1"/>
    <xf numFmtId="3" fontId="0" fillId="0" borderId="0" xfId="0" applyNumberFormat="1"/>
    <xf numFmtId="0" fontId="5" fillId="0" borderId="7" xfId="0" applyFont="1" applyBorder="1"/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2" fillId="0" borderId="18" xfId="0" applyFont="1" applyBorder="1" applyAlignment="1">
      <alignment horizontal="centerContinuous" vertical="center"/>
    </xf>
    <xf numFmtId="0" fontId="7" fillId="0" borderId="19" xfId="0" applyFont="1" applyBorder="1" applyAlignment="1">
      <alignment horizontal="centerContinuous" vertical="center"/>
    </xf>
    <xf numFmtId="0" fontId="3" fillId="0" borderId="19" xfId="0" applyFont="1" applyBorder="1" applyAlignment="1">
      <alignment horizontal="centerContinuous" vertical="center"/>
    </xf>
    <xf numFmtId="0" fontId="3" fillId="0" borderId="20" xfId="0" applyFont="1" applyBorder="1" applyAlignment="1">
      <alignment horizontal="centerContinuous" vertical="center"/>
    </xf>
    <xf numFmtId="0" fontId="4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Continuous"/>
    </xf>
    <xf numFmtId="0" fontId="4" fillId="2" borderId="22" xfId="0" applyFont="1" applyFill="1" applyBorder="1" applyAlignment="1">
      <alignment horizontal="centerContinuous"/>
    </xf>
    <xf numFmtId="0" fontId="3" fillId="2" borderId="22" xfId="0" applyFont="1" applyFill="1" applyBorder="1" applyAlignment="1">
      <alignment horizontal="centerContinuous"/>
    </xf>
    <xf numFmtId="0" fontId="3" fillId="0" borderId="24" xfId="0" applyFont="1" applyBorder="1"/>
    <xf numFmtId="0" fontId="3" fillId="0" borderId="25" xfId="0" applyFont="1" applyBorder="1"/>
    <xf numFmtId="3" fontId="3" fillId="0" borderId="6" xfId="0" applyNumberFormat="1" applyFont="1" applyBorder="1"/>
    <xf numFmtId="0" fontId="3" fillId="0" borderId="2" xfId="0" applyFont="1" applyBorder="1"/>
    <xf numFmtId="3" fontId="3" fillId="0" borderId="4" xfId="0" applyNumberFormat="1" applyFont="1" applyBorder="1"/>
    <xf numFmtId="0" fontId="3" fillId="0" borderId="3" xfId="0" applyFont="1" applyBorder="1"/>
    <xf numFmtId="3" fontId="3" fillId="0" borderId="9" xfId="0" applyNumberFormat="1" applyFont="1" applyBorder="1"/>
    <xf numFmtId="0" fontId="3" fillId="0" borderId="8" xfId="0" applyFont="1" applyBorder="1"/>
    <xf numFmtId="0" fontId="3" fillId="0" borderId="26" xfId="0" applyFont="1" applyBorder="1"/>
    <xf numFmtId="0" fontId="3" fillId="0" borderId="25" xfId="0" applyFont="1" applyBorder="1" applyAlignment="1">
      <alignment shrinkToFit="1"/>
    </xf>
    <xf numFmtId="0" fontId="3" fillId="0" borderId="27" xfId="0" applyFont="1" applyBorder="1"/>
    <xf numFmtId="0" fontId="3" fillId="0" borderId="12" xfId="0" applyFont="1" applyBorder="1"/>
    <xf numFmtId="0" fontId="3" fillId="0" borderId="0" xfId="0" applyFont="1" applyBorder="1"/>
    <xf numFmtId="0" fontId="3" fillId="0" borderId="28" xfId="0" applyFont="1" applyBorder="1" applyAlignment="1">
      <alignment horizontal="center" shrinkToFit="1"/>
    </xf>
    <xf numFmtId="0" fontId="3" fillId="0" borderId="29" xfId="0" applyFont="1" applyBorder="1" applyAlignment="1">
      <alignment horizontal="center" shrinkToFit="1"/>
    </xf>
    <xf numFmtId="3" fontId="3" fillId="0" borderId="30" xfId="0" applyNumberFormat="1" applyFont="1" applyBorder="1"/>
    <xf numFmtId="0" fontId="3" fillId="0" borderId="28" xfId="0" applyFont="1" applyBorder="1"/>
    <xf numFmtId="3" fontId="3" fillId="0" borderId="31" xfId="0" applyNumberFormat="1" applyFont="1" applyBorder="1"/>
    <xf numFmtId="0" fontId="3" fillId="0" borderId="29" xfId="0" applyFont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4" fillId="2" borderId="32" xfId="0" applyFont="1" applyFill="1" applyBorder="1"/>
    <xf numFmtId="0" fontId="4" fillId="2" borderId="33" xfId="0" applyFont="1" applyFill="1" applyBorder="1"/>
    <xf numFmtId="0" fontId="3" fillId="0" borderId="13" xfId="0" applyFont="1" applyBorder="1"/>
    <xf numFmtId="0" fontId="3" fillId="0" borderId="0" xfId="0" applyFont="1"/>
    <xf numFmtId="0" fontId="3" fillId="0" borderId="34" xfId="0" applyFont="1" applyBorder="1"/>
    <xf numFmtId="0" fontId="3" fillId="0" borderId="35" xfId="0" applyFont="1" applyBorder="1"/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/>
    <xf numFmtId="0" fontId="3" fillId="0" borderId="0" xfId="0" applyFont="1" applyFill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165" fontId="3" fillId="0" borderId="40" xfId="0" applyNumberFormat="1" applyFont="1" applyBorder="1" applyAlignment="1">
      <alignment horizontal="right"/>
    </xf>
    <xf numFmtId="0" fontId="3" fillId="0" borderId="40" xfId="0" applyFont="1" applyBorder="1"/>
    <xf numFmtId="166" fontId="3" fillId="0" borderId="15" xfId="0" applyNumberFormat="1" applyFont="1" applyBorder="1" applyAlignment="1">
      <alignment horizontal="right" indent="2"/>
    </xf>
    <xf numFmtId="166" fontId="3" fillId="0" borderId="16" xfId="0" applyNumberFormat="1" applyFont="1" applyBorder="1" applyAlignment="1">
      <alignment horizontal="right" indent="2"/>
    </xf>
    <xf numFmtId="0" fontId="3" fillId="0" borderId="9" xfId="0" applyFont="1" applyBorder="1"/>
    <xf numFmtId="165" fontId="3" fillId="0" borderId="8" xfId="0" applyNumberFormat="1" applyFont="1" applyBorder="1" applyAlignment="1">
      <alignment horizontal="right"/>
    </xf>
    <xf numFmtId="0" fontId="7" fillId="2" borderId="28" xfId="0" applyFont="1" applyFill="1" applyBorder="1"/>
    <xf numFmtId="0" fontId="7" fillId="2" borderId="31" xfId="0" applyFont="1" applyFill="1" applyBorder="1"/>
    <xf numFmtId="0" fontId="7" fillId="2" borderId="29" xfId="0" applyFont="1" applyFill="1" applyBorder="1"/>
    <xf numFmtId="166" fontId="7" fillId="2" borderId="41" xfId="0" applyNumberFormat="1" applyFont="1" applyFill="1" applyBorder="1" applyAlignment="1">
      <alignment horizontal="right" indent="2"/>
    </xf>
    <xf numFmtId="166" fontId="7" fillId="2" borderId="42" xfId="0" applyNumberFormat="1" applyFont="1" applyFill="1" applyBorder="1" applyAlignment="1">
      <alignment horizontal="right" indent="2"/>
    </xf>
    <xf numFmtId="0" fontId="8" fillId="0" borderId="0" xfId="0" applyFont="1"/>
    <xf numFmtId="0" fontId="0" fillId="0" borderId="0" xfId="0" applyAlignment="1"/>
    <xf numFmtId="0" fontId="9" fillId="0" borderId="0" xfId="0" applyFont="1" applyAlignment="1">
      <alignment horizontal="left" vertical="top" wrapText="1"/>
    </xf>
    <xf numFmtId="0" fontId="0" fillId="0" borderId="0" xfId="0" applyAlignment="1">
      <alignment vertical="justify"/>
    </xf>
    <xf numFmtId="0" fontId="0" fillId="0" borderId="0" xfId="0" applyAlignment="1">
      <alignment horizontal="left" wrapText="1"/>
    </xf>
    <xf numFmtId="0" fontId="3" fillId="0" borderId="43" xfId="1" applyFont="1" applyBorder="1" applyAlignment="1">
      <alignment horizontal="center"/>
    </xf>
    <xf numFmtId="0" fontId="3" fillId="0" borderId="44" xfId="1" applyFont="1" applyBorder="1" applyAlignment="1">
      <alignment horizontal="center"/>
    </xf>
    <xf numFmtId="49" fontId="4" fillId="0" borderId="45" xfId="1" applyNumberFormat="1" applyFont="1" applyBorder="1"/>
    <xf numFmtId="49" fontId="3" fillId="0" borderId="45" xfId="1" applyNumberFormat="1" applyFont="1" applyBorder="1"/>
    <xf numFmtId="49" fontId="3" fillId="0" borderId="45" xfId="1" applyNumberFormat="1" applyFont="1" applyBorder="1" applyAlignment="1">
      <alignment horizontal="right"/>
    </xf>
    <xf numFmtId="0" fontId="3" fillId="0" borderId="46" xfId="1" applyFont="1" applyBorder="1"/>
    <xf numFmtId="49" fontId="3" fillId="0" borderId="45" xfId="0" applyNumberFormat="1" applyFont="1" applyBorder="1" applyAlignment="1">
      <alignment horizontal="left"/>
    </xf>
    <xf numFmtId="0" fontId="3" fillId="0" borderId="47" xfId="0" applyNumberFormat="1" applyFont="1" applyBorder="1"/>
    <xf numFmtId="0" fontId="3" fillId="0" borderId="48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49" fontId="4" fillId="0" borderId="50" xfId="1" applyNumberFormat="1" applyFont="1" applyBorder="1"/>
    <xf numFmtId="49" fontId="3" fillId="0" borderId="50" xfId="1" applyNumberFormat="1" applyFont="1" applyBorder="1"/>
    <xf numFmtId="49" fontId="3" fillId="0" borderId="50" xfId="1" applyNumberFormat="1" applyFont="1" applyBorder="1" applyAlignment="1">
      <alignment horizontal="right"/>
    </xf>
    <xf numFmtId="0" fontId="3" fillId="0" borderId="51" xfId="1" applyFont="1" applyBorder="1" applyAlignment="1">
      <alignment horizontal="left"/>
    </xf>
    <xf numFmtId="0" fontId="3" fillId="0" borderId="50" xfId="1" applyFont="1" applyBorder="1" applyAlignment="1">
      <alignment horizontal="left"/>
    </xf>
    <xf numFmtId="0" fontId="3" fillId="0" borderId="52" xfId="1" applyFont="1" applyBorder="1" applyAlignment="1">
      <alignment horizontal="lef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4" fillId="2" borderId="21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5" fillId="0" borderId="0" xfId="0" applyFont="1" applyBorder="1"/>
    <xf numFmtId="3" fontId="3" fillId="0" borderId="35" xfId="0" applyNumberFormat="1" applyFont="1" applyBorder="1"/>
    <xf numFmtId="0" fontId="4" fillId="2" borderId="21" xfId="0" applyFont="1" applyFill="1" applyBorder="1"/>
    <xf numFmtId="0" fontId="4" fillId="2" borderId="22" xfId="0" applyFont="1" applyFill="1" applyBorder="1"/>
    <xf numFmtId="3" fontId="4" fillId="2" borderId="23" xfId="0" applyNumberFormat="1" applyFont="1" applyFill="1" applyBorder="1"/>
    <xf numFmtId="3" fontId="4" fillId="2" borderId="53" xfId="0" applyNumberFormat="1" applyFont="1" applyFill="1" applyBorder="1"/>
    <xf numFmtId="3" fontId="4" fillId="2" borderId="54" xfId="0" applyNumberFormat="1" applyFont="1" applyFill="1" applyBorder="1"/>
    <xf numFmtId="3" fontId="4" fillId="2" borderId="55" xfId="0" applyNumberFormat="1" applyFont="1" applyFill="1" applyBorder="1"/>
    <xf numFmtId="0" fontId="11" fillId="0" borderId="0" xfId="0" applyFont="1"/>
    <xf numFmtId="3" fontId="2" fillId="0" borderId="0" xfId="0" applyNumberFormat="1" applyFont="1" applyAlignment="1">
      <alignment horizontal="centerContinuous"/>
    </xf>
    <xf numFmtId="0" fontId="3" fillId="2" borderId="33" xfId="0" applyFont="1" applyFill="1" applyBorder="1"/>
    <xf numFmtId="0" fontId="4" fillId="2" borderId="58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4" fontId="6" fillId="2" borderId="4" xfId="0" applyNumberFormat="1" applyFont="1" applyFill="1" applyBorder="1" applyAlignment="1">
      <alignment horizontal="right"/>
    </xf>
    <xf numFmtId="4" fontId="6" fillId="2" borderId="33" xfId="0" applyNumberFormat="1" applyFont="1" applyFill="1" applyBorder="1" applyAlignment="1">
      <alignment horizontal="right"/>
    </xf>
    <xf numFmtId="0" fontId="3" fillId="0" borderId="17" xfId="0" applyFont="1" applyBorder="1"/>
    <xf numFmtId="3" fontId="3" fillId="0" borderId="26" xfId="0" applyNumberFormat="1" applyFont="1" applyBorder="1" applyAlignment="1">
      <alignment horizontal="right"/>
    </xf>
    <xf numFmtId="165" fontId="3" fillId="0" borderId="10" xfId="0" applyNumberFormat="1" applyFont="1" applyBorder="1" applyAlignment="1">
      <alignment horizontal="right"/>
    </xf>
    <xf numFmtId="3" fontId="3" fillId="0" borderId="36" xfId="0" applyNumberFormat="1" applyFont="1" applyBorder="1" applyAlignment="1">
      <alignment horizontal="right"/>
    </xf>
    <xf numFmtId="4" fontId="3" fillId="0" borderId="25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3" fillId="2" borderId="28" xfId="0" applyFont="1" applyFill="1" applyBorder="1"/>
    <xf numFmtId="0" fontId="4" fillId="2" borderId="31" xfId="0" applyFont="1" applyFill="1" applyBorder="1"/>
    <xf numFmtId="0" fontId="3" fillId="2" borderId="31" xfId="0" applyFont="1" applyFill="1" applyBorder="1"/>
    <xf numFmtId="4" fontId="3" fillId="2" borderId="42" xfId="0" applyNumberFormat="1" applyFont="1" applyFill="1" applyBorder="1"/>
    <xf numFmtId="4" fontId="3" fillId="2" borderId="28" xfId="0" applyNumberFormat="1" applyFont="1" applyFill="1" applyBorder="1"/>
    <xf numFmtId="4" fontId="3" fillId="2" borderId="31" xfId="0" applyNumberFormat="1" applyFont="1" applyFill="1" applyBorder="1"/>
    <xf numFmtId="3" fontId="4" fillId="2" borderId="31" xfId="0" applyNumberFormat="1" applyFont="1" applyFill="1" applyBorder="1" applyAlignment="1">
      <alignment horizontal="right"/>
    </xf>
    <xf numFmtId="3" fontId="4" fillId="2" borderId="42" xfId="0" applyNumberFormat="1" applyFont="1" applyFill="1" applyBorder="1" applyAlignment="1">
      <alignment horizontal="right"/>
    </xf>
    <xf numFmtId="3" fontId="12" fillId="0" borderId="0" xfId="0" applyNumberFormat="1" applyFont="1"/>
    <xf numFmtId="4" fontId="12" fillId="0" borderId="0" xfId="0" applyNumberFormat="1" applyFont="1"/>
    <xf numFmtId="4" fontId="0" fillId="0" borderId="0" xfId="0" applyNumberFormat="1"/>
    <xf numFmtId="0" fontId="13" fillId="0" borderId="0" xfId="1" applyFont="1" applyAlignment="1">
      <alignment horizontal="center"/>
    </xf>
    <xf numFmtId="0" fontId="10" fillId="0" borderId="0" xfId="1"/>
    <xf numFmtId="0" fontId="3" fillId="0" borderId="0" xfId="1" applyFont="1"/>
    <xf numFmtId="0" fontId="14" fillId="0" borderId="0" xfId="1" applyFont="1" applyAlignment="1">
      <alignment horizontal="centerContinuous"/>
    </xf>
    <xf numFmtId="0" fontId="15" fillId="0" borderId="0" xfId="1" applyFont="1" applyAlignment="1">
      <alignment horizontal="centerContinuous"/>
    </xf>
    <xf numFmtId="0" fontId="15" fillId="0" borderId="0" xfId="1" applyFont="1" applyAlignment="1">
      <alignment horizontal="right"/>
    </xf>
    <xf numFmtId="0" fontId="3" fillId="0" borderId="45" xfId="1" applyFont="1" applyBorder="1"/>
    <xf numFmtId="0" fontId="5" fillId="0" borderId="46" xfId="1" applyFont="1" applyBorder="1" applyAlignment="1">
      <alignment horizontal="right"/>
    </xf>
    <xf numFmtId="49" fontId="3" fillId="0" borderId="45" xfId="1" applyNumberFormat="1" applyFont="1" applyBorder="1" applyAlignment="1">
      <alignment horizontal="left"/>
    </xf>
    <xf numFmtId="0" fontId="3" fillId="0" borderId="47" xfId="1" applyFont="1" applyBorder="1"/>
    <xf numFmtId="49" fontId="3" fillId="0" borderId="48" xfId="1" applyNumberFormat="1" applyFont="1" applyBorder="1" applyAlignment="1">
      <alignment horizontal="center"/>
    </xf>
    <xf numFmtId="0" fontId="3" fillId="0" borderId="50" xfId="1" applyFont="1" applyBorder="1"/>
    <xf numFmtId="0" fontId="3" fillId="0" borderId="51" xfId="1" applyFont="1" applyBorder="1" applyAlignment="1">
      <alignment horizontal="center" shrinkToFit="1"/>
    </xf>
    <xf numFmtId="0" fontId="3" fillId="0" borderId="50" xfId="1" applyFont="1" applyBorder="1" applyAlignment="1">
      <alignment horizontal="center" shrinkToFit="1"/>
    </xf>
    <xf numFmtId="0" fontId="3" fillId="0" borderId="52" xfId="1" applyFont="1" applyBorder="1" applyAlignment="1">
      <alignment horizontal="center" shrinkToFit="1"/>
    </xf>
    <xf numFmtId="0" fontId="5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/>
    <xf numFmtId="49" fontId="5" fillId="2" borderId="10" xfId="1" applyNumberFormat="1" applyFont="1" applyFill="1" applyBorder="1"/>
    <xf numFmtId="0" fontId="5" fillId="2" borderId="8" xfId="1" applyFont="1" applyFill="1" applyBorder="1" applyAlignment="1">
      <alignment horizontal="center"/>
    </xf>
    <xf numFmtId="0" fontId="5" fillId="2" borderId="8" xfId="1" applyNumberFormat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4" fillId="0" borderId="56" xfId="1" applyFont="1" applyBorder="1" applyAlignment="1">
      <alignment horizontal="center"/>
    </xf>
    <xf numFmtId="49" fontId="4" fillId="0" borderId="56" xfId="1" applyNumberFormat="1" applyFont="1" applyBorder="1" applyAlignment="1">
      <alignment horizontal="left"/>
    </xf>
    <xf numFmtId="0" fontId="4" fillId="0" borderId="15" xfId="1" applyFont="1" applyBorder="1"/>
    <xf numFmtId="0" fontId="3" fillId="0" borderId="9" xfId="1" applyFont="1" applyBorder="1" applyAlignment="1">
      <alignment horizontal="center"/>
    </xf>
    <xf numFmtId="0" fontId="3" fillId="0" borderId="9" xfId="1" applyNumberFormat="1" applyFont="1" applyBorder="1" applyAlignment="1">
      <alignment horizontal="right"/>
    </xf>
    <xf numFmtId="0" fontId="3" fillId="0" borderId="8" xfId="1" applyNumberFormat="1" applyFont="1" applyBorder="1"/>
    <xf numFmtId="0" fontId="10" fillId="0" borderId="0" xfId="1" applyNumberFormat="1"/>
    <xf numFmtId="0" fontId="16" fillId="0" borderId="0" xfId="1" applyFont="1"/>
    <xf numFmtId="0" fontId="17" fillId="0" borderId="59" xfId="1" applyFont="1" applyBorder="1" applyAlignment="1">
      <alignment horizontal="center" vertical="top"/>
    </xf>
    <xf numFmtId="49" fontId="17" fillId="0" borderId="59" xfId="1" applyNumberFormat="1" applyFont="1" applyBorder="1" applyAlignment="1">
      <alignment horizontal="left" vertical="top"/>
    </xf>
    <xf numFmtId="0" fontId="17" fillId="0" borderId="59" xfId="1" applyFont="1" applyBorder="1" applyAlignment="1">
      <alignment vertical="top" wrapText="1"/>
    </xf>
    <xf numFmtId="49" fontId="17" fillId="0" borderId="59" xfId="1" applyNumberFormat="1" applyFont="1" applyBorder="1" applyAlignment="1">
      <alignment horizontal="center" shrinkToFit="1"/>
    </xf>
    <xf numFmtId="4" fontId="17" fillId="0" borderId="59" xfId="1" applyNumberFormat="1" applyFont="1" applyBorder="1" applyAlignment="1">
      <alignment horizontal="right"/>
    </xf>
    <xf numFmtId="4" fontId="17" fillId="0" borderId="59" xfId="1" applyNumberFormat="1" applyFont="1" applyBorder="1"/>
    <xf numFmtId="0" fontId="18" fillId="0" borderId="0" xfId="1" applyFont="1"/>
    <xf numFmtId="0" fontId="5" fillId="0" borderId="56" xfId="1" applyFont="1" applyBorder="1" applyAlignment="1">
      <alignment horizontal="center"/>
    </xf>
    <xf numFmtId="0" fontId="19" fillId="0" borderId="0" xfId="1" applyFont="1" applyAlignment="1">
      <alignment wrapText="1"/>
    </xf>
    <xf numFmtId="49" fontId="5" fillId="0" borderId="56" xfId="1" applyNumberFormat="1" applyFont="1" applyBorder="1" applyAlignment="1">
      <alignment horizontal="right"/>
    </xf>
    <xf numFmtId="49" fontId="20" fillId="3" borderId="60" xfId="1" applyNumberFormat="1" applyFont="1" applyFill="1" applyBorder="1" applyAlignment="1">
      <alignment horizontal="left" wrapText="1"/>
    </xf>
    <xf numFmtId="49" fontId="21" fillId="0" borderId="61" xfId="0" applyNumberFormat="1" applyFont="1" applyBorder="1" applyAlignment="1">
      <alignment horizontal="left" wrapText="1"/>
    </xf>
    <xf numFmtId="4" fontId="20" fillId="3" borderId="62" xfId="1" applyNumberFormat="1" applyFont="1" applyFill="1" applyBorder="1" applyAlignment="1">
      <alignment horizontal="right" wrapText="1"/>
    </xf>
    <xf numFmtId="0" fontId="20" fillId="3" borderId="34" xfId="1" applyFont="1" applyFill="1" applyBorder="1" applyAlignment="1">
      <alignment horizontal="left" wrapText="1"/>
    </xf>
    <xf numFmtId="0" fontId="20" fillId="0" borderId="13" xfId="0" applyFont="1" applyBorder="1" applyAlignment="1">
      <alignment horizontal="right"/>
    </xf>
    <xf numFmtId="0" fontId="3" fillId="2" borderId="10" xfId="1" applyFont="1" applyFill="1" applyBorder="1" applyAlignment="1">
      <alignment horizontal="center"/>
    </xf>
    <xf numFmtId="49" fontId="22" fillId="2" borderId="10" xfId="1" applyNumberFormat="1" applyFont="1" applyFill="1" applyBorder="1" applyAlignment="1">
      <alignment horizontal="left"/>
    </xf>
    <xf numFmtId="0" fontId="22" fillId="2" borderId="15" xfId="1" applyFont="1" applyFill="1" applyBorder="1"/>
    <xf numFmtId="0" fontId="3" fillId="2" borderId="9" xfId="1" applyFont="1" applyFill="1" applyBorder="1" applyAlignment="1">
      <alignment horizontal="center"/>
    </xf>
    <xf numFmtId="4" fontId="3" fillId="2" borderId="9" xfId="1" applyNumberFormat="1" applyFont="1" applyFill="1" applyBorder="1" applyAlignment="1">
      <alignment horizontal="right"/>
    </xf>
    <xf numFmtId="4" fontId="3" fillId="2" borderId="8" xfId="1" applyNumberFormat="1" applyFont="1" applyFill="1" applyBorder="1" applyAlignment="1">
      <alignment horizontal="right"/>
    </xf>
    <xf numFmtId="4" fontId="4" fillId="2" borderId="10" xfId="1" applyNumberFormat="1" applyFont="1" applyFill="1" applyBorder="1"/>
    <xf numFmtId="3" fontId="10" fillId="0" borderId="0" xfId="1" applyNumberFormat="1"/>
    <xf numFmtId="0" fontId="10" fillId="0" borderId="0" xfId="1" applyBorder="1"/>
    <xf numFmtId="0" fontId="23" fillId="0" borderId="0" xfId="1" applyFont="1" applyAlignment="1"/>
    <xf numFmtId="0" fontId="10" fillId="0" borderId="0" xfId="1" applyAlignment="1">
      <alignment horizontal="right"/>
    </xf>
    <xf numFmtId="0" fontId="24" fillId="0" borderId="0" xfId="1" applyFont="1" applyBorder="1"/>
    <xf numFmtId="3" fontId="24" fillId="0" borderId="0" xfId="1" applyNumberFormat="1" applyFont="1" applyBorder="1" applyAlignment="1">
      <alignment horizontal="right"/>
    </xf>
    <xf numFmtId="4" fontId="24" fillId="0" borderId="0" xfId="1" applyNumberFormat="1" applyFont="1" applyBorder="1"/>
    <xf numFmtId="0" fontId="23" fillId="0" borderId="0" xfId="1" applyFont="1" applyBorder="1" applyAlignment="1"/>
    <xf numFmtId="0" fontId="10" fillId="0" borderId="0" xfId="1" applyBorder="1" applyAlignment="1">
      <alignment horizontal="right"/>
    </xf>
    <xf numFmtId="49" fontId="5" fillId="0" borderId="12" xfId="0" applyNumberFormat="1" applyFont="1" applyBorder="1"/>
    <xf numFmtId="3" fontId="3" fillId="0" borderId="13" xfId="0" applyNumberFormat="1" applyFont="1" applyBorder="1"/>
    <xf numFmtId="3" fontId="3" fillId="0" borderId="56" xfId="0" applyNumberFormat="1" applyFont="1" applyBorder="1"/>
    <xf numFmtId="3" fontId="3" fillId="0" borderId="57" xfId="0" applyNumberFormat="1" applyFont="1" applyBorder="1"/>
  </cellXfs>
  <cellStyles count="2">
    <cellStyle name="normální" xfId="0" builtinId="0"/>
    <cellStyle name="normální_POL.XL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1"/>
  <dimension ref="A1:BE55"/>
  <sheetViews>
    <sheetView topLeftCell="A4" workbookViewId="0"/>
  </sheetViews>
  <sheetFormatPr defaultRowHeight="12.75"/>
  <cols>
    <col min="1" max="1" width="2" customWidth="1"/>
    <col min="2" max="2" width="15" customWidth="1"/>
    <col min="3" max="3" width="15.85546875" customWidth="1"/>
    <col min="4" max="4" width="14.5703125" customWidth="1"/>
    <col min="5" max="5" width="13.5703125" customWidth="1"/>
    <col min="6" max="6" width="16.5703125" customWidth="1"/>
    <col min="7" max="7" width="15.28515625" customWidth="1"/>
  </cols>
  <sheetData>
    <row r="1" spans="1:57" ht="24.75" customHeight="1" thickBot="1">
      <c r="A1" s="1" t="s">
        <v>74</v>
      </c>
      <c r="B1" s="2"/>
      <c r="C1" s="2"/>
      <c r="D1" s="2"/>
      <c r="E1" s="2"/>
      <c r="F1" s="2"/>
      <c r="G1" s="2"/>
    </row>
    <row r="2" spans="1:57" ht="12.75" customHeight="1">
      <c r="A2" s="3" t="s">
        <v>0</v>
      </c>
      <c r="B2" s="4"/>
      <c r="C2" s="5" t="str">
        <f>Rekapitulace!H1</f>
        <v>13-19-1</v>
      </c>
      <c r="D2" s="5" t="str">
        <f>Rekapitulace!G2</f>
        <v>DODATEK Č. 1</v>
      </c>
      <c r="E2" s="6"/>
      <c r="F2" s="7" t="s">
        <v>1</v>
      </c>
      <c r="G2" s="8"/>
    </row>
    <row r="3" spans="1:57" ht="3" hidden="1" customHeight="1">
      <c r="A3" s="9"/>
      <c r="B3" s="10"/>
      <c r="C3" s="11"/>
      <c r="D3" s="11"/>
      <c r="E3" s="12"/>
      <c r="F3" s="13"/>
      <c r="G3" s="14"/>
    </row>
    <row r="4" spans="1:57" ht="12" customHeight="1">
      <c r="A4" s="15" t="s">
        <v>2</v>
      </c>
      <c r="B4" s="10"/>
      <c r="C4" s="11" t="s">
        <v>3</v>
      </c>
      <c r="D4" s="11"/>
      <c r="E4" s="12"/>
      <c r="F4" s="13" t="s">
        <v>4</v>
      </c>
      <c r="G4" s="16"/>
    </row>
    <row r="5" spans="1:57" ht="12.95" customHeight="1">
      <c r="A5" s="17" t="s">
        <v>79</v>
      </c>
      <c r="B5" s="18"/>
      <c r="C5" s="19" t="s">
        <v>80</v>
      </c>
      <c r="D5" s="20"/>
      <c r="E5" s="18"/>
      <c r="F5" s="13" t="s">
        <v>6</v>
      </c>
      <c r="G5" s="14"/>
    </row>
    <row r="6" spans="1:57" ht="12.95" customHeight="1">
      <c r="A6" s="15" t="s">
        <v>7</v>
      </c>
      <c r="B6" s="10"/>
      <c r="C6" s="11" t="s">
        <v>8</v>
      </c>
      <c r="D6" s="11"/>
      <c r="E6" s="12"/>
      <c r="F6" s="21" t="s">
        <v>9</v>
      </c>
      <c r="G6" s="22"/>
      <c r="O6" s="23"/>
    </row>
    <row r="7" spans="1:57" ht="12.95" customHeight="1">
      <c r="A7" s="24" t="s">
        <v>76</v>
      </c>
      <c r="B7" s="25"/>
      <c r="C7" s="26" t="s">
        <v>77</v>
      </c>
      <c r="D7" s="27"/>
      <c r="E7" s="27"/>
      <c r="F7" s="28" t="s">
        <v>10</v>
      </c>
      <c r="G7" s="22">
        <f>IF(PocetMJ=0,,ROUND((F30+F32)/PocetMJ,1))</f>
        <v>0</v>
      </c>
    </row>
    <row r="8" spans="1:57">
      <c r="A8" s="29" t="s">
        <v>11</v>
      </c>
      <c r="B8" s="13"/>
      <c r="C8" s="30" t="s">
        <v>108</v>
      </c>
      <c r="D8" s="30"/>
      <c r="E8" s="31"/>
      <c r="F8" s="32" t="s">
        <v>12</v>
      </c>
      <c r="G8" s="33"/>
      <c r="H8" s="34"/>
      <c r="I8" s="35"/>
    </row>
    <row r="9" spans="1:57">
      <c r="A9" s="29" t="s">
        <v>13</v>
      </c>
      <c r="B9" s="13"/>
      <c r="C9" s="30" t="str">
        <f>Projektant</f>
        <v>STAVTES STAVEBNĚ-TECHNICKÁ SPOL. S R.O.</v>
      </c>
      <c r="D9" s="30"/>
      <c r="E9" s="31"/>
      <c r="F9" s="13"/>
      <c r="G9" s="36"/>
      <c r="H9" s="37"/>
    </row>
    <row r="10" spans="1:57">
      <c r="A10" s="29" t="s">
        <v>14</v>
      </c>
      <c r="B10" s="13"/>
      <c r="C10" s="30" t="s">
        <v>107</v>
      </c>
      <c r="D10" s="30"/>
      <c r="E10" s="30"/>
      <c r="F10" s="38"/>
      <c r="G10" s="39"/>
      <c r="H10" s="40"/>
    </row>
    <row r="11" spans="1:57" ht="13.5" customHeight="1">
      <c r="A11" s="29" t="s">
        <v>15</v>
      </c>
      <c r="B11" s="13"/>
      <c r="C11" s="30"/>
      <c r="D11" s="30"/>
      <c r="E11" s="30"/>
      <c r="F11" s="41" t="s">
        <v>16</v>
      </c>
      <c r="G11" s="42" t="s">
        <v>78</v>
      </c>
      <c r="H11" s="37"/>
      <c r="BA11" s="43"/>
      <c r="BB11" s="43"/>
      <c r="BC11" s="43"/>
      <c r="BD11" s="43"/>
      <c r="BE11" s="43"/>
    </row>
    <row r="12" spans="1:57" ht="12.75" customHeight="1">
      <c r="A12" s="44" t="s">
        <v>17</v>
      </c>
      <c r="B12" s="10"/>
      <c r="C12" s="45"/>
      <c r="D12" s="45"/>
      <c r="E12" s="45"/>
      <c r="F12" s="46" t="s">
        <v>18</v>
      </c>
      <c r="G12" s="47"/>
      <c r="H12" s="37"/>
    </row>
    <row r="13" spans="1:57" ht="28.5" customHeight="1" thickBot="1">
      <c r="A13" s="48" t="s">
        <v>19</v>
      </c>
      <c r="B13" s="49"/>
      <c r="C13" s="49"/>
      <c r="D13" s="49"/>
      <c r="E13" s="50"/>
      <c r="F13" s="50"/>
      <c r="G13" s="51"/>
      <c r="H13" s="37"/>
    </row>
    <row r="14" spans="1:57" ht="17.25" customHeight="1" thickBot="1">
      <c r="A14" s="52" t="s">
        <v>20</v>
      </c>
      <c r="B14" s="53"/>
      <c r="C14" s="54"/>
      <c r="D14" s="55" t="s">
        <v>21</v>
      </c>
      <c r="E14" s="56"/>
      <c r="F14" s="56"/>
      <c r="G14" s="54"/>
    </row>
    <row r="15" spans="1:57" ht="15.95" customHeight="1">
      <c r="A15" s="57"/>
      <c r="B15" s="58" t="s">
        <v>22</v>
      </c>
      <c r="C15" s="59">
        <f>HSV</f>
        <v>0</v>
      </c>
      <c r="D15" s="60" t="str">
        <f>Rekapitulace!A13</f>
        <v>Ztížené výrobní podmínky</v>
      </c>
      <c r="E15" s="61"/>
      <c r="F15" s="62"/>
      <c r="G15" s="59">
        <f>Rekapitulace!I13</f>
        <v>0</v>
      </c>
    </row>
    <row r="16" spans="1:57" ht="15.95" customHeight="1">
      <c r="A16" s="57" t="s">
        <v>23</v>
      </c>
      <c r="B16" s="58" t="s">
        <v>24</v>
      </c>
      <c r="C16" s="59">
        <f>PSV</f>
        <v>0</v>
      </c>
      <c r="D16" s="9" t="str">
        <f>Rekapitulace!A14</f>
        <v>Oborová přirážka</v>
      </c>
      <c r="E16" s="63"/>
      <c r="F16" s="64"/>
      <c r="G16" s="59">
        <f>Rekapitulace!I14</f>
        <v>0</v>
      </c>
    </row>
    <row r="17" spans="1:7" ht="15.95" customHeight="1">
      <c r="A17" s="57" t="s">
        <v>25</v>
      </c>
      <c r="B17" s="58" t="s">
        <v>26</v>
      </c>
      <c r="C17" s="59">
        <f>Mont</f>
        <v>0</v>
      </c>
      <c r="D17" s="9" t="str">
        <f>Rekapitulace!A15</f>
        <v>Přesun stavebních kapacit</v>
      </c>
      <c r="E17" s="63"/>
      <c r="F17" s="64"/>
      <c r="G17" s="59">
        <f>Rekapitulace!I15</f>
        <v>0</v>
      </c>
    </row>
    <row r="18" spans="1:7" ht="15.95" customHeight="1">
      <c r="A18" s="65" t="s">
        <v>27</v>
      </c>
      <c r="B18" s="66" t="s">
        <v>28</v>
      </c>
      <c r="C18" s="59">
        <f>Dodavka</f>
        <v>0</v>
      </c>
      <c r="D18" s="9" t="str">
        <f>Rekapitulace!A16</f>
        <v>Mimostaveništní doprava</v>
      </c>
      <c r="E18" s="63"/>
      <c r="F18" s="64"/>
      <c r="G18" s="59">
        <f>Rekapitulace!I16</f>
        <v>0</v>
      </c>
    </row>
    <row r="19" spans="1:7" ht="15.95" customHeight="1">
      <c r="A19" s="67" t="s">
        <v>29</v>
      </c>
      <c r="B19" s="58"/>
      <c r="C19" s="59">
        <f>SUM(C15:C18)</f>
        <v>0</v>
      </c>
      <c r="D19" s="9" t="str">
        <f>Rekapitulace!A17</f>
        <v>Zařízení staveniště</v>
      </c>
      <c r="E19" s="63"/>
      <c r="F19" s="64"/>
      <c r="G19" s="59">
        <f>Rekapitulace!I17</f>
        <v>0</v>
      </c>
    </row>
    <row r="20" spans="1:7" ht="15.95" customHeight="1">
      <c r="A20" s="67"/>
      <c r="B20" s="58"/>
      <c r="C20" s="59"/>
      <c r="D20" s="9" t="str">
        <f>Rekapitulace!A18</f>
        <v>Provoz investora</v>
      </c>
      <c r="E20" s="63"/>
      <c r="F20" s="64"/>
      <c r="G20" s="59">
        <f>Rekapitulace!I18</f>
        <v>0</v>
      </c>
    </row>
    <row r="21" spans="1:7" ht="15.95" customHeight="1">
      <c r="A21" s="67" t="s">
        <v>30</v>
      </c>
      <c r="B21" s="58"/>
      <c r="C21" s="59">
        <f>HZS</f>
        <v>0</v>
      </c>
      <c r="D21" s="9" t="str">
        <f>Rekapitulace!A19</f>
        <v>Kompletační činnost (IČD)</v>
      </c>
      <c r="E21" s="63"/>
      <c r="F21" s="64"/>
      <c r="G21" s="59">
        <f>Rekapitulace!I19</f>
        <v>0</v>
      </c>
    </row>
    <row r="22" spans="1:7" ht="15.95" customHeight="1">
      <c r="A22" s="68" t="s">
        <v>31</v>
      </c>
      <c r="B22" s="69"/>
      <c r="C22" s="59">
        <f>C19+C21</f>
        <v>0</v>
      </c>
      <c r="D22" s="9" t="s">
        <v>32</v>
      </c>
      <c r="E22" s="63"/>
      <c r="F22" s="64"/>
      <c r="G22" s="59">
        <f>G23-SUM(G15:G21)</f>
        <v>0</v>
      </c>
    </row>
    <row r="23" spans="1:7" ht="15.95" customHeight="1" thickBot="1">
      <c r="A23" s="70" t="s">
        <v>33</v>
      </c>
      <c r="B23" s="71"/>
      <c r="C23" s="72">
        <f>C22+G23</f>
        <v>0</v>
      </c>
      <c r="D23" s="73" t="s">
        <v>34</v>
      </c>
      <c r="E23" s="74"/>
      <c r="F23" s="75"/>
      <c r="G23" s="59">
        <f>VRN</f>
        <v>0</v>
      </c>
    </row>
    <row r="24" spans="1:7">
      <c r="A24" s="76" t="s">
        <v>35</v>
      </c>
      <c r="B24" s="77"/>
      <c r="C24" s="78"/>
      <c r="D24" s="77" t="s">
        <v>36</v>
      </c>
      <c r="E24" s="77"/>
      <c r="F24" s="79" t="s">
        <v>37</v>
      </c>
      <c r="G24" s="80"/>
    </row>
    <row r="25" spans="1:7">
      <c r="A25" s="68" t="s">
        <v>38</v>
      </c>
      <c r="B25" s="69"/>
      <c r="C25" s="81"/>
      <c r="D25" s="69" t="s">
        <v>38</v>
      </c>
      <c r="E25" s="82"/>
      <c r="F25" s="83" t="s">
        <v>38</v>
      </c>
      <c r="G25" s="84"/>
    </row>
    <row r="26" spans="1:7" ht="37.5" customHeight="1">
      <c r="A26" s="68" t="s">
        <v>39</v>
      </c>
      <c r="B26" s="85"/>
      <c r="C26" s="81"/>
      <c r="D26" s="69" t="s">
        <v>39</v>
      </c>
      <c r="E26" s="82"/>
      <c r="F26" s="83" t="s">
        <v>39</v>
      </c>
      <c r="G26" s="84"/>
    </row>
    <row r="27" spans="1:7">
      <c r="A27" s="68"/>
      <c r="B27" s="86"/>
      <c r="C27" s="81"/>
      <c r="D27" s="69"/>
      <c r="E27" s="82"/>
      <c r="F27" s="83"/>
      <c r="G27" s="84"/>
    </row>
    <row r="28" spans="1:7">
      <c r="A28" s="68" t="s">
        <v>40</v>
      </c>
      <c r="B28" s="69"/>
      <c r="C28" s="81"/>
      <c r="D28" s="83" t="s">
        <v>41</v>
      </c>
      <c r="E28" s="81"/>
      <c r="F28" s="87" t="s">
        <v>41</v>
      </c>
      <c r="G28" s="84"/>
    </row>
    <row r="29" spans="1:7" ht="69" customHeight="1">
      <c r="A29" s="68"/>
      <c r="B29" s="69"/>
      <c r="C29" s="88"/>
      <c r="D29" s="89"/>
      <c r="E29" s="88"/>
      <c r="F29" s="69"/>
      <c r="G29" s="84"/>
    </row>
    <row r="30" spans="1:7">
      <c r="A30" s="90" t="s">
        <v>42</v>
      </c>
      <c r="B30" s="91"/>
      <c r="C30" s="92">
        <v>21</v>
      </c>
      <c r="D30" s="91" t="s">
        <v>43</v>
      </c>
      <c r="E30" s="93"/>
      <c r="F30" s="94">
        <f>C23-F32</f>
        <v>0</v>
      </c>
      <c r="G30" s="95"/>
    </row>
    <row r="31" spans="1:7">
      <c r="A31" s="90" t="s">
        <v>44</v>
      </c>
      <c r="B31" s="91"/>
      <c r="C31" s="92">
        <f>SazbaDPH1</f>
        <v>21</v>
      </c>
      <c r="D31" s="91" t="s">
        <v>45</v>
      </c>
      <c r="E31" s="93"/>
      <c r="F31" s="94">
        <f>ROUND(PRODUCT(F30,C31/100),0)</f>
        <v>0</v>
      </c>
      <c r="G31" s="95"/>
    </row>
    <row r="32" spans="1:7">
      <c r="A32" s="90" t="s">
        <v>42</v>
      </c>
      <c r="B32" s="91"/>
      <c r="C32" s="92">
        <v>0</v>
      </c>
      <c r="D32" s="91" t="s">
        <v>45</v>
      </c>
      <c r="E32" s="93"/>
      <c r="F32" s="94">
        <v>0</v>
      </c>
      <c r="G32" s="95"/>
    </row>
    <row r="33" spans="1:8">
      <c r="A33" s="90" t="s">
        <v>44</v>
      </c>
      <c r="B33" s="96"/>
      <c r="C33" s="97">
        <f>SazbaDPH2</f>
        <v>0</v>
      </c>
      <c r="D33" s="91" t="s">
        <v>45</v>
      </c>
      <c r="E33" s="64"/>
      <c r="F33" s="94">
        <f>ROUND(PRODUCT(F32,C33/100),0)</f>
        <v>0</v>
      </c>
      <c r="G33" s="95"/>
    </row>
    <row r="34" spans="1:8" s="103" customFormat="1" ht="19.5" customHeight="1" thickBot="1">
      <c r="A34" s="98" t="s">
        <v>46</v>
      </c>
      <c r="B34" s="99"/>
      <c r="C34" s="99"/>
      <c r="D34" s="99"/>
      <c r="E34" s="100"/>
      <c r="F34" s="101">
        <f>ROUND(SUM(F30:F33),0)</f>
        <v>0</v>
      </c>
      <c r="G34" s="102"/>
    </row>
    <row r="36" spans="1:8">
      <c r="A36" s="104" t="s">
        <v>47</v>
      </c>
      <c r="B36" s="104"/>
      <c r="C36" s="104"/>
      <c r="D36" s="104"/>
      <c r="E36" s="104"/>
      <c r="F36" s="104"/>
      <c r="G36" s="104"/>
      <c r="H36" t="s">
        <v>5</v>
      </c>
    </row>
    <row r="37" spans="1:8" ht="14.25" customHeight="1">
      <c r="A37" s="104"/>
      <c r="B37" s="105"/>
      <c r="C37" s="105"/>
      <c r="D37" s="105"/>
      <c r="E37" s="105"/>
      <c r="F37" s="105"/>
      <c r="G37" s="105"/>
      <c r="H37" t="s">
        <v>5</v>
      </c>
    </row>
    <row r="38" spans="1:8" ht="12.75" customHeight="1">
      <c r="A38" s="106"/>
      <c r="B38" s="105"/>
      <c r="C38" s="105"/>
      <c r="D38" s="105"/>
      <c r="E38" s="105"/>
      <c r="F38" s="105"/>
      <c r="G38" s="105"/>
      <c r="H38" t="s">
        <v>5</v>
      </c>
    </row>
    <row r="39" spans="1:8">
      <c r="A39" s="106"/>
      <c r="B39" s="105"/>
      <c r="C39" s="105"/>
      <c r="D39" s="105"/>
      <c r="E39" s="105"/>
      <c r="F39" s="105"/>
      <c r="G39" s="105"/>
      <c r="H39" t="s">
        <v>5</v>
      </c>
    </row>
    <row r="40" spans="1:8">
      <c r="A40" s="106"/>
      <c r="B40" s="105"/>
      <c r="C40" s="105"/>
      <c r="D40" s="105"/>
      <c r="E40" s="105"/>
      <c r="F40" s="105"/>
      <c r="G40" s="105"/>
      <c r="H40" t="s">
        <v>5</v>
      </c>
    </row>
    <row r="41" spans="1:8">
      <c r="A41" s="106"/>
      <c r="B41" s="105"/>
      <c r="C41" s="105"/>
      <c r="D41" s="105"/>
      <c r="E41" s="105"/>
      <c r="F41" s="105"/>
      <c r="G41" s="105"/>
      <c r="H41" t="s">
        <v>5</v>
      </c>
    </row>
    <row r="42" spans="1:8">
      <c r="A42" s="106"/>
      <c r="B42" s="105"/>
      <c r="C42" s="105"/>
      <c r="D42" s="105"/>
      <c r="E42" s="105"/>
      <c r="F42" s="105"/>
      <c r="G42" s="105"/>
      <c r="H42" t="s">
        <v>5</v>
      </c>
    </row>
    <row r="43" spans="1:8">
      <c r="A43" s="106"/>
      <c r="B43" s="105"/>
      <c r="C43" s="105"/>
      <c r="D43" s="105"/>
      <c r="E43" s="105"/>
      <c r="F43" s="105"/>
      <c r="G43" s="105"/>
      <c r="H43" t="s">
        <v>5</v>
      </c>
    </row>
    <row r="44" spans="1:8">
      <c r="A44" s="106"/>
      <c r="B44" s="105"/>
      <c r="C44" s="105"/>
      <c r="D44" s="105"/>
      <c r="E44" s="105"/>
      <c r="F44" s="105"/>
      <c r="G44" s="105"/>
      <c r="H44" t="s">
        <v>5</v>
      </c>
    </row>
    <row r="45" spans="1:8" ht="0.75" customHeight="1">
      <c r="A45" s="106"/>
      <c r="B45" s="105"/>
      <c r="C45" s="105"/>
      <c r="D45" s="105"/>
      <c r="E45" s="105"/>
      <c r="F45" s="105"/>
      <c r="G45" s="105"/>
      <c r="H45" t="s">
        <v>5</v>
      </c>
    </row>
    <row r="46" spans="1:8">
      <c r="B46" s="107"/>
      <c r="C46" s="107"/>
      <c r="D46" s="107"/>
      <c r="E46" s="107"/>
      <c r="F46" s="107"/>
      <c r="G46" s="107"/>
    </row>
    <row r="47" spans="1:8">
      <c r="B47" s="107"/>
      <c r="C47" s="107"/>
      <c r="D47" s="107"/>
      <c r="E47" s="107"/>
      <c r="F47" s="107"/>
      <c r="G47" s="107"/>
    </row>
    <row r="48" spans="1:8">
      <c r="B48" s="107"/>
      <c r="C48" s="107"/>
      <c r="D48" s="107"/>
      <c r="E48" s="107"/>
      <c r="F48" s="107"/>
      <c r="G48" s="107"/>
    </row>
    <row r="49" spans="2:7">
      <c r="B49" s="107"/>
      <c r="C49" s="107"/>
      <c r="D49" s="107"/>
      <c r="E49" s="107"/>
      <c r="F49" s="107"/>
      <c r="G49" s="107"/>
    </row>
    <row r="50" spans="2:7">
      <c r="B50" s="107"/>
      <c r="C50" s="107"/>
      <c r="D50" s="107"/>
      <c r="E50" s="107"/>
      <c r="F50" s="107"/>
      <c r="G50" s="107"/>
    </row>
    <row r="51" spans="2:7">
      <c r="B51" s="107"/>
      <c r="C51" s="107"/>
      <c r="D51" s="107"/>
      <c r="E51" s="107"/>
      <c r="F51" s="107"/>
      <c r="G51" s="107"/>
    </row>
    <row r="52" spans="2:7">
      <c r="B52" s="107"/>
      <c r="C52" s="107"/>
      <c r="D52" s="107"/>
      <c r="E52" s="107"/>
      <c r="F52" s="107"/>
      <c r="G52" s="107"/>
    </row>
    <row r="53" spans="2:7">
      <c r="B53" s="107"/>
      <c r="C53" s="107"/>
      <c r="D53" s="107"/>
      <c r="E53" s="107"/>
      <c r="F53" s="107"/>
      <c r="G53" s="107"/>
    </row>
    <row r="54" spans="2:7">
      <c r="B54" s="107"/>
      <c r="C54" s="107"/>
      <c r="D54" s="107"/>
      <c r="E54" s="107"/>
      <c r="F54" s="107"/>
      <c r="G54" s="107"/>
    </row>
    <row r="55" spans="2:7">
      <c r="B55" s="107"/>
      <c r="C55" s="107"/>
      <c r="D55" s="107"/>
      <c r="E55" s="107"/>
      <c r="F55" s="107"/>
      <c r="G55" s="107"/>
    </row>
  </sheetData>
  <mergeCells count="22">
    <mergeCell ref="B52:G52"/>
    <mergeCell ref="B53:G53"/>
    <mergeCell ref="B54:G54"/>
    <mergeCell ref="B55:G55"/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31"/>
  <dimension ref="A1:BE72"/>
  <sheetViews>
    <sheetView workbookViewId="0">
      <selection activeCell="H21" sqref="H21:I21"/>
    </sheetView>
  </sheetViews>
  <sheetFormatPr defaultRowHeight="12.75"/>
  <cols>
    <col min="1" max="1" width="5.85546875" customWidth="1"/>
    <col min="2" max="2" width="6.140625" customWidth="1"/>
    <col min="3" max="3" width="11.42578125" customWidth="1"/>
    <col min="4" max="4" width="15.85546875" customWidth="1"/>
    <col min="5" max="5" width="11.28515625" customWidth="1"/>
    <col min="6" max="6" width="10.85546875" customWidth="1"/>
    <col min="7" max="7" width="11" customWidth="1"/>
    <col min="8" max="8" width="11.140625" customWidth="1"/>
    <col min="9" max="9" width="10.7109375" customWidth="1"/>
  </cols>
  <sheetData>
    <row r="1" spans="1:57" ht="13.5" thickTop="1">
      <c r="A1" s="108" t="s">
        <v>48</v>
      </c>
      <c r="B1" s="109"/>
      <c r="C1" s="110" t="str">
        <f>CONCATENATE(cislostavby," ",nazevstavby)</f>
        <v>ST13-19-1 ZATEPLENÍ ZŠ LIBINA Č.P.520</v>
      </c>
      <c r="D1" s="111"/>
      <c r="E1" s="112"/>
      <c r="F1" s="111"/>
      <c r="G1" s="113" t="s">
        <v>49</v>
      </c>
      <c r="H1" s="114" t="s">
        <v>81</v>
      </c>
      <c r="I1" s="115"/>
    </row>
    <row r="2" spans="1:57" ht="13.5" thickBot="1">
      <c r="A2" s="116" t="s">
        <v>50</v>
      </c>
      <c r="B2" s="117"/>
      <c r="C2" s="118" t="str">
        <f>CONCATENATE(cisloobjektu," ",nazevobjektu)</f>
        <v>01 OBJEKT ZŠ - ZATEPLENÍ</v>
      </c>
      <c r="D2" s="119"/>
      <c r="E2" s="120"/>
      <c r="F2" s="119"/>
      <c r="G2" s="121" t="s">
        <v>82</v>
      </c>
      <c r="H2" s="122"/>
      <c r="I2" s="123"/>
    </row>
    <row r="3" spans="1:57" ht="13.5" thickTop="1">
      <c r="A3" s="82"/>
      <c r="B3" s="82"/>
      <c r="C3" s="82"/>
      <c r="D3" s="82"/>
      <c r="E3" s="82"/>
      <c r="F3" s="69"/>
      <c r="G3" s="82"/>
      <c r="H3" s="82"/>
      <c r="I3" s="82"/>
    </row>
    <row r="4" spans="1:57" ht="19.5" customHeight="1">
      <c r="A4" s="124" t="s">
        <v>51</v>
      </c>
      <c r="B4" s="125"/>
      <c r="C4" s="125"/>
      <c r="D4" s="125"/>
      <c r="E4" s="126"/>
      <c r="F4" s="125"/>
      <c r="G4" s="125"/>
      <c r="H4" s="125"/>
      <c r="I4" s="125"/>
    </row>
    <row r="5" spans="1:57" ht="13.5" thickBot="1">
      <c r="A5" s="82"/>
      <c r="B5" s="82"/>
      <c r="C5" s="82"/>
      <c r="D5" s="82"/>
      <c r="E5" s="82"/>
      <c r="F5" s="82"/>
      <c r="G5" s="82"/>
      <c r="H5" s="82"/>
      <c r="I5" s="82"/>
    </row>
    <row r="6" spans="1:57" s="37" customFormat="1" ht="13.5" thickBot="1">
      <c r="A6" s="127"/>
      <c r="B6" s="128" t="s">
        <v>52</v>
      </c>
      <c r="C6" s="128"/>
      <c r="D6" s="129"/>
      <c r="E6" s="130" t="s">
        <v>53</v>
      </c>
      <c r="F6" s="131" t="s">
        <v>54</v>
      </c>
      <c r="G6" s="131" t="s">
        <v>55</v>
      </c>
      <c r="H6" s="131" t="s">
        <v>56</v>
      </c>
      <c r="I6" s="132" t="s">
        <v>30</v>
      </c>
    </row>
    <row r="7" spans="1:57" s="37" customFormat="1" ht="13.5" thickBot="1">
      <c r="A7" s="227" t="str">
        <f>Položky!B7</f>
        <v>62</v>
      </c>
      <c r="B7" s="133" t="str">
        <f>Položky!C7</f>
        <v>Úpravy povrchů vnější</v>
      </c>
      <c r="C7" s="69"/>
      <c r="D7" s="134"/>
      <c r="E7" s="228">
        <f>Položky!BA20</f>
        <v>0</v>
      </c>
      <c r="F7" s="229">
        <f>Položky!BB20</f>
        <v>0</v>
      </c>
      <c r="G7" s="229">
        <f>Položky!BC20</f>
        <v>0</v>
      </c>
      <c r="H7" s="229">
        <f>Položky!BD20</f>
        <v>0</v>
      </c>
      <c r="I7" s="230">
        <f>Položky!BE20</f>
        <v>0</v>
      </c>
    </row>
    <row r="8" spans="1:57" s="141" customFormat="1" ht="13.5" thickBot="1">
      <c r="A8" s="135"/>
      <c r="B8" s="136" t="s">
        <v>57</v>
      </c>
      <c r="C8" s="136"/>
      <c r="D8" s="137"/>
      <c r="E8" s="138">
        <f>SUM(E7:E7)</f>
        <v>0</v>
      </c>
      <c r="F8" s="139">
        <f>SUM(F7:F7)</f>
        <v>0</v>
      </c>
      <c r="G8" s="139">
        <f>SUM(G7:G7)</f>
        <v>0</v>
      </c>
      <c r="H8" s="139">
        <f>SUM(H7:H7)</f>
        <v>0</v>
      </c>
      <c r="I8" s="140">
        <f>SUM(I7:I7)</f>
        <v>0</v>
      </c>
    </row>
    <row r="9" spans="1:57">
      <c r="A9" s="69"/>
      <c r="B9" s="69"/>
      <c r="C9" s="69"/>
      <c r="D9" s="69"/>
      <c r="E9" s="69"/>
      <c r="F9" s="69"/>
      <c r="G9" s="69"/>
      <c r="H9" s="69"/>
      <c r="I9" s="69"/>
    </row>
    <row r="10" spans="1:57" ht="19.5" customHeight="1">
      <c r="A10" s="125" t="s">
        <v>58</v>
      </c>
      <c r="B10" s="125"/>
      <c r="C10" s="125"/>
      <c r="D10" s="125"/>
      <c r="E10" s="125"/>
      <c r="F10" s="125"/>
      <c r="G10" s="142"/>
      <c r="H10" s="125"/>
      <c r="I10" s="125"/>
      <c r="BA10" s="43"/>
      <c r="BB10" s="43"/>
      <c r="BC10" s="43"/>
      <c r="BD10" s="43"/>
      <c r="BE10" s="43"/>
    </row>
    <row r="11" spans="1:57" ht="13.5" thickBot="1">
      <c r="A11" s="82"/>
      <c r="B11" s="82"/>
      <c r="C11" s="82"/>
      <c r="D11" s="82"/>
      <c r="E11" s="82"/>
      <c r="F11" s="82"/>
      <c r="G11" s="82"/>
      <c r="H11" s="82"/>
      <c r="I11" s="82"/>
    </row>
    <row r="12" spans="1:57">
      <c r="A12" s="76" t="s">
        <v>59</v>
      </c>
      <c r="B12" s="77"/>
      <c r="C12" s="77"/>
      <c r="D12" s="143"/>
      <c r="E12" s="144" t="s">
        <v>60</v>
      </c>
      <c r="F12" s="145" t="s">
        <v>61</v>
      </c>
      <c r="G12" s="146" t="s">
        <v>62</v>
      </c>
      <c r="H12" s="147"/>
      <c r="I12" s="148" t="s">
        <v>60</v>
      </c>
    </row>
    <row r="13" spans="1:57">
      <c r="A13" s="67" t="s">
        <v>99</v>
      </c>
      <c r="B13" s="58"/>
      <c r="C13" s="58"/>
      <c r="D13" s="149"/>
      <c r="E13" s="150"/>
      <c r="F13" s="151"/>
      <c r="G13" s="152">
        <f>CHOOSE(BA13+1,HSV+PSV,HSV+PSV+Mont,HSV+PSV+Dodavka+Mont,HSV,PSV,Mont,Dodavka,Mont+Dodavka,0)</f>
        <v>0</v>
      </c>
      <c r="H13" s="153"/>
      <c r="I13" s="154">
        <f>E13+F13*G13/100</f>
        <v>0</v>
      </c>
      <c r="BA13">
        <v>0</v>
      </c>
    </row>
    <row r="14" spans="1:57">
      <c r="A14" s="67" t="s">
        <v>100</v>
      </c>
      <c r="B14" s="58"/>
      <c r="C14" s="58"/>
      <c r="D14" s="149"/>
      <c r="E14" s="150"/>
      <c r="F14" s="151"/>
      <c r="G14" s="152">
        <f>CHOOSE(BA14+1,HSV+PSV,HSV+PSV+Mont,HSV+PSV+Dodavka+Mont,HSV,PSV,Mont,Dodavka,Mont+Dodavka,0)</f>
        <v>0</v>
      </c>
      <c r="H14" s="153"/>
      <c r="I14" s="154">
        <f>E14+F14*G14/100</f>
        <v>0</v>
      </c>
      <c r="BA14">
        <v>0</v>
      </c>
    </row>
    <row r="15" spans="1:57">
      <c r="A15" s="67" t="s">
        <v>101</v>
      </c>
      <c r="B15" s="58"/>
      <c r="C15" s="58"/>
      <c r="D15" s="149"/>
      <c r="E15" s="150"/>
      <c r="F15" s="151"/>
      <c r="G15" s="152">
        <f>CHOOSE(BA15+1,HSV+PSV,HSV+PSV+Mont,HSV+PSV+Dodavka+Mont,HSV,PSV,Mont,Dodavka,Mont+Dodavka,0)</f>
        <v>0</v>
      </c>
      <c r="H15" s="153"/>
      <c r="I15" s="154">
        <f>E15+F15*G15/100</f>
        <v>0</v>
      </c>
      <c r="BA15">
        <v>0</v>
      </c>
    </row>
    <row r="16" spans="1:57">
      <c r="A16" s="67" t="s">
        <v>102</v>
      </c>
      <c r="B16" s="58"/>
      <c r="C16" s="58"/>
      <c r="D16" s="149"/>
      <c r="E16" s="150"/>
      <c r="F16" s="151"/>
      <c r="G16" s="152">
        <f>CHOOSE(BA16+1,HSV+PSV,HSV+PSV+Mont,HSV+PSV+Dodavka+Mont,HSV,PSV,Mont,Dodavka,Mont+Dodavka,0)</f>
        <v>0</v>
      </c>
      <c r="H16" s="153"/>
      <c r="I16" s="154">
        <f>E16+F16*G16/100</f>
        <v>0</v>
      </c>
      <c r="BA16">
        <v>0</v>
      </c>
    </row>
    <row r="17" spans="1:53">
      <c r="A17" s="67" t="s">
        <v>103</v>
      </c>
      <c r="B17" s="58"/>
      <c r="C17" s="58"/>
      <c r="D17" s="149"/>
      <c r="E17" s="150"/>
      <c r="F17" s="151"/>
      <c r="G17" s="152">
        <f>CHOOSE(BA17+1,HSV+PSV,HSV+PSV+Mont,HSV+PSV+Dodavka+Mont,HSV,PSV,Mont,Dodavka,Mont+Dodavka,0)</f>
        <v>0</v>
      </c>
      <c r="H17" s="153"/>
      <c r="I17" s="154">
        <f>E17+F17*G17/100</f>
        <v>0</v>
      </c>
      <c r="BA17">
        <v>1</v>
      </c>
    </row>
    <row r="18" spans="1:53">
      <c r="A18" s="67" t="s">
        <v>104</v>
      </c>
      <c r="B18" s="58"/>
      <c r="C18" s="58"/>
      <c r="D18" s="149"/>
      <c r="E18" s="150"/>
      <c r="F18" s="151"/>
      <c r="G18" s="152">
        <f>CHOOSE(BA18+1,HSV+PSV,HSV+PSV+Mont,HSV+PSV+Dodavka+Mont,HSV,PSV,Mont,Dodavka,Mont+Dodavka,0)</f>
        <v>0</v>
      </c>
      <c r="H18" s="153"/>
      <c r="I18" s="154">
        <f>E18+F18*G18/100</f>
        <v>0</v>
      </c>
      <c r="BA18">
        <v>1</v>
      </c>
    </row>
    <row r="19" spans="1:53">
      <c r="A19" s="67" t="s">
        <v>105</v>
      </c>
      <c r="B19" s="58"/>
      <c r="C19" s="58"/>
      <c r="D19" s="149"/>
      <c r="E19" s="150"/>
      <c r="F19" s="151"/>
      <c r="G19" s="152">
        <f>CHOOSE(BA19+1,HSV+PSV,HSV+PSV+Mont,HSV+PSV+Dodavka+Mont,HSV,PSV,Mont,Dodavka,Mont+Dodavka,0)</f>
        <v>0</v>
      </c>
      <c r="H19" s="153"/>
      <c r="I19" s="154">
        <f>E19+F19*G19/100</f>
        <v>0</v>
      </c>
      <c r="BA19">
        <v>2</v>
      </c>
    </row>
    <row r="20" spans="1:53">
      <c r="A20" s="67" t="s">
        <v>106</v>
      </c>
      <c r="B20" s="58"/>
      <c r="C20" s="58"/>
      <c r="D20" s="149"/>
      <c r="E20" s="150"/>
      <c r="F20" s="151"/>
      <c r="G20" s="152">
        <f>CHOOSE(BA20+1,HSV+PSV,HSV+PSV+Mont,HSV+PSV+Dodavka+Mont,HSV,PSV,Mont,Dodavka,Mont+Dodavka,0)</f>
        <v>0</v>
      </c>
      <c r="H20" s="153"/>
      <c r="I20" s="154">
        <f>E20+F20*G20/100</f>
        <v>0</v>
      </c>
      <c r="BA20">
        <v>2</v>
      </c>
    </row>
    <row r="21" spans="1:53" ht="13.5" thickBot="1">
      <c r="A21" s="155"/>
      <c r="B21" s="156" t="s">
        <v>63</v>
      </c>
      <c r="C21" s="157"/>
      <c r="D21" s="158"/>
      <c r="E21" s="159"/>
      <c r="F21" s="160"/>
      <c r="G21" s="160"/>
      <c r="H21" s="161">
        <f>SUM(I13:I20)</f>
        <v>0</v>
      </c>
      <c r="I21" s="162"/>
    </row>
    <row r="23" spans="1:53">
      <c r="B23" s="141"/>
      <c r="F23" s="163"/>
      <c r="G23" s="164"/>
      <c r="H23" s="164"/>
      <c r="I23" s="165"/>
    </row>
    <row r="24" spans="1:53">
      <c r="F24" s="163"/>
      <c r="G24" s="164"/>
      <c r="H24" s="164"/>
      <c r="I24" s="165"/>
    </row>
    <row r="25" spans="1:53">
      <c r="F25" s="163"/>
      <c r="G25" s="164"/>
      <c r="H25" s="164"/>
      <c r="I25" s="165"/>
    </row>
    <row r="26" spans="1:53">
      <c r="F26" s="163"/>
      <c r="G26" s="164"/>
      <c r="H26" s="164"/>
      <c r="I26" s="165"/>
    </row>
    <row r="27" spans="1:53">
      <c r="F27" s="163"/>
      <c r="G27" s="164"/>
      <c r="H27" s="164"/>
      <c r="I27" s="165"/>
    </row>
    <row r="28" spans="1:53">
      <c r="F28" s="163"/>
      <c r="G28" s="164"/>
      <c r="H28" s="164"/>
      <c r="I28" s="165"/>
    </row>
    <row r="29" spans="1:53">
      <c r="F29" s="163"/>
      <c r="G29" s="164"/>
      <c r="H29" s="164"/>
      <c r="I29" s="165"/>
    </row>
    <row r="30" spans="1:53">
      <c r="F30" s="163"/>
      <c r="G30" s="164"/>
      <c r="H30" s="164"/>
      <c r="I30" s="165"/>
    </row>
    <row r="31" spans="1:53">
      <c r="F31" s="163"/>
      <c r="G31" s="164"/>
      <c r="H31" s="164"/>
      <c r="I31" s="165"/>
    </row>
    <row r="32" spans="1:53">
      <c r="F32" s="163"/>
      <c r="G32" s="164"/>
      <c r="H32" s="164"/>
      <c r="I32" s="165"/>
    </row>
    <row r="33" spans="6:9">
      <c r="F33" s="163"/>
      <c r="G33" s="164"/>
      <c r="H33" s="164"/>
      <c r="I33" s="165"/>
    </row>
    <row r="34" spans="6:9">
      <c r="F34" s="163"/>
      <c r="G34" s="164"/>
      <c r="H34" s="164"/>
      <c r="I34" s="165"/>
    </row>
    <row r="35" spans="6:9">
      <c r="F35" s="163"/>
      <c r="G35" s="164"/>
      <c r="H35" s="164"/>
      <c r="I35" s="165"/>
    </row>
    <row r="36" spans="6:9">
      <c r="F36" s="163"/>
      <c r="G36" s="164"/>
      <c r="H36" s="164"/>
      <c r="I36" s="165"/>
    </row>
    <row r="37" spans="6:9">
      <c r="F37" s="163"/>
      <c r="G37" s="164"/>
      <c r="H37" s="164"/>
      <c r="I37" s="165"/>
    </row>
    <row r="38" spans="6:9">
      <c r="F38" s="163"/>
      <c r="G38" s="164"/>
      <c r="H38" s="164"/>
      <c r="I38" s="165"/>
    </row>
    <row r="39" spans="6:9">
      <c r="F39" s="163"/>
      <c r="G39" s="164"/>
      <c r="H39" s="164"/>
      <c r="I39" s="165"/>
    </row>
    <row r="40" spans="6:9">
      <c r="F40" s="163"/>
      <c r="G40" s="164"/>
      <c r="H40" s="164"/>
      <c r="I40" s="165"/>
    </row>
    <row r="41" spans="6:9">
      <c r="F41" s="163"/>
      <c r="G41" s="164"/>
      <c r="H41" s="164"/>
      <c r="I41" s="165"/>
    </row>
    <row r="42" spans="6:9">
      <c r="F42" s="163"/>
      <c r="G42" s="164"/>
      <c r="H42" s="164"/>
      <c r="I42" s="165"/>
    </row>
    <row r="43" spans="6:9">
      <c r="F43" s="163"/>
      <c r="G43" s="164"/>
      <c r="H43" s="164"/>
      <c r="I43" s="165"/>
    </row>
    <row r="44" spans="6:9">
      <c r="F44" s="163"/>
      <c r="G44" s="164"/>
      <c r="H44" s="164"/>
      <c r="I44" s="165"/>
    </row>
    <row r="45" spans="6:9">
      <c r="F45" s="163"/>
      <c r="G45" s="164"/>
      <c r="H45" s="164"/>
      <c r="I45" s="165"/>
    </row>
    <row r="46" spans="6:9">
      <c r="F46" s="163"/>
      <c r="G46" s="164"/>
      <c r="H46" s="164"/>
      <c r="I46" s="165"/>
    </row>
    <row r="47" spans="6:9">
      <c r="F47" s="163"/>
      <c r="G47" s="164"/>
      <c r="H47" s="164"/>
      <c r="I47" s="165"/>
    </row>
    <row r="48" spans="6:9">
      <c r="F48" s="163"/>
      <c r="G48" s="164"/>
      <c r="H48" s="164"/>
      <c r="I48" s="165"/>
    </row>
    <row r="49" spans="6:9">
      <c r="F49" s="163"/>
      <c r="G49" s="164"/>
      <c r="H49" s="164"/>
      <c r="I49" s="165"/>
    </row>
    <row r="50" spans="6:9">
      <c r="F50" s="163"/>
      <c r="G50" s="164"/>
      <c r="H50" s="164"/>
      <c r="I50" s="165"/>
    </row>
    <row r="51" spans="6:9">
      <c r="F51" s="163"/>
      <c r="G51" s="164"/>
      <c r="H51" s="164"/>
      <c r="I51" s="165"/>
    </row>
    <row r="52" spans="6:9">
      <c r="F52" s="163"/>
      <c r="G52" s="164"/>
      <c r="H52" s="164"/>
      <c r="I52" s="165"/>
    </row>
    <row r="53" spans="6:9">
      <c r="F53" s="163"/>
      <c r="G53" s="164"/>
      <c r="H53" s="164"/>
      <c r="I53" s="165"/>
    </row>
    <row r="54" spans="6:9">
      <c r="F54" s="163"/>
      <c r="G54" s="164"/>
      <c r="H54" s="164"/>
      <c r="I54" s="165"/>
    </row>
    <row r="55" spans="6:9">
      <c r="F55" s="163"/>
      <c r="G55" s="164"/>
      <c r="H55" s="164"/>
      <c r="I55" s="165"/>
    </row>
    <row r="56" spans="6:9">
      <c r="F56" s="163"/>
      <c r="G56" s="164"/>
      <c r="H56" s="164"/>
      <c r="I56" s="165"/>
    </row>
    <row r="57" spans="6:9">
      <c r="F57" s="163"/>
      <c r="G57" s="164"/>
      <c r="H57" s="164"/>
      <c r="I57" s="165"/>
    </row>
    <row r="58" spans="6:9">
      <c r="F58" s="163"/>
      <c r="G58" s="164"/>
      <c r="H58" s="164"/>
      <c r="I58" s="165"/>
    </row>
    <row r="59" spans="6:9">
      <c r="F59" s="163"/>
      <c r="G59" s="164"/>
      <c r="H59" s="164"/>
      <c r="I59" s="165"/>
    </row>
    <row r="60" spans="6:9">
      <c r="F60" s="163"/>
      <c r="G60" s="164"/>
      <c r="H60" s="164"/>
      <c r="I60" s="165"/>
    </row>
    <row r="61" spans="6:9">
      <c r="F61" s="163"/>
      <c r="G61" s="164"/>
      <c r="H61" s="164"/>
      <c r="I61" s="165"/>
    </row>
    <row r="62" spans="6:9">
      <c r="F62" s="163"/>
      <c r="G62" s="164"/>
      <c r="H62" s="164"/>
      <c r="I62" s="165"/>
    </row>
    <row r="63" spans="6:9">
      <c r="F63" s="163"/>
      <c r="G63" s="164"/>
      <c r="H63" s="164"/>
      <c r="I63" s="165"/>
    </row>
    <row r="64" spans="6:9">
      <c r="F64" s="163"/>
      <c r="G64" s="164"/>
      <c r="H64" s="164"/>
      <c r="I64" s="165"/>
    </row>
    <row r="65" spans="6:9">
      <c r="F65" s="163"/>
      <c r="G65" s="164"/>
      <c r="H65" s="164"/>
      <c r="I65" s="165"/>
    </row>
    <row r="66" spans="6:9">
      <c r="F66" s="163"/>
      <c r="G66" s="164"/>
      <c r="H66" s="164"/>
      <c r="I66" s="165"/>
    </row>
    <row r="67" spans="6:9">
      <c r="F67" s="163"/>
      <c r="G67" s="164"/>
      <c r="H67" s="164"/>
      <c r="I67" s="165"/>
    </row>
    <row r="68" spans="6:9">
      <c r="F68" s="163"/>
      <c r="G68" s="164"/>
      <c r="H68" s="164"/>
      <c r="I68" s="165"/>
    </row>
    <row r="69" spans="6:9">
      <c r="F69" s="163"/>
      <c r="G69" s="164"/>
      <c r="H69" s="164"/>
      <c r="I69" s="165"/>
    </row>
    <row r="70" spans="6:9">
      <c r="F70" s="163"/>
      <c r="G70" s="164"/>
      <c r="H70" s="164"/>
      <c r="I70" s="165"/>
    </row>
    <row r="71" spans="6:9">
      <c r="F71" s="163"/>
      <c r="G71" s="164"/>
      <c r="H71" s="164"/>
      <c r="I71" s="165"/>
    </row>
    <row r="72" spans="6:9">
      <c r="F72" s="163"/>
      <c r="G72" s="164"/>
      <c r="H72" s="164"/>
      <c r="I72" s="165"/>
    </row>
  </sheetData>
  <mergeCells count="4">
    <mergeCell ref="A1:B1"/>
    <mergeCell ref="A2:B2"/>
    <mergeCell ref="G2:I2"/>
    <mergeCell ref="H21:I21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2"/>
  <dimension ref="A1:CZ93"/>
  <sheetViews>
    <sheetView showGridLines="0" showZeros="0" tabSelected="1" workbookViewId="0">
      <selection activeCell="A20" sqref="A20:IV22"/>
    </sheetView>
  </sheetViews>
  <sheetFormatPr defaultRowHeight="12.75"/>
  <cols>
    <col min="1" max="1" width="4.42578125" style="167" customWidth="1"/>
    <col min="2" max="2" width="11.5703125" style="167" customWidth="1"/>
    <col min="3" max="3" width="40.42578125" style="167" customWidth="1"/>
    <col min="4" max="4" width="5.5703125" style="167" customWidth="1"/>
    <col min="5" max="5" width="8.5703125" style="221" customWidth="1"/>
    <col min="6" max="6" width="9.85546875" style="167" customWidth="1"/>
    <col min="7" max="7" width="13.85546875" style="167" customWidth="1"/>
    <col min="8" max="11" width="9.140625" style="167"/>
    <col min="12" max="12" width="75.42578125" style="167" customWidth="1"/>
    <col min="13" max="13" width="45.28515625" style="167" customWidth="1"/>
    <col min="14" max="16384" width="9.140625" style="167"/>
  </cols>
  <sheetData>
    <row r="1" spans="1:104" ht="15.75">
      <c r="A1" s="166" t="s">
        <v>75</v>
      </c>
      <c r="B1" s="166"/>
      <c r="C1" s="166"/>
      <c r="D1" s="166"/>
      <c r="E1" s="166"/>
      <c r="F1" s="166"/>
      <c r="G1" s="166"/>
    </row>
    <row r="2" spans="1:104" ht="14.25" customHeight="1" thickBot="1">
      <c r="A2" s="168"/>
      <c r="B2" s="169"/>
      <c r="C2" s="170"/>
      <c r="D2" s="170"/>
      <c r="E2" s="171"/>
      <c r="F2" s="170"/>
      <c r="G2" s="170"/>
    </row>
    <row r="3" spans="1:104" ht="13.5" thickTop="1">
      <c r="A3" s="108" t="s">
        <v>48</v>
      </c>
      <c r="B3" s="109"/>
      <c r="C3" s="110" t="str">
        <f>CONCATENATE(cislostavby," ",nazevstavby)</f>
        <v>ST13-19-1 ZATEPLENÍ ZŠ LIBINA Č.P.520</v>
      </c>
      <c r="D3" s="172"/>
      <c r="E3" s="173" t="s">
        <v>64</v>
      </c>
      <c r="F3" s="174" t="str">
        <f>Rekapitulace!H1</f>
        <v>13-19-1</v>
      </c>
      <c r="G3" s="175"/>
    </row>
    <row r="4" spans="1:104" ht="13.5" thickBot="1">
      <c r="A4" s="176" t="s">
        <v>50</v>
      </c>
      <c r="B4" s="117"/>
      <c r="C4" s="118" t="str">
        <f>CONCATENATE(cisloobjektu," ",nazevobjektu)</f>
        <v>01 OBJEKT ZŠ - ZATEPLENÍ</v>
      </c>
      <c r="D4" s="177"/>
      <c r="E4" s="178" t="str">
        <f>Rekapitulace!G2</f>
        <v>DODATEK Č. 1</v>
      </c>
      <c r="F4" s="179"/>
      <c r="G4" s="180"/>
    </row>
    <row r="5" spans="1:104" ht="13.5" thickTop="1">
      <c r="A5" s="181"/>
      <c r="B5" s="168"/>
      <c r="C5" s="168"/>
      <c r="D5" s="168"/>
      <c r="E5" s="182"/>
      <c r="F5" s="168"/>
      <c r="G5" s="183"/>
    </row>
    <row r="6" spans="1:104">
      <c r="A6" s="184" t="s">
        <v>65</v>
      </c>
      <c r="B6" s="185" t="s">
        <v>66</v>
      </c>
      <c r="C6" s="185" t="s">
        <v>67</v>
      </c>
      <c r="D6" s="185" t="s">
        <v>68</v>
      </c>
      <c r="E6" s="186" t="s">
        <v>69</v>
      </c>
      <c r="F6" s="185" t="s">
        <v>70</v>
      </c>
      <c r="G6" s="187" t="s">
        <v>71</v>
      </c>
    </row>
    <row r="7" spans="1:104">
      <c r="A7" s="188" t="s">
        <v>72</v>
      </c>
      <c r="B7" s="189" t="s">
        <v>83</v>
      </c>
      <c r="C7" s="190" t="s">
        <v>84</v>
      </c>
      <c r="D7" s="191"/>
      <c r="E7" s="192"/>
      <c r="F7" s="192"/>
      <c r="G7" s="193"/>
      <c r="H7" s="194"/>
      <c r="I7" s="194"/>
      <c r="O7" s="195">
        <v>1</v>
      </c>
    </row>
    <row r="8" spans="1:104" ht="22.5">
      <c r="A8" s="196">
        <v>1</v>
      </c>
      <c r="B8" s="197" t="s">
        <v>85</v>
      </c>
      <c r="C8" s="198" t="s">
        <v>86</v>
      </c>
      <c r="D8" s="199" t="s">
        <v>87</v>
      </c>
      <c r="E8" s="200">
        <v>147.97</v>
      </c>
      <c r="F8" s="200">
        <v>0</v>
      </c>
      <c r="G8" s="201">
        <f>E8*F8</f>
        <v>0</v>
      </c>
      <c r="O8" s="195">
        <v>2</v>
      </c>
      <c r="AA8" s="167">
        <v>1</v>
      </c>
      <c r="AB8" s="167">
        <v>1</v>
      </c>
      <c r="AC8" s="167">
        <v>1</v>
      </c>
      <c r="AZ8" s="167">
        <v>1</v>
      </c>
      <c r="BA8" s="167">
        <f>IF(AZ8=1,G8,0)</f>
        <v>0</v>
      </c>
      <c r="BB8" s="167">
        <f>IF(AZ8=2,G8,0)</f>
        <v>0</v>
      </c>
      <c r="BC8" s="167">
        <f>IF(AZ8=3,G8,0)</f>
        <v>0</v>
      </c>
      <c r="BD8" s="167">
        <f>IF(AZ8=4,G8,0)</f>
        <v>0</v>
      </c>
      <c r="BE8" s="167">
        <f>IF(AZ8=5,G8,0)</f>
        <v>0</v>
      </c>
      <c r="CA8" s="202">
        <v>1</v>
      </c>
      <c r="CB8" s="202">
        <v>1</v>
      </c>
      <c r="CZ8" s="167">
        <v>4.8900000000000002E-3</v>
      </c>
    </row>
    <row r="9" spans="1:104" ht="22.5">
      <c r="A9" s="203"/>
      <c r="B9" s="205"/>
      <c r="C9" s="206" t="s">
        <v>88</v>
      </c>
      <c r="D9" s="207"/>
      <c r="E9" s="208">
        <v>55.46</v>
      </c>
      <c r="F9" s="209"/>
      <c r="G9" s="210"/>
      <c r="M9" s="204" t="s">
        <v>88</v>
      </c>
      <c r="O9" s="195"/>
    </row>
    <row r="10" spans="1:104">
      <c r="A10" s="203"/>
      <c r="B10" s="205"/>
      <c r="C10" s="206" t="s">
        <v>89</v>
      </c>
      <c r="D10" s="207"/>
      <c r="E10" s="208">
        <v>-4</v>
      </c>
      <c r="F10" s="209"/>
      <c r="G10" s="210"/>
      <c r="M10" s="204" t="s">
        <v>89</v>
      </c>
      <c r="O10" s="195"/>
    </row>
    <row r="11" spans="1:104">
      <c r="A11" s="203"/>
      <c r="B11" s="205"/>
      <c r="C11" s="206" t="s">
        <v>90</v>
      </c>
      <c r="D11" s="207"/>
      <c r="E11" s="208">
        <v>-3</v>
      </c>
      <c r="F11" s="209"/>
      <c r="G11" s="210"/>
      <c r="M11" s="204" t="s">
        <v>90</v>
      </c>
      <c r="O11" s="195"/>
    </row>
    <row r="12" spans="1:104">
      <c r="A12" s="203"/>
      <c r="B12" s="205"/>
      <c r="C12" s="206" t="s">
        <v>91</v>
      </c>
      <c r="D12" s="207"/>
      <c r="E12" s="208">
        <v>55.46</v>
      </c>
      <c r="F12" s="209"/>
      <c r="G12" s="210"/>
      <c r="M12" s="204" t="s">
        <v>91</v>
      </c>
      <c r="O12" s="195"/>
    </row>
    <row r="13" spans="1:104">
      <c r="A13" s="203"/>
      <c r="B13" s="205"/>
      <c r="C13" s="206" t="s">
        <v>92</v>
      </c>
      <c r="D13" s="207"/>
      <c r="E13" s="208">
        <v>-0.3</v>
      </c>
      <c r="F13" s="209"/>
      <c r="G13" s="210"/>
      <c r="M13" s="204" t="s">
        <v>92</v>
      </c>
      <c r="O13" s="195"/>
    </row>
    <row r="14" spans="1:104">
      <c r="A14" s="203"/>
      <c r="B14" s="205"/>
      <c r="C14" s="206" t="s">
        <v>93</v>
      </c>
      <c r="D14" s="207"/>
      <c r="E14" s="208">
        <v>-4</v>
      </c>
      <c r="F14" s="209"/>
      <c r="G14" s="210"/>
      <c r="M14" s="204" t="s">
        <v>93</v>
      </c>
      <c r="O14" s="195"/>
    </row>
    <row r="15" spans="1:104">
      <c r="A15" s="203"/>
      <c r="B15" s="205"/>
      <c r="C15" s="206" t="s">
        <v>94</v>
      </c>
      <c r="D15" s="207"/>
      <c r="E15" s="208">
        <v>31.66</v>
      </c>
      <c r="F15" s="209"/>
      <c r="G15" s="210"/>
      <c r="M15" s="204" t="s">
        <v>94</v>
      </c>
      <c r="O15" s="195"/>
    </row>
    <row r="16" spans="1:104">
      <c r="A16" s="203"/>
      <c r="B16" s="205"/>
      <c r="C16" s="206" t="s">
        <v>95</v>
      </c>
      <c r="D16" s="207"/>
      <c r="E16" s="208">
        <v>-6</v>
      </c>
      <c r="F16" s="209"/>
      <c r="G16" s="210"/>
      <c r="M16" s="204" t="s">
        <v>95</v>
      </c>
      <c r="O16" s="195"/>
    </row>
    <row r="17" spans="1:57">
      <c r="A17" s="203"/>
      <c r="B17" s="205"/>
      <c r="C17" s="206" t="s">
        <v>96</v>
      </c>
      <c r="D17" s="207"/>
      <c r="E17" s="208">
        <v>31.66</v>
      </c>
      <c r="F17" s="209"/>
      <c r="G17" s="210"/>
      <c r="M17" s="204" t="s">
        <v>96</v>
      </c>
      <c r="O17" s="195"/>
    </row>
    <row r="18" spans="1:57">
      <c r="A18" s="203"/>
      <c r="B18" s="205"/>
      <c r="C18" s="206" t="s">
        <v>97</v>
      </c>
      <c r="D18" s="207"/>
      <c r="E18" s="208">
        <v>-8</v>
      </c>
      <c r="F18" s="209"/>
      <c r="G18" s="210"/>
      <c r="M18" s="204" t="s">
        <v>97</v>
      </c>
      <c r="O18" s="195"/>
    </row>
    <row r="19" spans="1:57">
      <c r="A19" s="203"/>
      <c r="B19" s="205"/>
      <c r="C19" s="206" t="s">
        <v>98</v>
      </c>
      <c r="D19" s="207"/>
      <c r="E19" s="208">
        <v>-0.97</v>
      </c>
      <c r="F19" s="209"/>
      <c r="G19" s="210"/>
      <c r="M19" s="204" t="s">
        <v>98</v>
      </c>
      <c r="O19" s="195"/>
    </row>
    <row r="20" spans="1:57">
      <c r="A20" s="211"/>
      <c r="B20" s="212" t="s">
        <v>73</v>
      </c>
      <c r="C20" s="213" t="str">
        <f>CONCATENATE(B7," ",C7)</f>
        <v>62 Úpravy povrchů vnější</v>
      </c>
      <c r="D20" s="214"/>
      <c r="E20" s="215"/>
      <c r="F20" s="216"/>
      <c r="G20" s="217">
        <f>SUM(G7:G19)</f>
        <v>0</v>
      </c>
      <c r="O20" s="195">
        <v>4</v>
      </c>
      <c r="BA20" s="218">
        <f>SUM(BA7:BA19)</f>
        <v>0</v>
      </c>
      <c r="BB20" s="218">
        <f>SUM(BB7:BB19)</f>
        <v>0</v>
      </c>
      <c r="BC20" s="218">
        <f>SUM(BC7:BC19)</f>
        <v>0</v>
      </c>
      <c r="BD20" s="218">
        <f>SUM(BD7:BD19)</f>
        <v>0</v>
      </c>
      <c r="BE20" s="218">
        <f>SUM(BE7:BE19)</f>
        <v>0</v>
      </c>
    </row>
    <row r="21" spans="1:57">
      <c r="E21" s="167"/>
    </row>
    <row r="22" spans="1:57">
      <c r="E22" s="167"/>
    </row>
    <row r="23" spans="1:57">
      <c r="E23" s="167"/>
    </row>
    <row r="24" spans="1:57">
      <c r="E24" s="167"/>
    </row>
    <row r="25" spans="1:57">
      <c r="E25" s="167"/>
    </row>
    <row r="26" spans="1:57">
      <c r="E26" s="167"/>
    </row>
    <row r="27" spans="1:57">
      <c r="E27" s="167"/>
    </row>
    <row r="28" spans="1:57">
      <c r="E28" s="167"/>
    </row>
    <row r="29" spans="1:57">
      <c r="E29" s="167"/>
    </row>
    <row r="30" spans="1:57">
      <c r="E30" s="167"/>
    </row>
    <row r="31" spans="1:57">
      <c r="E31" s="167"/>
    </row>
    <row r="32" spans="1:57">
      <c r="E32" s="167"/>
    </row>
    <row r="33" spans="1:7">
      <c r="E33" s="167"/>
    </row>
    <row r="34" spans="1:7">
      <c r="E34" s="167"/>
    </row>
    <row r="35" spans="1:7">
      <c r="E35" s="167"/>
    </row>
    <row r="36" spans="1:7">
      <c r="E36" s="167"/>
    </row>
    <row r="37" spans="1:7">
      <c r="E37" s="167"/>
    </row>
    <row r="38" spans="1:7">
      <c r="E38" s="167"/>
    </row>
    <row r="39" spans="1:7">
      <c r="E39" s="167"/>
    </row>
    <row r="40" spans="1:7">
      <c r="E40" s="167"/>
    </row>
    <row r="41" spans="1:7">
      <c r="E41" s="167"/>
    </row>
    <row r="42" spans="1:7">
      <c r="E42" s="167"/>
    </row>
    <row r="43" spans="1:7">
      <c r="E43" s="167"/>
    </row>
    <row r="44" spans="1:7">
      <c r="A44" s="219"/>
      <c r="B44" s="219"/>
      <c r="C44" s="219"/>
      <c r="D44" s="219"/>
      <c r="E44" s="219"/>
      <c r="F44" s="219"/>
      <c r="G44" s="219"/>
    </row>
    <row r="45" spans="1:7">
      <c r="A45" s="219"/>
      <c r="B45" s="219"/>
      <c r="C45" s="219"/>
      <c r="D45" s="219"/>
      <c r="E45" s="219"/>
      <c r="F45" s="219"/>
      <c r="G45" s="219"/>
    </row>
    <row r="46" spans="1:7">
      <c r="A46" s="219"/>
      <c r="B46" s="219"/>
      <c r="C46" s="219"/>
      <c r="D46" s="219"/>
      <c r="E46" s="219"/>
      <c r="F46" s="219"/>
      <c r="G46" s="219"/>
    </row>
    <row r="47" spans="1:7">
      <c r="A47" s="219"/>
      <c r="B47" s="219"/>
      <c r="C47" s="219"/>
      <c r="D47" s="219"/>
      <c r="E47" s="219"/>
      <c r="F47" s="219"/>
      <c r="G47" s="219"/>
    </row>
    <row r="48" spans="1:7">
      <c r="E48" s="167"/>
    </row>
    <row r="49" spans="5:5">
      <c r="E49" s="167"/>
    </row>
    <row r="50" spans="5:5">
      <c r="E50" s="167"/>
    </row>
    <row r="51" spans="5:5">
      <c r="E51" s="167"/>
    </row>
    <row r="52" spans="5:5">
      <c r="E52" s="167"/>
    </row>
    <row r="53" spans="5:5">
      <c r="E53" s="167"/>
    </row>
    <row r="54" spans="5:5">
      <c r="E54" s="167"/>
    </row>
    <row r="55" spans="5:5">
      <c r="E55" s="167"/>
    </row>
    <row r="56" spans="5:5">
      <c r="E56" s="167"/>
    </row>
    <row r="57" spans="5:5">
      <c r="E57" s="167"/>
    </row>
    <row r="58" spans="5:5">
      <c r="E58" s="167"/>
    </row>
    <row r="59" spans="5:5">
      <c r="E59" s="167"/>
    </row>
    <row r="60" spans="5:5">
      <c r="E60" s="167"/>
    </row>
    <row r="61" spans="5:5">
      <c r="E61" s="167"/>
    </row>
    <row r="62" spans="5:5">
      <c r="E62" s="167"/>
    </row>
    <row r="63" spans="5:5">
      <c r="E63" s="167"/>
    </row>
    <row r="64" spans="5:5">
      <c r="E64" s="167"/>
    </row>
    <row r="65" spans="1:7">
      <c r="E65" s="167"/>
    </row>
    <row r="66" spans="1:7">
      <c r="E66" s="167"/>
    </row>
    <row r="67" spans="1:7">
      <c r="E67" s="167"/>
    </row>
    <row r="68" spans="1:7">
      <c r="E68" s="167"/>
    </row>
    <row r="69" spans="1:7">
      <c r="E69" s="167"/>
    </row>
    <row r="70" spans="1:7">
      <c r="E70" s="167"/>
    </row>
    <row r="71" spans="1:7">
      <c r="E71" s="167"/>
    </row>
    <row r="72" spans="1:7">
      <c r="E72" s="167"/>
    </row>
    <row r="73" spans="1:7">
      <c r="E73" s="167"/>
    </row>
    <row r="74" spans="1:7">
      <c r="E74" s="167"/>
    </row>
    <row r="75" spans="1:7">
      <c r="E75" s="167"/>
    </row>
    <row r="76" spans="1:7">
      <c r="E76" s="167"/>
    </row>
    <row r="77" spans="1:7">
      <c r="E77" s="167"/>
    </row>
    <row r="78" spans="1:7">
      <c r="E78" s="167"/>
    </row>
    <row r="79" spans="1:7">
      <c r="A79" s="220"/>
      <c r="B79" s="220"/>
    </row>
    <row r="80" spans="1:7">
      <c r="A80" s="219"/>
      <c r="B80" s="219"/>
      <c r="C80" s="222"/>
      <c r="D80" s="222"/>
      <c r="E80" s="223"/>
      <c r="F80" s="222"/>
      <c r="G80" s="224"/>
    </row>
    <row r="81" spans="1:7">
      <c r="A81" s="225"/>
      <c r="B81" s="225"/>
      <c r="C81" s="219"/>
      <c r="D81" s="219"/>
      <c r="E81" s="226"/>
      <c r="F81" s="219"/>
      <c r="G81" s="219"/>
    </row>
    <row r="82" spans="1:7">
      <c r="A82" s="219"/>
      <c r="B82" s="219"/>
      <c r="C82" s="219"/>
      <c r="D82" s="219"/>
      <c r="E82" s="226"/>
      <c r="F82" s="219"/>
      <c r="G82" s="219"/>
    </row>
    <row r="83" spans="1:7">
      <c r="A83" s="219"/>
      <c r="B83" s="219"/>
      <c r="C83" s="219"/>
      <c r="D83" s="219"/>
      <c r="E83" s="226"/>
      <c r="F83" s="219"/>
      <c r="G83" s="219"/>
    </row>
    <row r="84" spans="1:7">
      <c r="A84" s="219"/>
      <c r="B84" s="219"/>
      <c r="C84" s="219"/>
      <c r="D84" s="219"/>
      <c r="E84" s="226"/>
      <c r="F84" s="219"/>
      <c r="G84" s="219"/>
    </row>
    <row r="85" spans="1:7">
      <c r="A85" s="219"/>
      <c r="B85" s="219"/>
      <c r="C85" s="219"/>
      <c r="D85" s="219"/>
      <c r="E85" s="226"/>
      <c r="F85" s="219"/>
      <c r="G85" s="219"/>
    </row>
    <row r="86" spans="1:7">
      <c r="A86" s="219"/>
      <c r="B86" s="219"/>
      <c r="C86" s="219"/>
      <c r="D86" s="219"/>
      <c r="E86" s="226"/>
      <c r="F86" s="219"/>
      <c r="G86" s="219"/>
    </row>
    <row r="87" spans="1:7">
      <c r="A87" s="219"/>
      <c r="B87" s="219"/>
      <c r="C87" s="219"/>
      <c r="D87" s="219"/>
      <c r="E87" s="226"/>
      <c r="F87" s="219"/>
      <c r="G87" s="219"/>
    </row>
    <row r="88" spans="1:7">
      <c r="A88" s="219"/>
      <c r="B88" s="219"/>
      <c r="C88" s="219"/>
      <c r="D88" s="219"/>
      <c r="E88" s="226"/>
      <c r="F88" s="219"/>
      <c r="G88" s="219"/>
    </row>
    <row r="89" spans="1:7">
      <c r="A89" s="219"/>
      <c r="B89" s="219"/>
      <c r="C89" s="219"/>
      <c r="D89" s="219"/>
      <c r="E89" s="226"/>
      <c r="F89" s="219"/>
      <c r="G89" s="219"/>
    </row>
    <row r="90" spans="1:7">
      <c r="A90" s="219"/>
      <c r="B90" s="219"/>
      <c r="C90" s="219"/>
      <c r="D90" s="219"/>
      <c r="E90" s="226"/>
      <c r="F90" s="219"/>
      <c r="G90" s="219"/>
    </row>
    <row r="91" spans="1:7">
      <c r="A91" s="219"/>
      <c r="B91" s="219"/>
      <c r="C91" s="219"/>
      <c r="D91" s="219"/>
      <c r="E91" s="226"/>
      <c r="F91" s="219"/>
      <c r="G91" s="219"/>
    </row>
    <row r="92" spans="1:7">
      <c r="A92" s="219"/>
      <c r="B92" s="219"/>
      <c r="C92" s="219"/>
      <c r="D92" s="219"/>
      <c r="E92" s="226"/>
      <c r="F92" s="219"/>
      <c r="G92" s="219"/>
    </row>
    <row r="93" spans="1:7">
      <c r="A93" s="219"/>
      <c r="B93" s="219"/>
      <c r="C93" s="219"/>
      <c r="D93" s="219"/>
      <c r="E93" s="226"/>
      <c r="F93" s="219"/>
      <c r="G93" s="219"/>
    </row>
  </sheetData>
  <mergeCells count="15">
    <mergeCell ref="C19:D19"/>
    <mergeCell ref="C13:D13"/>
    <mergeCell ref="C14:D14"/>
    <mergeCell ref="C15:D15"/>
    <mergeCell ref="C16:D16"/>
    <mergeCell ref="C17:D17"/>
    <mergeCell ref="C18:D18"/>
    <mergeCell ref="A1:G1"/>
    <mergeCell ref="A3:B3"/>
    <mergeCell ref="A4:B4"/>
    <mergeCell ref="E4:G4"/>
    <mergeCell ref="C9:D9"/>
    <mergeCell ref="C10:D10"/>
    <mergeCell ref="C11:D11"/>
    <mergeCell ref="C12:D12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37</vt:i4>
      </vt:variant>
    </vt:vector>
  </HeadingPairs>
  <TitlesOfParts>
    <vt:vector size="40" baseType="lpstr">
      <vt:lpstr>Krycí list</vt:lpstr>
      <vt:lpstr>Rekapitulace</vt:lpstr>
      <vt:lpstr>Položky</vt:lpstr>
      <vt:lpstr>cisloobjektu</vt:lpstr>
      <vt:lpstr>cislostavby</vt:lpstr>
      <vt:lpstr>Datum</vt:lpstr>
      <vt:lpstr>Dil</vt:lpstr>
      <vt:lpstr>Dodavka</vt:lpstr>
      <vt:lpstr>HSV</vt:lpstr>
      <vt:lpstr>HZS</vt:lpstr>
      <vt:lpstr>JKSO</vt:lpstr>
      <vt:lpstr>MJ</vt:lpstr>
      <vt:lpstr>Mont</vt:lpstr>
      <vt:lpstr>NazevDilu</vt:lpstr>
      <vt:lpstr>nazevobjektu</vt:lpstr>
      <vt:lpstr>nazevstavby</vt:lpstr>
      <vt:lpstr>Položky!Názvy_tisku</vt:lpstr>
      <vt:lpstr>Rekapitulace!Názvy_tisku</vt:lpstr>
      <vt:lpstr>Objednatel</vt:lpstr>
      <vt:lpstr>'Krycí list'!Oblast_tisku</vt:lpstr>
      <vt:lpstr>Položky!Oblast_tisku</vt:lpstr>
      <vt:lpstr>Rekapitulace!Oblast_tisku</vt:lpstr>
      <vt:lpstr>PocetMJ</vt:lpstr>
      <vt:lpstr>Poznamka</vt:lpstr>
      <vt:lpstr>Projektant</vt:lpstr>
      <vt:lpstr>PSV</vt:lpstr>
      <vt:lpstr>SazbaDPH1</vt:lpstr>
      <vt:lpstr>SazbaDPH2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  <vt:lpstr>VRN</vt:lpstr>
      <vt:lpstr>Zakazka</vt:lpstr>
      <vt:lpstr>Zaklad22</vt:lpstr>
      <vt:lpstr>Zaklad5</vt:lpstr>
      <vt:lpstr>Zhotovitel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Stavtes2</dc:creator>
  <cp:lastModifiedBy>Stavtes2</cp:lastModifiedBy>
  <dcterms:created xsi:type="dcterms:W3CDTF">2015-02-05T10:41:39Z</dcterms:created>
  <dcterms:modified xsi:type="dcterms:W3CDTF">2015-02-05T10:42:38Z</dcterms:modified>
</cp:coreProperties>
</file>