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KrosData\Export\"/>
    </mc:Choice>
  </mc:AlternateContent>
  <bookViews>
    <workbookView xWindow="0" yWindow="0" windowWidth="0" windowHeight="0"/>
  </bookViews>
  <sheets>
    <sheet name="Rekapitulace stavby" sheetId="1" r:id="rId1"/>
    <sheet name="10 - Zpevněné plochy" sheetId="2" r:id="rId2"/>
    <sheet name="20 - Veřejné osvětlení" sheetId="3" r:id="rId3"/>
    <sheet name="30 - Dešťová kanalizace" sheetId="4" r:id="rId4"/>
  </sheets>
  <definedNames>
    <definedName name="_xlnm.Print_Area" localSheetId="0">'Rekapitulace stavby'!$D$4:$AO$76,'Rekapitulace stavby'!$C$82:$AQ$98</definedName>
    <definedName name="_xlnm.Print_Titles" localSheetId="0">'Rekapitulace stavby'!$92:$92</definedName>
    <definedName name="_xlnm._FilterDatabase" localSheetId="1" hidden="1">'10 - Zpevněné plochy'!$C$128:$K$353</definedName>
    <definedName name="_xlnm.Print_Area" localSheetId="1">'10 - Zpevněné plochy'!$C$4:$J$76,'10 - Zpevněné plochy'!$C$82:$J$110,'10 - Zpevněné plochy'!$C$116:$K$353</definedName>
    <definedName name="_xlnm.Print_Titles" localSheetId="1">'10 - Zpevněné plochy'!$128:$128</definedName>
    <definedName name="_xlnm._FilterDatabase" localSheetId="2" hidden="1">'20 - Veřejné osvětlení'!$C$123:$K$189</definedName>
    <definedName name="_xlnm.Print_Area" localSheetId="2">'20 - Veřejné osvětlení'!$C$4:$J$76,'20 - Veřejné osvětlení'!$C$82:$J$105,'20 - Veřejné osvětlení'!$C$111:$K$189</definedName>
    <definedName name="_xlnm.Print_Titles" localSheetId="2">'20 - Veřejné osvětlení'!$123:$123</definedName>
    <definedName name="_xlnm._FilterDatabase" localSheetId="3" hidden="1">'30 - Dešťová kanalizace'!$C$122:$K$166</definedName>
    <definedName name="_xlnm.Print_Area" localSheetId="3">'30 - Dešťová kanalizace'!$C$4:$J$76,'30 - Dešťová kanalizace'!$C$82:$J$104,'30 - Dešťová kanalizace'!$C$110:$K$166</definedName>
    <definedName name="_xlnm.Print_Titles" localSheetId="3">'30 - Dešťová kanalizace'!$122:$122</definedName>
  </definedNames>
  <calcPr/>
</workbook>
</file>

<file path=xl/calcChain.xml><?xml version="1.0" encoding="utf-8"?>
<calcChain xmlns="http://schemas.openxmlformats.org/spreadsheetml/2006/main">
  <c i="4" l="1" r="J37"/>
  <c r="J36"/>
  <c i="1" r="AY97"/>
  <c i="4" r="J35"/>
  <c i="1" r="AX97"/>
  <c i="4" r="BI166"/>
  <c r="BH166"/>
  <c r="BG166"/>
  <c r="BF166"/>
  <c r="T166"/>
  <c r="R166"/>
  <c r="P166"/>
  <c r="BI165"/>
  <c r="BH165"/>
  <c r="BG165"/>
  <c r="BF165"/>
  <c r="T165"/>
  <c r="R165"/>
  <c r="P165"/>
  <c r="BI164"/>
  <c r="BH164"/>
  <c r="BG164"/>
  <c r="BF164"/>
  <c r="T164"/>
  <c r="R164"/>
  <c r="P164"/>
  <c r="BI162"/>
  <c r="BH162"/>
  <c r="BG162"/>
  <c r="BF162"/>
  <c r="T162"/>
  <c r="R162"/>
  <c r="P162"/>
  <c r="BI161"/>
  <c r="BH161"/>
  <c r="BG161"/>
  <c r="BF161"/>
  <c r="T161"/>
  <c r="R161"/>
  <c r="P161"/>
  <c r="BI160"/>
  <c r="BH160"/>
  <c r="BG160"/>
  <c r="BF160"/>
  <c r="T160"/>
  <c r="R160"/>
  <c r="P160"/>
  <c r="BI157"/>
  <c r="BH157"/>
  <c r="BG157"/>
  <c r="BF157"/>
  <c r="T157"/>
  <c r="T156"/>
  <c r="R157"/>
  <c r="R156"/>
  <c r="P157"/>
  <c r="P156"/>
  <c r="BI155"/>
  <c r="BH155"/>
  <c r="BG155"/>
  <c r="BF155"/>
  <c r="T155"/>
  <c r="R155"/>
  <c r="P155"/>
  <c r="BI154"/>
  <c r="BH154"/>
  <c r="BG154"/>
  <c r="BF154"/>
  <c r="T154"/>
  <c r="R154"/>
  <c r="P154"/>
  <c r="BI153"/>
  <c r="BH153"/>
  <c r="BG153"/>
  <c r="BF153"/>
  <c r="T153"/>
  <c r="R153"/>
  <c r="P153"/>
  <c r="BI152"/>
  <c r="BH152"/>
  <c r="BG152"/>
  <c r="BF152"/>
  <c r="T152"/>
  <c r="R152"/>
  <c r="P152"/>
  <c r="BI149"/>
  <c r="BH149"/>
  <c r="BG149"/>
  <c r="BF149"/>
  <c r="T149"/>
  <c r="T148"/>
  <c r="R149"/>
  <c r="R148"/>
  <c r="P149"/>
  <c r="P148"/>
  <c r="BI146"/>
  <c r="BH146"/>
  <c r="BG146"/>
  <c r="BF146"/>
  <c r="T146"/>
  <c r="R146"/>
  <c r="P146"/>
  <c r="BI144"/>
  <c r="BH144"/>
  <c r="BG144"/>
  <c r="BF144"/>
  <c r="T144"/>
  <c r="R144"/>
  <c r="P144"/>
  <c r="BI142"/>
  <c r="BH142"/>
  <c r="BG142"/>
  <c r="BF142"/>
  <c r="T142"/>
  <c r="R142"/>
  <c r="P142"/>
  <c r="BI140"/>
  <c r="BH140"/>
  <c r="BG140"/>
  <c r="BF140"/>
  <c r="T140"/>
  <c r="R140"/>
  <c r="P140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3"/>
  <c r="BH133"/>
  <c r="BG133"/>
  <c r="BF133"/>
  <c r="T133"/>
  <c r="R133"/>
  <c r="P133"/>
  <c r="BI132"/>
  <c r="BH132"/>
  <c r="BG132"/>
  <c r="BF132"/>
  <c r="T132"/>
  <c r="R132"/>
  <c r="P132"/>
  <c r="BI130"/>
  <c r="BH130"/>
  <c r="BG130"/>
  <c r="BF130"/>
  <c r="T130"/>
  <c r="R130"/>
  <c r="P130"/>
  <c r="BI128"/>
  <c r="BH128"/>
  <c r="BG128"/>
  <c r="BF128"/>
  <c r="T128"/>
  <c r="R128"/>
  <c r="P128"/>
  <c r="BI126"/>
  <c r="BH126"/>
  <c r="BG126"/>
  <c r="BF126"/>
  <c r="T126"/>
  <c r="R126"/>
  <c r="P126"/>
  <c r="J120"/>
  <c r="J119"/>
  <c r="F119"/>
  <c r="F117"/>
  <c r="E115"/>
  <c r="J92"/>
  <c r="J91"/>
  <c r="F91"/>
  <c r="F89"/>
  <c r="E87"/>
  <c r="J18"/>
  <c r="E18"/>
  <c r="F120"/>
  <c r="J17"/>
  <c r="J12"/>
  <c r="J89"/>
  <c r="E7"/>
  <c r="E85"/>
  <c i="3" r="J37"/>
  <c r="J36"/>
  <c i="1" r="AY96"/>
  <c i="3" r="J35"/>
  <c i="1" r="AX96"/>
  <c i="3" r="BI189"/>
  <c r="BH189"/>
  <c r="BG189"/>
  <c r="BF189"/>
  <c r="T189"/>
  <c r="R189"/>
  <c r="P189"/>
  <c r="BI188"/>
  <c r="BH188"/>
  <c r="BG188"/>
  <c r="BF188"/>
  <c r="T188"/>
  <c r="R188"/>
  <c r="P188"/>
  <c r="BI187"/>
  <c r="BH187"/>
  <c r="BG187"/>
  <c r="BF187"/>
  <c r="T187"/>
  <c r="R187"/>
  <c r="P187"/>
  <c r="BI186"/>
  <c r="BH186"/>
  <c r="BG186"/>
  <c r="BF186"/>
  <c r="T186"/>
  <c r="R186"/>
  <c r="P186"/>
  <c r="BI185"/>
  <c r="BH185"/>
  <c r="BG185"/>
  <c r="BF185"/>
  <c r="T185"/>
  <c r="R185"/>
  <c r="P185"/>
  <c r="BI184"/>
  <c r="BH184"/>
  <c r="BG184"/>
  <c r="BF184"/>
  <c r="T184"/>
  <c r="R184"/>
  <c r="P184"/>
  <c r="BI183"/>
  <c r="BH183"/>
  <c r="BG183"/>
  <c r="BF183"/>
  <c r="T183"/>
  <c r="R183"/>
  <c r="P183"/>
  <c r="BI182"/>
  <c r="BH182"/>
  <c r="BG182"/>
  <c r="BF182"/>
  <c r="T182"/>
  <c r="R182"/>
  <c r="P182"/>
  <c r="BI181"/>
  <c r="BH181"/>
  <c r="BG181"/>
  <c r="BF181"/>
  <c r="T181"/>
  <c r="R181"/>
  <c r="P181"/>
  <c r="BI180"/>
  <c r="BH180"/>
  <c r="BG180"/>
  <c r="BF180"/>
  <c r="T180"/>
  <c r="R180"/>
  <c r="P180"/>
  <c r="BI179"/>
  <c r="BH179"/>
  <c r="BG179"/>
  <c r="BF179"/>
  <c r="T179"/>
  <c r="R179"/>
  <c r="P179"/>
  <c r="BI178"/>
  <c r="BH178"/>
  <c r="BG178"/>
  <c r="BF178"/>
  <c r="T178"/>
  <c r="R178"/>
  <c r="P178"/>
  <c r="BI177"/>
  <c r="BH177"/>
  <c r="BG177"/>
  <c r="BF177"/>
  <c r="T177"/>
  <c r="R177"/>
  <c r="P177"/>
  <c r="BI176"/>
  <c r="BH176"/>
  <c r="BG176"/>
  <c r="BF176"/>
  <c r="T176"/>
  <c r="R176"/>
  <c r="P176"/>
  <c r="BI175"/>
  <c r="BH175"/>
  <c r="BG175"/>
  <c r="BF175"/>
  <c r="T175"/>
  <c r="R175"/>
  <c r="P175"/>
  <c r="BI174"/>
  <c r="BH174"/>
  <c r="BG174"/>
  <c r="BF174"/>
  <c r="T174"/>
  <c r="R174"/>
  <c r="P174"/>
  <c r="BI173"/>
  <c r="BH173"/>
  <c r="BG173"/>
  <c r="BF173"/>
  <c r="T173"/>
  <c r="R173"/>
  <c r="P173"/>
  <c r="BI172"/>
  <c r="BH172"/>
  <c r="BG172"/>
  <c r="BF172"/>
  <c r="T172"/>
  <c r="R172"/>
  <c r="P172"/>
  <c r="BI171"/>
  <c r="BH171"/>
  <c r="BG171"/>
  <c r="BF171"/>
  <c r="T171"/>
  <c r="R171"/>
  <c r="P171"/>
  <c r="BI170"/>
  <c r="BH170"/>
  <c r="BG170"/>
  <c r="BF170"/>
  <c r="T170"/>
  <c r="R170"/>
  <c r="P170"/>
  <c r="BI169"/>
  <c r="BH169"/>
  <c r="BG169"/>
  <c r="BF169"/>
  <c r="T169"/>
  <c r="R169"/>
  <c r="P169"/>
  <c r="BI168"/>
  <c r="BH168"/>
  <c r="BG168"/>
  <c r="BF168"/>
  <c r="T168"/>
  <c r="R168"/>
  <c r="P168"/>
  <c r="BI167"/>
  <c r="BH167"/>
  <c r="BG167"/>
  <c r="BF167"/>
  <c r="T167"/>
  <c r="R167"/>
  <c r="P167"/>
  <c r="BI166"/>
  <c r="BH166"/>
  <c r="BG166"/>
  <c r="BF166"/>
  <c r="T166"/>
  <c r="R166"/>
  <c r="P166"/>
  <c r="BI165"/>
  <c r="BH165"/>
  <c r="BG165"/>
  <c r="BF165"/>
  <c r="T165"/>
  <c r="R165"/>
  <c r="P165"/>
  <c r="BI164"/>
  <c r="BH164"/>
  <c r="BG164"/>
  <c r="BF164"/>
  <c r="T164"/>
  <c r="R164"/>
  <c r="P164"/>
  <c r="BI163"/>
  <c r="BH163"/>
  <c r="BG163"/>
  <c r="BF163"/>
  <c r="T163"/>
  <c r="R163"/>
  <c r="P163"/>
  <c r="BI162"/>
  <c r="BH162"/>
  <c r="BG162"/>
  <c r="BF162"/>
  <c r="T162"/>
  <c r="R162"/>
  <c r="P162"/>
  <c r="BI161"/>
  <c r="BH161"/>
  <c r="BG161"/>
  <c r="BF161"/>
  <c r="T161"/>
  <c r="R161"/>
  <c r="P161"/>
  <c r="BI160"/>
  <c r="BH160"/>
  <c r="BG160"/>
  <c r="BF160"/>
  <c r="T160"/>
  <c r="R160"/>
  <c r="P160"/>
  <c r="BI159"/>
  <c r="BH159"/>
  <c r="BG159"/>
  <c r="BF159"/>
  <c r="T159"/>
  <c r="R159"/>
  <c r="P159"/>
  <c r="BI158"/>
  <c r="BH158"/>
  <c r="BG158"/>
  <c r="BF158"/>
  <c r="T158"/>
  <c r="R158"/>
  <c r="P158"/>
  <c r="BI157"/>
  <c r="BH157"/>
  <c r="BG157"/>
  <c r="BF157"/>
  <c r="T157"/>
  <c r="R157"/>
  <c r="P157"/>
  <c r="BI156"/>
  <c r="BH156"/>
  <c r="BG156"/>
  <c r="BF156"/>
  <c r="T156"/>
  <c r="R156"/>
  <c r="P156"/>
  <c r="BI155"/>
  <c r="BH155"/>
  <c r="BG155"/>
  <c r="BF155"/>
  <c r="T155"/>
  <c r="R155"/>
  <c r="P155"/>
  <c r="BI154"/>
  <c r="BH154"/>
  <c r="BG154"/>
  <c r="BF154"/>
  <c r="T154"/>
  <c r="R154"/>
  <c r="P154"/>
  <c r="BI153"/>
  <c r="BH153"/>
  <c r="BG153"/>
  <c r="BF153"/>
  <c r="T153"/>
  <c r="R153"/>
  <c r="P153"/>
  <c r="BI150"/>
  <c r="BH150"/>
  <c r="BG150"/>
  <c r="BF150"/>
  <c r="T150"/>
  <c r="T149"/>
  <c r="R150"/>
  <c r="R149"/>
  <c r="P150"/>
  <c r="P149"/>
  <c r="BI148"/>
  <c r="BH148"/>
  <c r="BG148"/>
  <c r="BF148"/>
  <c r="T148"/>
  <c r="R148"/>
  <c r="P148"/>
  <c r="BI146"/>
  <c r="BH146"/>
  <c r="BG146"/>
  <c r="BF146"/>
  <c r="T146"/>
  <c r="R146"/>
  <c r="P146"/>
  <c r="BI145"/>
  <c r="BH145"/>
  <c r="BG145"/>
  <c r="BF145"/>
  <c r="T145"/>
  <c r="R145"/>
  <c r="P145"/>
  <c r="BI142"/>
  <c r="BH142"/>
  <c r="BG142"/>
  <c r="BF142"/>
  <c r="T142"/>
  <c r="R142"/>
  <c r="P142"/>
  <c r="BI140"/>
  <c r="BH140"/>
  <c r="BG140"/>
  <c r="BF140"/>
  <c r="T140"/>
  <c r="R140"/>
  <c r="P140"/>
  <c r="BI137"/>
  <c r="BH137"/>
  <c r="BG137"/>
  <c r="BF137"/>
  <c r="T137"/>
  <c r="R137"/>
  <c r="P137"/>
  <c r="BI135"/>
  <c r="BH135"/>
  <c r="BG135"/>
  <c r="BF135"/>
  <c r="T135"/>
  <c r="R135"/>
  <c r="P135"/>
  <c r="BI134"/>
  <c r="BH134"/>
  <c r="BG134"/>
  <c r="BF134"/>
  <c r="T134"/>
  <c r="R134"/>
  <c r="P134"/>
  <c r="BI132"/>
  <c r="BH132"/>
  <c r="BG132"/>
  <c r="BF132"/>
  <c r="T132"/>
  <c r="R132"/>
  <c r="P132"/>
  <c r="BI129"/>
  <c r="BH129"/>
  <c r="BG129"/>
  <c r="BF129"/>
  <c r="T129"/>
  <c r="R129"/>
  <c r="P129"/>
  <c r="BI127"/>
  <c r="BH127"/>
  <c r="BG127"/>
  <c r="BF127"/>
  <c r="T127"/>
  <c r="R127"/>
  <c r="P127"/>
  <c r="J121"/>
  <c r="J120"/>
  <c r="F120"/>
  <c r="F118"/>
  <c r="E116"/>
  <c r="J92"/>
  <c r="J91"/>
  <c r="F91"/>
  <c r="F89"/>
  <c r="E87"/>
  <c r="J18"/>
  <c r="E18"/>
  <c r="F121"/>
  <c r="J17"/>
  <c r="J12"/>
  <c r="J118"/>
  <c r="E7"/>
  <c r="E85"/>
  <c i="2" r="J37"/>
  <c r="J36"/>
  <c i="1" r="AY95"/>
  <c i="2" r="J35"/>
  <c i="1" r="AX95"/>
  <c i="2" r="BI353"/>
  <c r="BH353"/>
  <c r="BG353"/>
  <c r="BF353"/>
  <c r="T353"/>
  <c r="R353"/>
  <c r="P353"/>
  <c r="BI352"/>
  <c r="BH352"/>
  <c r="BG352"/>
  <c r="BF352"/>
  <c r="T352"/>
  <c r="R352"/>
  <c r="P352"/>
  <c r="BI351"/>
  <c r="BH351"/>
  <c r="BG351"/>
  <c r="BF351"/>
  <c r="T351"/>
  <c r="R351"/>
  <c r="P351"/>
  <c r="BI349"/>
  <c r="BH349"/>
  <c r="BG349"/>
  <c r="BF349"/>
  <c r="T349"/>
  <c r="T348"/>
  <c r="R349"/>
  <c r="R348"/>
  <c r="P349"/>
  <c r="P348"/>
  <c r="BI347"/>
  <c r="BH347"/>
  <c r="BG347"/>
  <c r="BF347"/>
  <c r="T347"/>
  <c r="R347"/>
  <c r="P347"/>
  <c r="BI346"/>
  <c r="BH346"/>
  <c r="BG346"/>
  <c r="BF346"/>
  <c r="T346"/>
  <c r="R346"/>
  <c r="P346"/>
  <c r="BI344"/>
  <c r="BH344"/>
  <c r="BG344"/>
  <c r="BF344"/>
  <c r="T344"/>
  <c r="R344"/>
  <c r="P344"/>
  <c r="BI342"/>
  <c r="BH342"/>
  <c r="BG342"/>
  <c r="BF342"/>
  <c r="T342"/>
  <c r="R342"/>
  <c r="P342"/>
  <c r="BI340"/>
  <c r="BH340"/>
  <c r="BG340"/>
  <c r="BF340"/>
  <c r="T340"/>
  <c r="R340"/>
  <c r="P340"/>
  <c r="BI335"/>
  <c r="BH335"/>
  <c r="BG335"/>
  <c r="BF335"/>
  <c r="T335"/>
  <c r="R335"/>
  <c r="P335"/>
  <c r="BI332"/>
  <c r="BH332"/>
  <c r="BG332"/>
  <c r="BF332"/>
  <c r="T332"/>
  <c r="T331"/>
  <c r="R332"/>
  <c r="R331"/>
  <c r="P332"/>
  <c r="P331"/>
  <c r="BI330"/>
  <c r="BH330"/>
  <c r="BG330"/>
  <c r="BF330"/>
  <c r="T330"/>
  <c r="R330"/>
  <c r="P330"/>
  <c r="BI329"/>
  <c r="BH329"/>
  <c r="BG329"/>
  <c r="BF329"/>
  <c r="T329"/>
  <c r="R329"/>
  <c r="P329"/>
  <c r="BI327"/>
  <c r="BH327"/>
  <c r="BG327"/>
  <c r="BF327"/>
  <c r="T327"/>
  <c r="R327"/>
  <c r="P327"/>
  <c r="BI326"/>
  <c r="BH326"/>
  <c r="BG326"/>
  <c r="BF326"/>
  <c r="T326"/>
  <c r="R326"/>
  <c r="P326"/>
  <c r="BI324"/>
  <c r="BH324"/>
  <c r="BG324"/>
  <c r="BF324"/>
  <c r="T324"/>
  <c r="R324"/>
  <c r="P324"/>
  <c r="BI322"/>
  <c r="BH322"/>
  <c r="BG322"/>
  <c r="BF322"/>
  <c r="T322"/>
  <c r="R322"/>
  <c r="P322"/>
  <c r="BI321"/>
  <c r="BH321"/>
  <c r="BG321"/>
  <c r="BF321"/>
  <c r="T321"/>
  <c r="R321"/>
  <c r="P321"/>
  <c r="BI320"/>
  <c r="BH320"/>
  <c r="BG320"/>
  <c r="BF320"/>
  <c r="T320"/>
  <c r="R320"/>
  <c r="P320"/>
  <c r="BI319"/>
  <c r="BH319"/>
  <c r="BG319"/>
  <c r="BF319"/>
  <c r="T319"/>
  <c r="R319"/>
  <c r="P319"/>
  <c r="BI318"/>
  <c r="BH318"/>
  <c r="BG318"/>
  <c r="BF318"/>
  <c r="T318"/>
  <c r="R318"/>
  <c r="P318"/>
  <c r="BI317"/>
  <c r="BH317"/>
  <c r="BG317"/>
  <c r="BF317"/>
  <c r="T317"/>
  <c r="R317"/>
  <c r="P317"/>
  <c r="BI316"/>
  <c r="BH316"/>
  <c r="BG316"/>
  <c r="BF316"/>
  <c r="T316"/>
  <c r="R316"/>
  <c r="P316"/>
  <c r="BI315"/>
  <c r="BH315"/>
  <c r="BG315"/>
  <c r="BF315"/>
  <c r="T315"/>
  <c r="R315"/>
  <c r="P315"/>
  <c r="BI313"/>
  <c r="BH313"/>
  <c r="BG313"/>
  <c r="BF313"/>
  <c r="T313"/>
  <c r="R313"/>
  <c r="P313"/>
  <c r="BI311"/>
  <c r="BH311"/>
  <c r="BG311"/>
  <c r="BF311"/>
  <c r="T311"/>
  <c r="R311"/>
  <c r="P311"/>
  <c r="BI310"/>
  <c r="BH310"/>
  <c r="BG310"/>
  <c r="BF310"/>
  <c r="T310"/>
  <c r="R310"/>
  <c r="P310"/>
  <c r="BI308"/>
  <c r="BH308"/>
  <c r="BG308"/>
  <c r="BF308"/>
  <c r="T308"/>
  <c r="R308"/>
  <c r="P308"/>
  <c r="BI306"/>
  <c r="BH306"/>
  <c r="BG306"/>
  <c r="BF306"/>
  <c r="T306"/>
  <c r="R306"/>
  <c r="P306"/>
  <c r="BI304"/>
  <c r="BH304"/>
  <c r="BG304"/>
  <c r="BF304"/>
  <c r="T304"/>
  <c r="R304"/>
  <c r="P304"/>
  <c r="BI302"/>
  <c r="BH302"/>
  <c r="BG302"/>
  <c r="BF302"/>
  <c r="T302"/>
  <c r="R302"/>
  <c r="P302"/>
  <c r="BI300"/>
  <c r="BH300"/>
  <c r="BG300"/>
  <c r="BF300"/>
  <c r="T300"/>
  <c r="R300"/>
  <c r="P300"/>
  <c r="BI298"/>
  <c r="BH298"/>
  <c r="BG298"/>
  <c r="BF298"/>
  <c r="T298"/>
  <c r="R298"/>
  <c r="P298"/>
  <c r="BI297"/>
  <c r="BH297"/>
  <c r="BG297"/>
  <c r="BF297"/>
  <c r="T297"/>
  <c r="R297"/>
  <c r="P297"/>
  <c r="BI295"/>
  <c r="BH295"/>
  <c r="BG295"/>
  <c r="BF295"/>
  <c r="T295"/>
  <c r="R295"/>
  <c r="P295"/>
  <c r="BI292"/>
  <c r="BH292"/>
  <c r="BG292"/>
  <c r="BF292"/>
  <c r="T292"/>
  <c r="R292"/>
  <c r="P292"/>
  <c r="BI290"/>
  <c r="BH290"/>
  <c r="BG290"/>
  <c r="BF290"/>
  <c r="T290"/>
  <c r="R290"/>
  <c r="P290"/>
  <c r="BI288"/>
  <c r="BH288"/>
  <c r="BG288"/>
  <c r="BF288"/>
  <c r="T288"/>
  <c r="R288"/>
  <c r="P288"/>
  <c r="BI286"/>
  <c r="BH286"/>
  <c r="BG286"/>
  <c r="BF286"/>
  <c r="T286"/>
  <c r="R286"/>
  <c r="P286"/>
  <c r="BI285"/>
  <c r="BH285"/>
  <c r="BG285"/>
  <c r="BF285"/>
  <c r="T285"/>
  <c r="R285"/>
  <c r="P285"/>
  <c r="BI283"/>
  <c r="BH283"/>
  <c r="BG283"/>
  <c r="BF283"/>
  <c r="T283"/>
  <c r="R283"/>
  <c r="P283"/>
  <c r="BI282"/>
  <c r="BH282"/>
  <c r="BG282"/>
  <c r="BF282"/>
  <c r="T282"/>
  <c r="R282"/>
  <c r="P282"/>
  <c r="BI281"/>
  <c r="BH281"/>
  <c r="BG281"/>
  <c r="BF281"/>
  <c r="T281"/>
  <c r="R281"/>
  <c r="P281"/>
  <c r="BI280"/>
  <c r="BH280"/>
  <c r="BG280"/>
  <c r="BF280"/>
  <c r="T280"/>
  <c r="R280"/>
  <c r="P280"/>
  <c r="BI279"/>
  <c r="BH279"/>
  <c r="BG279"/>
  <c r="BF279"/>
  <c r="T279"/>
  <c r="R279"/>
  <c r="P279"/>
  <c r="BI278"/>
  <c r="BH278"/>
  <c r="BG278"/>
  <c r="BF278"/>
  <c r="T278"/>
  <c r="R278"/>
  <c r="P278"/>
  <c r="BI277"/>
  <c r="BH277"/>
  <c r="BG277"/>
  <c r="BF277"/>
  <c r="T277"/>
  <c r="R277"/>
  <c r="P277"/>
  <c r="BI276"/>
  <c r="BH276"/>
  <c r="BG276"/>
  <c r="BF276"/>
  <c r="T276"/>
  <c r="R276"/>
  <c r="P276"/>
  <c r="BI275"/>
  <c r="BH275"/>
  <c r="BG275"/>
  <c r="BF275"/>
  <c r="T275"/>
  <c r="R275"/>
  <c r="P275"/>
  <c r="BI274"/>
  <c r="BH274"/>
  <c r="BG274"/>
  <c r="BF274"/>
  <c r="T274"/>
  <c r="R274"/>
  <c r="P274"/>
  <c r="BI273"/>
  <c r="BH273"/>
  <c r="BG273"/>
  <c r="BF273"/>
  <c r="T273"/>
  <c r="R273"/>
  <c r="P273"/>
  <c r="BI272"/>
  <c r="BH272"/>
  <c r="BG272"/>
  <c r="BF272"/>
  <c r="T272"/>
  <c r="R272"/>
  <c r="P272"/>
  <c r="BI268"/>
  <c r="BH268"/>
  <c r="BG268"/>
  <c r="BF268"/>
  <c r="T268"/>
  <c r="R268"/>
  <c r="P268"/>
  <c r="BI265"/>
  <c r="BH265"/>
  <c r="BG265"/>
  <c r="BF265"/>
  <c r="T265"/>
  <c r="R265"/>
  <c r="P265"/>
  <c r="BI264"/>
  <c r="BH264"/>
  <c r="BG264"/>
  <c r="BF264"/>
  <c r="T264"/>
  <c r="R264"/>
  <c r="P264"/>
  <c r="BI263"/>
  <c r="BH263"/>
  <c r="BG263"/>
  <c r="BF263"/>
  <c r="T263"/>
  <c r="R263"/>
  <c r="P263"/>
  <c r="BI262"/>
  <c r="BH262"/>
  <c r="BG262"/>
  <c r="BF262"/>
  <c r="T262"/>
  <c r="R262"/>
  <c r="P262"/>
  <c r="BI261"/>
  <c r="BH261"/>
  <c r="BG261"/>
  <c r="BF261"/>
  <c r="T261"/>
  <c r="R261"/>
  <c r="P261"/>
  <c r="BI260"/>
  <c r="BH260"/>
  <c r="BG260"/>
  <c r="BF260"/>
  <c r="T260"/>
  <c r="R260"/>
  <c r="P260"/>
  <c r="BI259"/>
  <c r="BH259"/>
  <c r="BG259"/>
  <c r="BF259"/>
  <c r="T259"/>
  <c r="R259"/>
  <c r="P259"/>
  <c r="BI258"/>
  <c r="BH258"/>
  <c r="BG258"/>
  <c r="BF258"/>
  <c r="T258"/>
  <c r="R258"/>
  <c r="P258"/>
  <c r="BI257"/>
  <c r="BH257"/>
  <c r="BG257"/>
  <c r="BF257"/>
  <c r="T257"/>
  <c r="R257"/>
  <c r="P257"/>
  <c r="BI256"/>
  <c r="BH256"/>
  <c r="BG256"/>
  <c r="BF256"/>
  <c r="T256"/>
  <c r="R256"/>
  <c r="P256"/>
  <c r="BI255"/>
  <c r="BH255"/>
  <c r="BG255"/>
  <c r="BF255"/>
  <c r="T255"/>
  <c r="R255"/>
  <c r="P255"/>
  <c r="BI254"/>
  <c r="BH254"/>
  <c r="BG254"/>
  <c r="BF254"/>
  <c r="T254"/>
  <c r="R254"/>
  <c r="P254"/>
  <c r="BI253"/>
  <c r="BH253"/>
  <c r="BG253"/>
  <c r="BF253"/>
  <c r="T253"/>
  <c r="R253"/>
  <c r="P253"/>
  <c r="BI252"/>
  <c r="BH252"/>
  <c r="BG252"/>
  <c r="BF252"/>
  <c r="T252"/>
  <c r="R252"/>
  <c r="P252"/>
  <c r="BI249"/>
  <c r="BH249"/>
  <c r="BG249"/>
  <c r="BF249"/>
  <c r="T249"/>
  <c r="R249"/>
  <c r="P249"/>
  <c r="BI247"/>
  <c r="BH247"/>
  <c r="BG247"/>
  <c r="BF247"/>
  <c r="T247"/>
  <c r="R247"/>
  <c r="P247"/>
  <c r="BI245"/>
  <c r="BH245"/>
  <c r="BG245"/>
  <c r="BF245"/>
  <c r="T245"/>
  <c r="R245"/>
  <c r="P245"/>
  <c r="BI243"/>
  <c r="BH243"/>
  <c r="BG243"/>
  <c r="BF243"/>
  <c r="T243"/>
  <c r="R243"/>
  <c r="P243"/>
  <c r="BI240"/>
  <c r="BH240"/>
  <c r="BG240"/>
  <c r="BF240"/>
  <c r="T240"/>
  <c r="R240"/>
  <c r="P240"/>
  <c r="BI238"/>
  <c r="BH238"/>
  <c r="BG238"/>
  <c r="BF238"/>
  <c r="T238"/>
  <c r="R238"/>
  <c r="P238"/>
  <c r="BI235"/>
  <c r="BH235"/>
  <c r="BG235"/>
  <c r="BF235"/>
  <c r="T235"/>
  <c r="R235"/>
  <c r="P235"/>
  <c r="BI233"/>
  <c r="BH233"/>
  <c r="BG233"/>
  <c r="BF233"/>
  <c r="T233"/>
  <c r="R233"/>
  <c r="P233"/>
  <c r="BI231"/>
  <c r="BH231"/>
  <c r="BG231"/>
  <c r="BF231"/>
  <c r="T231"/>
  <c r="R231"/>
  <c r="P231"/>
  <c r="BI228"/>
  <c r="BH228"/>
  <c r="BG228"/>
  <c r="BF228"/>
  <c r="T228"/>
  <c r="R228"/>
  <c r="P228"/>
  <c r="BI226"/>
  <c r="BH226"/>
  <c r="BG226"/>
  <c r="BF226"/>
  <c r="T226"/>
  <c r="R226"/>
  <c r="P226"/>
  <c r="BI224"/>
  <c r="BH224"/>
  <c r="BG224"/>
  <c r="BF224"/>
  <c r="T224"/>
  <c r="R224"/>
  <c r="P224"/>
  <c r="BI222"/>
  <c r="BH222"/>
  <c r="BG222"/>
  <c r="BF222"/>
  <c r="T222"/>
  <c r="R222"/>
  <c r="P222"/>
  <c r="BI219"/>
  <c r="BH219"/>
  <c r="BG219"/>
  <c r="BF219"/>
  <c r="T219"/>
  <c r="R219"/>
  <c r="P219"/>
  <c r="BI211"/>
  <c r="BH211"/>
  <c r="BG211"/>
  <c r="BF211"/>
  <c r="T211"/>
  <c r="R211"/>
  <c r="P211"/>
  <c r="BI209"/>
  <c r="BH209"/>
  <c r="BG209"/>
  <c r="BF209"/>
  <c r="T209"/>
  <c r="R209"/>
  <c r="P209"/>
  <c r="BI204"/>
  <c r="BH204"/>
  <c r="BG204"/>
  <c r="BF204"/>
  <c r="T204"/>
  <c r="R204"/>
  <c r="P204"/>
  <c r="BI199"/>
  <c r="BH199"/>
  <c r="BG199"/>
  <c r="BF199"/>
  <c r="T199"/>
  <c r="R199"/>
  <c r="P199"/>
  <c r="BI196"/>
  <c r="BH196"/>
  <c r="BG196"/>
  <c r="BF196"/>
  <c r="T196"/>
  <c r="T195"/>
  <c r="R196"/>
  <c r="R195"/>
  <c r="P196"/>
  <c r="P195"/>
  <c r="BI194"/>
  <c r="BH194"/>
  <c r="BG194"/>
  <c r="BF194"/>
  <c r="T194"/>
  <c r="R194"/>
  <c r="P194"/>
  <c r="BI192"/>
  <c r="BH192"/>
  <c r="BG192"/>
  <c r="BF192"/>
  <c r="T192"/>
  <c r="R192"/>
  <c r="P192"/>
  <c r="BI190"/>
  <c r="BH190"/>
  <c r="BG190"/>
  <c r="BF190"/>
  <c r="T190"/>
  <c r="R190"/>
  <c r="P190"/>
  <c r="BI187"/>
  <c r="BH187"/>
  <c r="BG187"/>
  <c r="BF187"/>
  <c r="T187"/>
  <c r="R187"/>
  <c r="P187"/>
  <c r="BI185"/>
  <c r="BH185"/>
  <c r="BG185"/>
  <c r="BF185"/>
  <c r="T185"/>
  <c r="R185"/>
  <c r="P185"/>
  <c r="BI183"/>
  <c r="BH183"/>
  <c r="BG183"/>
  <c r="BF183"/>
  <c r="T183"/>
  <c r="R183"/>
  <c r="P183"/>
  <c r="BI175"/>
  <c r="BH175"/>
  <c r="BG175"/>
  <c r="BF175"/>
  <c r="T175"/>
  <c r="R175"/>
  <c r="P175"/>
  <c r="BI172"/>
  <c r="BH172"/>
  <c r="BG172"/>
  <c r="BF172"/>
  <c r="T172"/>
  <c r="R172"/>
  <c r="P172"/>
  <c r="BI170"/>
  <c r="BH170"/>
  <c r="BG170"/>
  <c r="BF170"/>
  <c r="T170"/>
  <c r="R170"/>
  <c r="P170"/>
  <c r="BI168"/>
  <c r="BH168"/>
  <c r="BG168"/>
  <c r="BF168"/>
  <c r="T168"/>
  <c r="R168"/>
  <c r="P168"/>
  <c r="BI166"/>
  <c r="BH166"/>
  <c r="BG166"/>
  <c r="BF166"/>
  <c r="T166"/>
  <c r="R166"/>
  <c r="P166"/>
  <c r="BI164"/>
  <c r="BH164"/>
  <c r="BG164"/>
  <c r="BF164"/>
  <c r="T164"/>
  <c r="R164"/>
  <c r="P164"/>
  <c r="BI162"/>
  <c r="BH162"/>
  <c r="BG162"/>
  <c r="BF162"/>
  <c r="T162"/>
  <c r="R162"/>
  <c r="P162"/>
  <c r="BI161"/>
  <c r="BH161"/>
  <c r="BG161"/>
  <c r="BF161"/>
  <c r="T161"/>
  <c r="R161"/>
  <c r="P161"/>
  <c r="BI159"/>
  <c r="BH159"/>
  <c r="BG159"/>
  <c r="BF159"/>
  <c r="T159"/>
  <c r="R159"/>
  <c r="P159"/>
  <c r="BI157"/>
  <c r="BH157"/>
  <c r="BG157"/>
  <c r="BF157"/>
  <c r="T157"/>
  <c r="R157"/>
  <c r="P157"/>
  <c r="BI155"/>
  <c r="BH155"/>
  <c r="BG155"/>
  <c r="BF155"/>
  <c r="T155"/>
  <c r="R155"/>
  <c r="P155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7"/>
  <c r="BH137"/>
  <c r="BG137"/>
  <c r="BF137"/>
  <c r="T137"/>
  <c r="R137"/>
  <c r="P137"/>
  <c r="BI135"/>
  <c r="BH135"/>
  <c r="BG135"/>
  <c r="BF135"/>
  <c r="T135"/>
  <c r="R135"/>
  <c r="P135"/>
  <c r="BI134"/>
  <c r="BH134"/>
  <c r="BG134"/>
  <c r="BF134"/>
  <c r="T134"/>
  <c r="R134"/>
  <c r="P134"/>
  <c r="BI132"/>
  <c r="BH132"/>
  <c r="BG132"/>
  <c r="BF132"/>
  <c r="T132"/>
  <c r="R132"/>
  <c r="P132"/>
  <c r="J126"/>
  <c r="J125"/>
  <c r="F125"/>
  <c r="F123"/>
  <c r="E121"/>
  <c r="J92"/>
  <c r="J91"/>
  <c r="F91"/>
  <c r="F89"/>
  <c r="E87"/>
  <c r="J18"/>
  <c r="E18"/>
  <c r="F126"/>
  <c r="J17"/>
  <c r="J12"/>
  <c r="J123"/>
  <c r="E7"/>
  <c r="E85"/>
  <c i="1" r="L90"/>
  <c r="AM90"/>
  <c r="AM89"/>
  <c r="L89"/>
  <c r="AM87"/>
  <c r="L87"/>
  <c r="L85"/>
  <c r="L84"/>
  <c i="2" r="J275"/>
  <c r="J224"/>
  <c r="BK268"/>
  <c r="BK224"/>
  <c r="BK326"/>
  <c r="BK231"/>
  <c r="BK329"/>
  <c r="J298"/>
  <c r="BK324"/>
  <c r="BK352"/>
  <c r="BK311"/>
  <c r="BK245"/>
  <c r="BK139"/>
  <c r="J340"/>
  <c r="BK290"/>
  <c r="BK196"/>
  <c r="BK286"/>
  <c r="BK209"/>
  <c r="BK308"/>
  <c r="BK134"/>
  <c r="J285"/>
  <c r="BK157"/>
  <c r="J226"/>
  <c i="3" r="J189"/>
  <c r="J155"/>
  <c i="4" r="BK161"/>
  <c r="J132"/>
  <c r="BK126"/>
  <c r="BK160"/>
  <c r="J137"/>
  <c i="2" r="J322"/>
  <c r="J342"/>
  <c r="BK143"/>
  <c r="J280"/>
  <c r="F34"/>
  <c i="3" r="BK161"/>
  <c r="J129"/>
  <c r="J162"/>
  <c r="BK188"/>
  <c r="J178"/>
  <c r="J159"/>
  <c r="J135"/>
  <c i="4" r="J161"/>
  <c r="J135"/>
  <c r="BK146"/>
  <c r="BK135"/>
  <c i="2" r="J330"/>
  <c r="J164"/>
  <c r="BK272"/>
  <c r="J257"/>
  <c r="J135"/>
  <c r="J292"/>
  <c r="BK260"/>
  <c r="BK155"/>
  <c r="BK316"/>
  <c r="J264"/>
  <c r="BK226"/>
  <c r="BK282"/>
  <c r="BK142"/>
  <c r="BK327"/>
  <c r="J279"/>
  <c r="J196"/>
  <c r="J351"/>
  <c r="BK310"/>
  <c r="BK228"/>
  <c r="J159"/>
  <c r="BK285"/>
  <c r="J254"/>
  <c r="J162"/>
  <c r="J288"/>
  <c r="BK320"/>
  <c r="BK298"/>
  <c r="J175"/>
  <c r="BK297"/>
  <c r="J231"/>
  <c i="3" r="J188"/>
  <c r="J180"/>
  <c r="BK183"/>
  <c r="BK171"/>
  <c r="J175"/>
  <c r="BK176"/>
  <c r="BK175"/>
  <c r="BK166"/>
  <c r="J170"/>
  <c r="BK157"/>
  <c r="J153"/>
  <c r="J146"/>
  <c r="BK142"/>
  <c i="4" r="BK133"/>
  <c r="BK155"/>
  <c r="J155"/>
  <c r="J138"/>
  <c r="J149"/>
  <c i="2" r="BK276"/>
  <c r="J194"/>
  <c r="J219"/>
  <c r="BK281"/>
  <c r="J185"/>
  <c r="J315"/>
  <c r="BK254"/>
  <c r="J274"/>
  <c r="BK349"/>
  <c r="BK313"/>
  <c r="J211"/>
  <c r="J349"/>
  <c r="J316"/>
  <c r="J263"/>
  <c r="J187"/>
  <c r="J353"/>
  <c r="BK252"/>
  <c r="J324"/>
  <c r="BK141"/>
  <c r="BK318"/>
  <c r="BK172"/>
  <c r="BK295"/>
  <c r="J228"/>
  <c i="3" r="BK134"/>
  <c r="J154"/>
  <c r="BK181"/>
  <c r="BK140"/>
  <c r="BK174"/>
  <c r="J168"/>
  <c r="BK129"/>
  <c i="4" r="J166"/>
  <c r="BK140"/>
  <c r="J165"/>
  <c r="BK154"/>
  <c i="2" r="J329"/>
  <c r="BK240"/>
  <c r="BK332"/>
  <c r="J222"/>
  <c r="J332"/>
  <c r="J276"/>
  <c r="BK233"/>
  <c r="BK137"/>
  <c r="J317"/>
  <c r="J283"/>
  <c r="BK192"/>
  <c r="J253"/>
  <c r="J346"/>
  <c r="BK322"/>
  <c r="BK258"/>
  <c r="BK159"/>
  <c r="BK342"/>
  <c r="J308"/>
  <c r="J233"/>
  <c r="BK162"/>
  <c r="BK288"/>
  <c r="BK204"/>
  <c i="1" r="AS94"/>
  <c i="2" r="J209"/>
  <c r="J161"/>
  <c r="BK273"/>
  <c r="J199"/>
  <c i="3" r="J176"/>
  <c r="BK168"/>
  <c r="BK184"/>
  <c r="BK187"/>
  <c r="BK164"/>
  <c r="BK165"/>
  <c r="J171"/>
  <c r="BK177"/>
  <c r="J158"/>
  <c r="J142"/>
  <c r="J145"/>
  <c i="4" r="J144"/>
  <c r="J152"/>
  <c r="BK152"/>
  <c r="J154"/>
  <c r="BK128"/>
  <c i="2" r="BK253"/>
  <c r="F36"/>
  <c r="BK164"/>
  <c i="3" r="BK160"/>
  <c i="2" r="BK261"/>
  <c r="BK222"/>
  <c r="J277"/>
  <c r="J247"/>
  <c r="J290"/>
  <c r="J243"/>
  <c r="BK135"/>
  <c r="BK300"/>
  <c r="J262"/>
  <c r="J139"/>
  <c r="BK256"/>
  <c r="BK351"/>
  <c r="BK335"/>
  <c r="BK280"/>
  <c r="J140"/>
  <c r="J304"/>
  <c r="J155"/>
  <c r="BK279"/>
  <c r="J235"/>
  <c r="J320"/>
  <c r="J260"/>
  <c r="J300"/>
  <c r="BK168"/>
  <c r="BK353"/>
  <c r="J256"/>
  <c r="BK175"/>
  <c i="3" r="J169"/>
  <c r="J160"/>
  <c r="BK135"/>
  <c r="BK169"/>
  <c r="J186"/>
  <c r="BK173"/>
  <c r="J148"/>
  <c r="J157"/>
  <c r="BK137"/>
  <c r="BK162"/>
  <c r="BK150"/>
  <c i="4" r="J128"/>
  <c r="BK144"/>
  <c r="BK164"/>
  <c r="J140"/>
  <c r="J157"/>
  <c r="J133"/>
  <c i="3" r="J167"/>
  <c r="J140"/>
  <c r="BK155"/>
  <c r="J187"/>
  <c r="J184"/>
  <c r="BK159"/>
  <c r="BK179"/>
  <c r="J161"/>
  <c r="BK146"/>
  <c i="4" r="BK153"/>
  <c r="J142"/>
  <c r="BK149"/>
  <c r="J162"/>
  <c r="BK132"/>
  <c i="2" r="BK194"/>
  <c r="J240"/>
  <c r="J335"/>
  <c r="BK199"/>
  <c r="BK340"/>
  <c r="BK263"/>
  <c r="BK235"/>
  <c r="J157"/>
  <c r="BK317"/>
  <c r="J259"/>
  <c r="BK211"/>
  <c r="J272"/>
  <c r="BK190"/>
  <c r="J297"/>
  <c r="J143"/>
  <c r="J319"/>
  <c r="J190"/>
  <c r="J313"/>
  <c r="J245"/>
  <c r="J183"/>
  <c i="3" r="BK170"/>
  <c r="J163"/>
  <c r="J177"/>
  <c r="J183"/>
  <c r="BK156"/>
  <c r="J164"/>
  <c r="J172"/>
  <c r="J174"/>
  <c r="BK153"/>
  <c r="J166"/>
  <c r="BK132"/>
  <c r="BK127"/>
  <c i="4" r="J130"/>
  <c r="J126"/>
  <c r="J164"/>
  <c r="BK166"/>
  <c r="J153"/>
  <c i="2" r="J278"/>
  <c r="BK161"/>
  <c r="BK264"/>
  <c r="J134"/>
  <c r="BK262"/>
  <c r="BK183"/>
  <c r="J326"/>
  <c r="J282"/>
  <c r="J137"/>
  <c r="BK347"/>
  <c r="J321"/>
  <c r="J238"/>
  <c r="J144"/>
  <c r="J344"/>
  <c r="J258"/>
  <c r="J132"/>
  <c r="BK278"/>
  <c r="BK187"/>
  <c r="J295"/>
  <c r="J327"/>
  <c r="BK166"/>
  <c r="BK274"/>
  <c r="J204"/>
  <c i="3" r="BK172"/>
  <c r="J127"/>
  <c r="BK180"/>
  <c r="BK145"/>
  <c r="J137"/>
  <c r="BK167"/>
  <c r="BK186"/>
  <c r="J150"/>
  <c r="BK163"/>
  <c i="4" r="BK162"/>
  <c r="BK142"/>
  <c r="BK130"/>
  <c r="J136"/>
  <c i="2" r="BK259"/>
  <c r="J142"/>
  <c r="BK265"/>
  <c r="J168"/>
  <c r="J306"/>
  <c r="BK275"/>
  <c r="J141"/>
  <c r="J318"/>
  <c r="J265"/>
  <c r="BK238"/>
  <c r="BK319"/>
  <c r="J252"/>
  <c r="BK344"/>
  <c r="BK302"/>
  <c r="BK247"/>
  <c r="J170"/>
  <c r="BK346"/>
  <c r="BK315"/>
  <c r="BK249"/>
  <c r="BK185"/>
  <c r="BK304"/>
  <c r="J261"/>
  <c r="J192"/>
  <c r="J302"/>
  <c r="BK132"/>
  <c r="J286"/>
  <c r="BK170"/>
  <c r="J281"/>
  <c r="BK243"/>
  <c i="3" r="J181"/>
  <c r="J179"/>
  <c r="J165"/>
  <c r="J134"/>
  <c r="BK178"/>
  <c r="BK189"/>
  <c r="BK154"/>
  <c r="J185"/>
  <c r="J182"/>
  <c r="J156"/>
  <c r="BK158"/>
  <c i="4" r="BK157"/>
  <c r="BK136"/>
  <c r="BK137"/>
  <c r="BK165"/>
  <c r="BK138"/>
  <c i="2" r="BK277"/>
  <c r="BK140"/>
  <c r="J249"/>
  <c r="J311"/>
  <c r="BK257"/>
  <c r="BK330"/>
  <c r="J310"/>
  <c r="J255"/>
  <c r="BK292"/>
  <c r="J352"/>
  <c r="J273"/>
  <c r="J172"/>
  <c r="J347"/>
  <c r="BK306"/>
  <c r="BK219"/>
  <c r="BK321"/>
  <c r="J166"/>
  <c r="J268"/>
  <c r="BK283"/>
  <c r="BK144"/>
  <c r="BK255"/>
  <c i="3" r="J173"/>
  <c r="BK185"/>
  <c r="BK182"/>
  <c r="BK148"/>
  <c r="J132"/>
  <c i="4" r="J160"/>
  <c r="J146"/>
  <c i="2" l="1" r="BK131"/>
  <c r="J131"/>
  <c r="J98"/>
  <c r="P198"/>
  <c r="T325"/>
  <c r="BK182"/>
  <c r="J182"/>
  <c r="J99"/>
  <c r="R198"/>
  <c r="R334"/>
  <c r="R333"/>
  <c i="3" r="BK126"/>
  <c r="J126"/>
  <c r="J98"/>
  <c r="T139"/>
  <c i="2" r="R271"/>
  <c r="T350"/>
  <c i="3" r="BK131"/>
  <c r="J131"/>
  <c r="J99"/>
  <c r="BK144"/>
  <c r="J144"/>
  <c r="J101"/>
  <c i="2" r="T271"/>
  <c i="3" r="P131"/>
  <c r="P144"/>
  <c i="2" r="R131"/>
  <c r="T182"/>
  <c r="T251"/>
  <c r="P325"/>
  <c r="BK350"/>
  <c r="J350"/>
  <c r="J109"/>
  <c r="P131"/>
  <c r="P182"/>
  <c r="BK251"/>
  <c r="J251"/>
  <c r="J102"/>
  <c r="P334"/>
  <c r="P333"/>
  <c i="3" r="P126"/>
  <c r="P125"/>
  <c r="R139"/>
  <c r="T126"/>
  <c r="P139"/>
  <c i="4" r="R125"/>
  <c r="R124"/>
  <c i="2" r="T198"/>
  <c r="T334"/>
  <c r="T333"/>
  <c i="3" r="P152"/>
  <c r="P151"/>
  <c i="4" r="P125"/>
  <c i="2" r="T131"/>
  <c r="T130"/>
  <c r="T129"/>
  <c r="R182"/>
  <c r="P251"/>
  <c r="BK334"/>
  <c i="3" r="R126"/>
  <c r="BK139"/>
  <c r="J139"/>
  <c r="J100"/>
  <c i="4" r="T151"/>
  <c i="3" r="R131"/>
  <c r="T144"/>
  <c i="4" r="T125"/>
  <c r="T124"/>
  <c r="P151"/>
  <c r="BK159"/>
  <c r="J159"/>
  <c r="J103"/>
  <c i="2" r="P271"/>
  <c i="3" r="T152"/>
  <c r="T151"/>
  <c i="4" r="R151"/>
  <c i="2" r="BK198"/>
  <c r="J198"/>
  <c r="J101"/>
  <c r="R251"/>
  <c r="BK325"/>
  <c r="J325"/>
  <c r="J104"/>
  <c r="R350"/>
  <c i="3" r="R152"/>
  <c r="R151"/>
  <c i="4" r="BK151"/>
  <c r="J151"/>
  <c r="J100"/>
  <c r="P159"/>
  <c r="P158"/>
  <c i="3" r="T131"/>
  <c r="R144"/>
  <c i="4" r="R159"/>
  <c r="R158"/>
  <c i="2" r="BK271"/>
  <c r="J271"/>
  <c r="J103"/>
  <c r="R325"/>
  <c r="P350"/>
  <c i="3" r="BK152"/>
  <c r="J152"/>
  <c r="J104"/>
  <c i="4" r="BK125"/>
  <c r="BK124"/>
  <c r="J124"/>
  <c r="J97"/>
  <c r="T159"/>
  <c r="T158"/>
  <c i="3" r="BK149"/>
  <c r="J149"/>
  <c r="J102"/>
  <c i="2" r="BK331"/>
  <c r="J331"/>
  <c r="J105"/>
  <c r="BK195"/>
  <c r="J195"/>
  <c r="J100"/>
  <c r="BK348"/>
  <c r="J348"/>
  <c r="J108"/>
  <c i="4" r="BK156"/>
  <c r="J156"/>
  <c r="J101"/>
  <c r="BK148"/>
  <c r="J148"/>
  <c r="J99"/>
  <c i="3" r="BK125"/>
  <c r="J125"/>
  <c r="J97"/>
  <c i="4" r="E113"/>
  <c r="J117"/>
  <c r="BE135"/>
  <c r="BE136"/>
  <c r="BE142"/>
  <c r="BE130"/>
  <c r="BE140"/>
  <c r="BE149"/>
  <c r="BE126"/>
  <c r="BE144"/>
  <c i="3" r="BK151"/>
  <c r="J151"/>
  <c r="J103"/>
  <c i="4" r="BE138"/>
  <c r="BE157"/>
  <c r="BE137"/>
  <c r="BE152"/>
  <c r="BE155"/>
  <c r="BE161"/>
  <c r="BE165"/>
  <c r="BE128"/>
  <c r="BE133"/>
  <c r="BE153"/>
  <c r="F92"/>
  <c r="BE132"/>
  <c r="BE146"/>
  <c r="BE154"/>
  <c r="BE160"/>
  <c r="BE164"/>
  <c r="BE166"/>
  <c r="BE162"/>
  <c i="2" r="BK130"/>
  <c i="3" r="J89"/>
  <c r="BE153"/>
  <c r="E114"/>
  <c r="BE127"/>
  <c r="BE157"/>
  <c r="BE163"/>
  <c r="BE170"/>
  <c r="BE176"/>
  <c r="F92"/>
  <c r="BE132"/>
  <c r="BE146"/>
  <c r="BE155"/>
  <c r="BE166"/>
  <c r="BE172"/>
  <c r="BE175"/>
  <c r="BE169"/>
  <c r="BE173"/>
  <c r="BE182"/>
  <c r="BE184"/>
  <c i="2" r="J334"/>
  <c r="J107"/>
  <c i="3" r="BE134"/>
  <c r="BE154"/>
  <c r="BE159"/>
  <c r="BE161"/>
  <c r="BE186"/>
  <c r="BE137"/>
  <c r="BE189"/>
  <c r="BE150"/>
  <c r="BE158"/>
  <c r="BE171"/>
  <c r="BE187"/>
  <c r="BE162"/>
  <c r="BE165"/>
  <c r="BE180"/>
  <c r="BE140"/>
  <c r="BE185"/>
  <c r="BE145"/>
  <c r="BE160"/>
  <c r="BE129"/>
  <c r="BE135"/>
  <c r="BE156"/>
  <c r="BE167"/>
  <c r="BE174"/>
  <c r="BE181"/>
  <c r="BE142"/>
  <c r="BE148"/>
  <c r="BE164"/>
  <c r="BE183"/>
  <c r="BE168"/>
  <c r="BE178"/>
  <c r="BE188"/>
  <c r="BE177"/>
  <c r="BE179"/>
  <c i="2" r="F92"/>
  <c r="BE144"/>
  <c r="BE238"/>
  <c r="BE249"/>
  <c r="BE252"/>
  <c r="BE259"/>
  <c r="BE268"/>
  <c r="BE272"/>
  <c r="BE282"/>
  <c r="BE290"/>
  <c r="BE298"/>
  <c r="BE315"/>
  <c r="BE143"/>
  <c r="BE211"/>
  <c r="BE279"/>
  <c r="BE288"/>
  <c r="BE135"/>
  <c r="BE258"/>
  <c r="BE275"/>
  <c r="BE285"/>
  <c r="BE304"/>
  <c r="BE317"/>
  <c r="BE168"/>
  <c r="BE183"/>
  <c r="BE194"/>
  <c r="BE226"/>
  <c r="BE240"/>
  <c r="BE274"/>
  <c r="BE280"/>
  <c r="BE292"/>
  <c r="BE306"/>
  <c r="BE311"/>
  <c r="BE316"/>
  <c r="BE353"/>
  <c r="E119"/>
  <c r="BE164"/>
  <c r="BE190"/>
  <c r="BE199"/>
  <c r="BE222"/>
  <c r="BE245"/>
  <c r="BE254"/>
  <c r="BE261"/>
  <c r="BE264"/>
  <c r="BE273"/>
  <c r="BE278"/>
  <c r="BE297"/>
  <c r="BE318"/>
  <c r="BE324"/>
  <c r="BE329"/>
  <c r="BE335"/>
  <c r="BE344"/>
  <c r="BE351"/>
  <c r="J89"/>
  <c r="BE192"/>
  <c r="BE204"/>
  <c r="BE224"/>
  <c r="BE228"/>
  <c r="BE276"/>
  <c r="BE281"/>
  <c r="BE308"/>
  <c r="BE320"/>
  <c r="BE330"/>
  <c r="BE346"/>
  <c r="BE347"/>
  <c r="BE349"/>
  <c r="BE352"/>
  <c r="BE140"/>
  <c r="BE162"/>
  <c r="BE185"/>
  <c r="BE247"/>
  <c r="BE257"/>
  <c r="BE260"/>
  <c r="BE286"/>
  <c r="BE295"/>
  <c r="BE302"/>
  <c r="BE327"/>
  <c r="BE340"/>
  <c r="BE141"/>
  <c r="BE277"/>
  <c r="BE319"/>
  <c r="BE322"/>
  <c r="BE342"/>
  <c r="BE142"/>
  <c r="BE157"/>
  <c r="BE159"/>
  <c r="BE166"/>
  <c r="BE219"/>
  <c r="BE263"/>
  <c r="BE283"/>
  <c r="BE313"/>
  <c r="BE137"/>
  <c r="BE139"/>
  <c r="BE161"/>
  <c r="BE175"/>
  <c r="BE187"/>
  <c r="BE196"/>
  <c r="BE243"/>
  <c r="BE253"/>
  <c r="BE255"/>
  <c r="BE262"/>
  <c r="BE310"/>
  <c r="BE321"/>
  <c r="BE326"/>
  <c r="BE132"/>
  <c r="BE134"/>
  <c r="BE155"/>
  <c r="BE170"/>
  <c r="BE172"/>
  <c r="BE209"/>
  <c r="BE231"/>
  <c r="BE233"/>
  <c r="BE235"/>
  <c r="BE256"/>
  <c r="BE265"/>
  <c r="BE300"/>
  <c r="BE332"/>
  <c i="1" r="BA95"/>
  <c r="BC95"/>
  <c i="4" r="J34"/>
  <c i="1" r="AW97"/>
  <c i="4" r="F34"/>
  <c i="1" r="BA97"/>
  <c i="2" r="F37"/>
  <c i="1" r="BD95"/>
  <c i="3" r="F36"/>
  <c i="1" r="BC96"/>
  <c i="3" r="J34"/>
  <c i="1" r="AW96"/>
  <c i="2" r="J34"/>
  <c i="1" r="AW95"/>
  <c i="4" r="F37"/>
  <c i="1" r="BD97"/>
  <c i="2" r="F35"/>
  <c i="1" r="BB95"/>
  <c i="3" r="F35"/>
  <c i="1" r="BB96"/>
  <c i="4" r="F35"/>
  <c i="1" r="BB97"/>
  <c i="4" r="F36"/>
  <c i="1" r="BC97"/>
  <c i="3" r="F37"/>
  <c i="1" r="BD96"/>
  <c i="3" r="F34"/>
  <c i="1" r="BA96"/>
  <c i="2" l="1" r="BK333"/>
  <c r="J333"/>
  <c r="J106"/>
  <c i="4" r="R123"/>
  <c i="3" r="P124"/>
  <c i="1" r="AU96"/>
  <c i="4" r="T123"/>
  <c i="3" r="R125"/>
  <c r="R124"/>
  <c r="T125"/>
  <c r="T124"/>
  <c i="2" r="P130"/>
  <c r="P129"/>
  <c i="1" r="AU95"/>
  <c i="4" r="P124"/>
  <c r="P123"/>
  <c i="1" r="AU97"/>
  <c i="2" r="R130"/>
  <c r="R129"/>
  <c i="4" r="J125"/>
  <c r="J98"/>
  <c r="BK158"/>
  <c r="J158"/>
  <c r="J102"/>
  <c i="3" r="BK124"/>
  <c r="J124"/>
  <c i="2" r="J130"/>
  <c r="J97"/>
  <c r="F33"/>
  <c i="1" r="AZ95"/>
  <c i="3" r="F33"/>
  <c i="1" r="AZ96"/>
  <c i="3" r="J33"/>
  <c i="1" r="AV96"/>
  <c r="AT96"/>
  <c i="2" r="J33"/>
  <c i="1" r="AV95"/>
  <c r="AT95"/>
  <c r="BC94"/>
  <c r="W32"/>
  <c r="BD94"/>
  <c r="W33"/>
  <c r="BB94"/>
  <c r="W31"/>
  <c i="3" r="J30"/>
  <c i="1" r="AG96"/>
  <c r="BA94"/>
  <c r="W30"/>
  <c i="4" r="J33"/>
  <c i="1" r="AV97"/>
  <c r="AT97"/>
  <c i="4" r="F33"/>
  <c i="1" r="AZ97"/>
  <c i="4" l="1" r="BK123"/>
  <c r="J123"/>
  <c r="J96"/>
  <c i="2" r="BK129"/>
  <c r="J129"/>
  <c i="1" r="AN96"/>
  <c i="3" r="J96"/>
  <c r="J39"/>
  <c i="1" r="AU94"/>
  <c r="AX94"/>
  <c i="2" r="J30"/>
  <c i="1" r="AG95"/>
  <c r="AW94"/>
  <c r="AK30"/>
  <c r="AY94"/>
  <c r="AZ94"/>
  <c r="AV94"/>
  <c r="AK29"/>
  <c i="2" l="1" r="J39"/>
  <c r="J96"/>
  <c i="1" r="AN95"/>
  <c r="W29"/>
  <c i="4" r="J30"/>
  <c i="1" r="AG97"/>
  <c r="AT94"/>
  <c i="4" l="1" r="J39"/>
  <c i="1" r="AG94"/>
  <c r="AK26"/>
  <c r="AN97"/>
  <c r="AK35"/>
  <c l="1"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<sst xmlns="http://schemas.openxmlformats.org/spreadsheetml/2006/main">
  <si>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</si>
  <si>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</si>
  <si>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</si>
  <si>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False</t>
  </si>
  <si>
    <t>{adcd9223-a4da-48b5-96a9-3a3f1f03fc1c}</t>
  </si>
  <si>
    <t xml:space="preserve">&gt;&gt;  skryté sloupce  &lt;&lt;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</si>
  <si>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</si>
  <si>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</si>
  <si>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</si>
  <si>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</si>
  <si>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</si>
  <si>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</si>
  <si>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</si>
  <si>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</si>
  <si>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Y552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</si>
  <si>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</si>
  <si>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</si>
  <si>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Chodník podél silnice I/21 - Chodová Planá - III.etapa</t>
  </si>
  <si>
    <t>KSO:</t>
  </si>
  <si>
    <t>CC-CZ:</t>
  </si>
  <si>
    <t>Místo:</t>
  </si>
  <si>
    <t>Chodová Planá</t>
  </si>
  <si>
    <t>Datum:</t>
  </si>
  <si>
    <t>2. 11. 2022</t>
  </si>
  <si>
    <t>Zadavatel:</t>
  </si>
  <si>
    <t>IČ:</t>
  </si>
  <si>
    <t>M2stys Chodová Planá</t>
  </si>
  <si>
    <t>DIČ:</t>
  </si>
  <si>
    <t>Uchazeč:</t>
  </si>
  <si>
    <t>Vyplň údaj</t>
  </si>
  <si>
    <t>Projektant:</t>
  </si>
  <si>
    <t>Bc.Pašava Michal</t>
  </si>
  <si>
    <t>True</t>
  </si>
  <si>
    <t>Zpracovatel:</t>
  </si>
  <si>
    <t>Milan Hájek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</si>
  <si>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</si>
  <si>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</si>
  <si>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</si>
  <si>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</si>
  <si>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</si>
  <si>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</si>
  <si>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</si>
  <si>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</si>
  <si>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</si>
  <si>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</si>
  <si>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</si>
  <si>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</si>
  <si>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</si>
  <si>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</si>
  <si>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</si>
  <si>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</si>
  <si>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</si>
  <si>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</si>
  <si>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</si>
  <si>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</si>
  <si>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</si>
  <si>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</si>
  <si>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</si>
  <si>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</si>
  <si>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</si>
  <si>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</si>
  <si>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</si>
  <si>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</si>
  <si>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</si>
  <si>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</si>
  <si>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</si>
  <si>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</si>
  <si>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</si>
  <si>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</si>
  <si>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</si>
  <si>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</si>
  <si>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</si>
  <si>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</si>
  <si>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</si>
  <si>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</si>
  <si>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</si>
  <si>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</si>
  <si>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</si>
  <si>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</si>
  <si>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</si>
  <si>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</si>
  <si>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10</t>
  </si>
  <si>
    <t>Zpevněné plochy</t>
  </si>
  <si>
    <t>STA</t>
  </si>
  <si>
    <t>1</t>
  </si>
  <si>
    <t>{175c8d39-dd7e-4dd7-bfd4-3af0fb2a16dc}</t>
  </si>
  <si>
    <t>2</t>
  </si>
  <si>
    <t>20</t>
  </si>
  <si>
    <t>Veřejné osvětlení</t>
  </si>
  <si>
    <t>{3d707e8f-32de-4e3e-8fa8-cd049b8346cb}</t>
  </si>
  <si>
    <t>30</t>
  </si>
  <si>
    <t>Dešťová kanalizace</t>
  </si>
  <si>
    <t>{6ebbbaa5-211c-4add-81d3-922fad79f5b9}</t>
  </si>
  <si>
    <t>KRYCÍ LIST SOUPISU PRACÍ</t>
  </si>
  <si>
    <t>Objekt:</t>
  </si>
  <si>
    <t>10 - Zpevněné plochy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</si>
  <si>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</si>
  <si>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</si>
  <si>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</si>
  <si>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</si>
  <si>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</si>
  <si>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</si>
  <si>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</si>
  <si>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2 - Zakládání</t>
  </si>
  <si>
    <t xml:space="preserve">    4 - Vodorovné konstrukce</t>
  </si>
  <si>
    <t xml:space="preserve">    5 - Komunikace pozemní</t>
  </si>
  <si>
    <t xml:space="preserve">    8 - Trubní vedení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</si>
  <si>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</si>
  <si>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</si>
  <si>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</si>
  <si>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</si>
  <si>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711 - Izolace proti vodě, vlhkosti a plynům</t>
  </si>
  <si>
    <t xml:space="preserve">    741 - Elektroinstalace - silnoproud</t>
  </si>
  <si>
    <t>OST - Ostatní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</si>
  <si>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</si>
  <si>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</si>
  <si>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</si>
  <si>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</si>
  <si>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</si>
  <si>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</si>
  <si>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</si>
  <si>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</si>
  <si>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</si>
  <si>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</si>
  <si>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</si>
  <si>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</si>
  <si>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</si>
  <si>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</si>
  <si>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</si>
  <si>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</si>
  <si>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</si>
  <si>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</si>
  <si>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111111311</t>
  </si>
  <si>
    <t>Odstranění ruderálního porostu do 100 m2 naložení a odvoz do 20 km v rovině nebo svahu do 1:5</t>
  </si>
  <si>
    <t>m2</t>
  </si>
  <si>
    <t>CS ÚRS 2022 02</t>
  </si>
  <si>
    <t>4</t>
  </si>
  <si>
    <t>-1919083798</t>
  </si>
  <si>
    <t>VV</t>
  </si>
  <si>
    <t>112151354</t>
  </si>
  <si>
    <t>Kácení stromu s postupným spouštěním koruny a kmene D přes 0,4 do 0,5 m</t>
  </si>
  <si>
    <t>kus</t>
  </si>
  <si>
    <t>-968511033</t>
  </si>
  <si>
    <t>3</t>
  </si>
  <si>
    <t>112251211</t>
  </si>
  <si>
    <t>Odstranění pařezů rovině nebo na svahu do 1:5 odfrézováním hl do 0,2 m</t>
  </si>
  <si>
    <t>131769835</t>
  </si>
  <si>
    <t>0,5*0,5*3</t>
  </si>
  <si>
    <t>113107321</t>
  </si>
  <si>
    <t>Odstranění podkladu z kameniva drceného tl do 100 mm strojně pl do 50 m2</t>
  </si>
  <si>
    <t>926444328</t>
  </si>
  <si>
    <t>45 "krajnice</t>
  </si>
  <si>
    <t>5</t>
  </si>
  <si>
    <t>113154113</t>
  </si>
  <si>
    <t>Frézování živičného krytu tl 50 mm pruh š 0,5 m pl do 500 m2 bez překážek v trase</t>
  </si>
  <si>
    <t>-1315220097</t>
  </si>
  <si>
    <t>6</t>
  </si>
  <si>
    <t>113154114</t>
  </si>
  <si>
    <t>Frézování živičného krytu tl 100 mm pruh š 0,5 m pl do 500 m2 bez překážek v trase</t>
  </si>
  <si>
    <t>670310021</t>
  </si>
  <si>
    <t>7</t>
  </si>
  <si>
    <t>113201112</t>
  </si>
  <si>
    <t>Vytrhání obrub silničních ležatých</t>
  </si>
  <si>
    <t>m</t>
  </si>
  <si>
    <t>2039901829</t>
  </si>
  <si>
    <t>8</t>
  </si>
  <si>
    <t>113204111</t>
  </si>
  <si>
    <t>Vytrhání obrub záhonových</t>
  </si>
  <si>
    <t>1531161563</t>
  </si>
  <si>
    <t>9</t>
  </si>
  <si>
    <t>121151113</t>
  </si>
  <si>
    <t>Sejmutí ornice plochy do 500 m2 tl vrstvy do 200 mm strojně</t>
  </si>
  <si>
    <t>978609693</t>
  </si>
  <si>
    <t>122251105</t>
  </si>
  <si>
    <t>Odkopávky a prokopávky nezapažené v hornině třídy těžitelnosti I skupiny 3 objem do 1000 m3 strojně</t>
  </si>
  <si>
    <t>m3</t>
  </si>
  <si>
    <t>-661010641</t>
  </si>
  <si>
    <t>230*0,52 "komunikace - asfalt</t>
  </si>
  <si>
    <t xml:space="preserve">200*0,52 "sjezdy  - kamenná kostka 9/10</t>
  </si>
  <si>
    <t>50*0,54 "parkoviště - kamenná kostka 9/10</t>
  </si>
  <si>
    <t>483*0,3 "chodník - kamenná kostka 4/6</t>
  </si>
  <si>
    <t>16*0,52 "dlažba reliéfní bet. tl.8 cm</t>
  </si>
  <si>
    <t>27*0,3 "dlažba reliéfní bet. tl. 6 cm</t>
  </si>
  <si>
    <t>230*0,25 "komunikace - asfalt - sanace</t>
  </si>
  <si>
    <t xml:space="preserve">200*0,25 "sjezdy  - kamenná kostka 9/10 - sanace</t>
  </si>
  <si>
    <t>50*0,25 "parkoviště - kamenná kostka 9/10 - sanace</t>
  </si>
  <si>
    <t>16*0,25 "dlažba reliéfní bet. tl.8 cm - sanace</t>
  </si>
  <si>
    <t>11</t>
  </si>
  <si>
    <t>132251101</t>
  </si>
  <si>
    <t>Hloubení rýh nezapažených š do 800 mm v hornině třídy těžitelnosti I skupiny 3 objem do 20 m3 strojně</t>
  </si>
  <si>
    <t>910031346</t>
  </si>
  <si>
    <t>76*0,3*0,4 "drenáž</t>
  </si>
  <si>
    <t>12</t>
  </si>
  <si>
    <t>133151101</t>
  </si>
  <si>
    <t>Hloubení šachet nezapažených v hornině třídy těžitelnosti I skupiny 1 a 2 objem do 20 m3</t>
  </si>
  <si>
    <t>-594442793</t>
  </si>
  <si>
    <t>2*2*2,5 "vsakovací jáma</t>
  </si>
  <si>
    <t>13</t>
  </si>
  <si>
    <t>162751117</t>
  </si>
  <si>
    <t>Vodorovné přemístění přes 9 000 do 10000 m výkopku/sypaniny z horniny třídy těžitelnosti I skupiny 1 až 3</t>
  </si>
  <si>
    <t>-2067827364</t>
  </si>
  <si>
    <t>535,92+9,12+10</t>
  </si>
  <si>
    <t>14</t>
  </si>
  <si>
    <t>171201201</t>
  </si>
  <si>
    <t>Uložení sypaniny na skládky nebo meziskládky</t>
  </si>
  <si>
    <t>1862028160</t>
  </si>
  <si>
    <t>171201231</t>
  </si>
  <si>
    <t>Poplatek za uložení zeminy a kamení na recyklační skládce (skládkovné) kód odpadu 17 05 04</t>
  </si>
  <si>
    <t>t</t>
  </si>
  <si>
    <t>2090542198</t>
  </si>
  <si>
    <t>555,04*2 'Přepočtené koeficientem množství</t>
  </si>
  <si>
    <t>16</t>
  </si>
  <si>
    <t>181311103</t>
  </si>
  <si>
    <t>Rozprostření ornice tl vrstvy do 200 mm v rovině nebo ve svahu do 1:5 ručně</t>
  </si>
  <si>
    <t>294999342</t>
  </si>
  <si>
    <t>690 "trávník</t>
  </si>
  <si>
    <t>17</t>
  </si>
  <si>
    <t>M</t>
  </si>
  <si>
    <t>10371500</t>
  </si>
  <si>
    <t>substrát pro trávníky VL</t>
  </si>
  <si>
    <t>-2122775720</t>
  </si>
  <si>
    <t>690*0,15 'Přepočtené koeficientem množství</t>
  </si>
  <si>
    <t>18</t>
  </si>
  <si>
    <t>181411131</t>
  </si>
  <si>
    <t>Založení parkového trávníku výsevem pl do 1000 m2 v rovině a ve svahu do 1:5</t>
  </si>
  <si>
    <t>-1144613693</t>
  </si>
  <si>
    <t>19</t>
  </si>
  <si>
    <t>00572410</t>
  </si>
  <si>
    <t>osivo směs travní parková</t>
  </si>
  <si>
    <t>kg</t>
  </si>
  <si>
    <t>1263869712</t>
  </si>
  <si>
    <t>690*0,02 'Přepočtené koeficientem množství</t>
  </si>
  <si>
    <t>181951111</t>
  </si>
  <si>
    <t>Úprava pláně v hornině třídy těžitelnosti I skupiny 1 až 3 bez zhutnění strojně</t>
  </si>
  <si>
    <t>-1858524189</t>
  </si>
  <si>
    <t>2,5 "kačírek</t>
  </si>
  <si>
    <t>181951112</t>
  </si>
  <si>
    <t>Úprava pláně v hornině třídy těžitelnosti I skupiny 1 až 3 se zhutněním strojně</t>
  </si>
  <si>
    <t>-1330655585</t>
  </si>
  <si>
    <t>230 "komunikace - asfalt</t>
  </si>
  <si>
    <t xml:space="preserve">200 "sjezdy  - kamenná kostka 9/10</t>
  </si>
  <si>
    <t>50 "parkoviště - kamenná kostka 9/10</t>
  </si>
  <si>
    <t>483 "chodník - kamenná kostka 4/6</t>
  </si>
  <si>
    <t>16 "dlažba reliéfní bet. tl.8 cm</t>
  </si>
  <si>
    <t>27 "dlažba reliéfní bet. tl. 6 cm</t>
  </si>
  <si>
    <t>Zakládání</t>
  </si>
  <si>
    <t>22</t>
  </si>
  <si>
    <t>211531111</t>
  </si>
  <si>
    <t>Výplň odvodňovacích žeber nebo trativodů kamenivem hrubým drceným frakce 16 až 63 mm</t>
  </si>
  <si>
    <t>-680261965</t>
  </si>
  <si>
    <t>23</t>
  </si>
  <si>
    <t>211561111</t>
  </si>
  <si>
    <t>Výplň odvodňovacích žeber nebo trativodů kamenivem hrubým drceným frakce 4 až 16 mm</t>
  </si>
  <si>
    <t>-1617222099</t>
  </si>
  <si>
    <t>76*0,3*0,3</t>
  </si>
  <si>
    <t>24</t>
  </si>
  <si>
    <t>211971110</t>
  </si>
  <si>
    <t>Zřízení opláštění žeber nebo trativodů geotextilií v rýze nebo zářezu sklonu do 1:2</t>
  </si>
  <si>
    <t>-1187074082</t>
  </si>
  <si>
    <t>76*0,3*4</t>
  </si>
  <si>
    <t>91,2*1,1 'Přepočtené koeficientem množství</t>
  </si>
  <si>
    <t>25</t>
  </si>
  <si>
    <t>69311172</t>
  </si>
  <si>
    <t>geotextilie PP s ÚV stabilizací 300g/m2</t>
  </si>
  <si>
    <t>1132013736</t>
  </si>
  <si>
    <t>26</t>
  </si>
  <si>
    <t>212572121</t>
  </si>
  <si>
    <t>Lože pro trativody z kameniva drobného těženého</t>
  </si>
  <si>
    <t>223807676</t>
  </si>
  <si>
    <t>76*0,3*0,1</t>
  </si>
  <si>
    <t>27</t>
  </si>
  <si>
    <t>212755214</t>
  </si>
  <si>
    <t>Trativody z drenážních trubek plastových flexibilních D 100 mm bez lože</t>
  </si>
  <si>
    <t>-21411224</t>
  </si>
  <si>
    <t>Vodorovné konstrukce</t>
  </si>
  <si>
    <t>28</t>
  </si>
  <si>
    <t>451572111</t>
  </si>
  <si>
    <t>Lože pod potrubí otevřený výkop z kameniva drobného těženého</t>
  </si>
  <si>
    <t>-353471783</t>
  </si>
  <si>
    <t>5*0,6*0,1</t>
  </si>
  <si>
    <t>Komunikace pozemní</t>
  </si>
  <si>
    <t>29</t>
  </si>
  <si>
    <t>564211111</t>
  </si>
  <si>
    <t>Podklad nebo podsyp ze štěrkopísku ŠP tl 50 mm</t>
  </si>
  <si>
    <t>CS ÚRS 2021 02</t>
  </si>
  <si>
    <t>-1506533234</t>
  </si>
  <si>
    <t>230 "komunikace - asfalt - sanace</t>
  </si>
  <si>
    <t xml:space="preserve">200 "sjezdy  - kamenná kostka 9/10 - sanace</t>
  </si>
  <si>
    <t>50 "parkoviště - kamenná kostka 9/10 - sanace</t>
  </si>
  <si>
    <t>16 "dlažba reliéfní bet. tl.8 cm - sanace</t>
  </si>
  <si>
    <t>564760111</t>
  </si>
  <si>
    <t>Podklad z kameniva hrubého drceného vel. 16-32 mm tl 200 mm</t>
  </si>
  <si>
    <t>841517132</t>
  </si>
  <si>
    <t>31</t>
  </si>
  <si>
    <t>564851014</t>
  </si>
  <si>
    <t>Podklad ze štěrkodrtě ŠD plochy do 100 m2 tl 180 mm</t>
  </si>
  <si>
    <t>-236262531</t>
  </si>
  <si>
    <t xml:space="preserve">200 "sjezdy  - kamenná kostka 9/10 fr. 0/32</t>
  </si>
  <si>
    <t>32</t>
  </si>
  <si>
    <t>564861011</t>
  </si>
  <si>
    <t>Podklad ze štěrkodrtě ŠD plochy do 100 m2 tl 200 mm</t>
  </si>
  <si>
    <t>570167529</t>
  </si>
  <si>
    <t xml:space="preserve">200 "sjezdy  - kamenná kostka 9/10 fr. 0/63</t>
  </si>
  <si>
    <t>50 "parkoviště - kamenná kostka 9/10 fr. 0/32</t>
  </si>
  <si>
    <t>50 "parkoviště - kamenná kostka 9/10 fr. 0/63</t>
  </si>
  <si>
    <t>483 "chodník - kamenná kostka 4/6 fr. 0/32</t>
  </si>
  <si>
    <t>16 "dlažba reliéfní bet. tl.8 cm fr. 0/32</t>
  </si>
  <si>
    <t>16 "dlažba reliéfní bet. tl.8 cm fr. 0/63</t>
  </si>
  <si>
    <t>27 "dlažba reliéfní bet. tl. 6 cm fr 0/32</t>
  </si>
  <si>
    <t>33</t>
  </si>
  <si>
    <t>564861111</t>
  </si>
  <si>
    <t>Podklad ze štěrkodrtě ŠD plochy přes 100 m2 tl 200 mm</t>
  </si>
  <si>
    <t>1189430268</t>
  </si>
  <si>
    <t>230 "komunikace - asfalt fr. 0/32</t>
  </si>
  <si>
    <t>230 "komunikace - asfalt fr. 0/63</t>
  </si>
  <si>
    <t>34</t>
  </si>
  <si>
    <t>565165101</t>
  </si>
  <si>
    <t>Asfaltový beton vrstva podkladní ACP 16 (obalované kamenivo OKS) tl 80 mm š do 1,5 m</t>
  </si>
  <si>
    <t>-2096404524</t>
  </si>
  <si>
    <t>35</t>
  </si>
  <si>
    <t>571908111</t>
  </si>
  <si>
    <t>Kryt vymývaným dekoračním kamenivem (kačírkem) tl 200 mm</t>
  </si>
  <si>
    <t>-272937639</t>
  </si>
  <si>
    <t>36</t>
  </si>
  <si>
    <t>573111113</t>
  </si>
  <si>
    <t>Postřik živičný infiltrační s posypem z asfaltu množství 1,5 kg/m2</t>
  </si>
  <si>
    <t>-56745508</t>
  </si>
  <si>
    <t>37</t>
  </si>
  <si>
    <t>573211112</t>
  </si>
  <si>
    <t>Postřik živičný spojovací z asfaltu v množství 0,70 kg/m2</t>
  </si>
  <si>
    <t>-1098189292</t>
  </si>
  <si>
    <t>125 "pracovní spára</t>
  </si>
  <si>
    <t>38</t>
  </si>
  <si>
    <t>577134111</t>
  </si>
  <si>
    <t>Asfaltový beton vrstva obrusná ACO 11 (ABS) tř. I tl 40 mm š do 3 m z nemodifikovaného asfaltu</t>
  </si>
  <si>
    <t>-1234925968</t>
  </si>
  <si>
    <t>39</t>
  </si>
  <si>
    <t>577144111</t>
  </si>
  <si>
    <t>Asfaltový beton vrstva obrusná ACO 11 (ABS) tř. I tl 50 mm š do 3 m z nemodifikovaného asfaltu</t>
  </si>
  <si>
    <t>1689001678</t>
  </si>
  <si>
    <t>40</t>
  </si>
  <si>
    <t>591211111</t>
  </si>
  <si>
    <t>Kladení dlažby z kostek drobných z kamene do lože z kameniva těženého tl 50 mm</t>
  </si>
  <si>
    <t>-665031855</t>
  </si>
  <si>
    <t>41</t>
  </si>
  <si>
    <t>58381007</t>
  </si>
  <si>
    <t>kostka štípaná dlažební žula drobná 8/10</t>
  </si>
  <si>
    <t>458630313</t>
  </si>
  <si>
    <t>250*1,05 'Přepočtené koeficientem množství</t>
  </si>
  <si>
    <t>42</t>
  </si>
  <si>
    <t>591411111</t>
  </si>
  <si>
    <t>Kladení dlažby z mozaiky jednobarevné komunikací pro pěší lože z kameniva</t>
  </si>
  <si>
    <t>-129176984</t>
  </si>
  <si>
    <t>27+16 "signální a var.pás - kamenná kostka 4/6 černá</t>
  </si>
  <si>
    <t>43</t>
  </si>
  <si>
    <t>58381004</t>
  </si>
  <si>
    <t>kostka štípaná dlažební mozaika žula 4/6 tř 1</t>
  </si>
  <si>
    <t>1888100667</t>
  </si>
  <si>
    <t>483*1,05 'Přepočtené koeficientem množství</t>
  </si>
  <si>
    <t>44</t>
  </si>
  <si>
    <t>58381004-1</t>
  </si>
  <si>
    <t>kostka štípaná dlažební mozaika žula 4/6 tř 1 černá</t>
  </si>
  <si>
    <t>544913876</t>
  </si>
  <si>
    <t>43*1,05 'Přepočtené koeficientem množství</t>
  </si>
  <si>
    <t>45</t>
  </si>
  <si>
    <t>596212220</t>
  </si>
  <si>
    <t>Kladení zámkové dlažby pozemních komunikací ručně tl 80 mm skupiny B pl do 50 m2</t>
  </si>
  <si>
    <t>-895343152</t>
  </si>
  <si>
    <t>9*0,4 "vodící linie</t>
  </si>
  <si>
    <t>46</t>
  </si>
  <si>
    <t>592-1</t>
  </si>
  <si>
    <t>Vodící linie přírodní 200x200x80</t>
  </si>
  <si>
    <t>1909405178</t>
  </si>
  <si>
    <t>3,6*1,05 'Přepočtené koeficientem množství</t>
  </si>
  <si>
    <t>Trubní vedení</t>
  </si>
  <si>
    <t>47</t>
  </si>
  <si>
    <t>871-2</t>
  </si>
  <si>
    <t>Bourání uliční vpusti</t>
  </si>
  <si>
    <t>59714848</t>
  </si>
  <si>
    <t>48</t>
  </si>
  <si>
    <t>895941302</t>
  </si>
  <si>
    <t>Osazení vpusti uliční DN 450 z betonových dílců dno s kalištěm</t>
  </si>
  <si>
    <t>664024221</t>
  </si>
  <si>
    <t>49</t>
  </si>
  <si>
    <t>59224495</t>
  </si>
  <si>
    <t>vpusť uliční DN 450 kaliště nízké 450/240x50mm</t>
  </si>
  <si>
    <t>-2098722461</t>
  </si>
  <si>
    <t>50</t>
  </si>
  <si>
    <t>895941314</t>
  </si>
  <si>
    <t>Osazení vpusti uliční DN 450 z betonových dílců skruž horní 570 mm</t>
  </si>
  <si>
    <t>1556087129</t>
  </si>
  <si>
    <t>51</t>
  </si>
  <si>
    <t>59224486</t>
  </si>
  <si>
    <t>vpusť uliční DN 450 skruž horní betonová 450/570x50mm</t>
  </si>
  <si>
    <t>860362604</t>
  </si>
  <si>
    <t>52</t>
  </si>
  <si>
    <t>59223864</t>
  </si>
  <si>
    <t>prstenec pro uliční vpusť vyrovnávací betonový 390x60x130mm</t>
  </si>
  <si>
    <t>-1781068682</t>
  </si>
  <si>
    <t>53</t>
  </si>
  <si>
    <t>895941322</t>
  </si>
  <si>
    <t>Osazení vpusti uliční DN 450 z betonových dílců skruž středová 295 mm</t>
  </si>
  <si>
    <t>927972580</t>
  </si>
  <si>
    <t>54</t>
  </si>
  <si>
    <t>59224487</t>
  </si>
  <si>
    <t>vpusť uliční DN 450 skruž střední betonová 450/295x50mm</t>
  </si>
  <si>
    <t>830597641</t>
  </si>
  <si>
    <t>55</t>
  </si>
  <si>
    <t>895941331</t>
  </si>
  <si>
    <t>Osazení vpusti uliční DN 450 z betonových dílců skruž průběžná s výtokem</t>
  </si>
  <si>
    <t>-712116703</t>
  </si>
  <si>
    <t>56</t>
  </si>
  <si>
    <t>59224489</t>
  </si>
  <si>
    <t>vpusť uliční DN 450 skruž průběžná s odtokem 150mm 450/450x50mm</t>
  </si>
  <si>
    <t>-2087791365</t>
  </si>
  <si>
    <t>57</t>
  </si>
  <si>
    <t>899203112</t>
  </si>
  <si>
    <t>Osazení mříží litinových včetně rámů a košů na bahno pro třídu zatížení B125, C250</t>
  </si>
  <si>
    <t>-200094329</t>
  </si>
  <si>
    <t>58</t>
  </si>
  <si>
    <t>55242323</t>
  </si>
  <si>
    <t>mříž D 400 - konkávní 300x500mm</t>
  </si>
  <si>
    <t>766480277</t>
  </si>
  <si>
    <t>59</t>
  </si>
  <si>
    <t>28661784</t>
  </si>
  <si>
    <t>revizní šachty D 400-kalový koš pro D 315</t>
  </si>
  <si>
    <t>203447207</t>
  </si>
  <si>
    <t>60</t>
  </si>
  <si>
    <t>899331111</t>
  </si>
  <si>
    <t>Výšková úprava uličního vstupu nebo vpusti do 200 mm</t>
  </si>
  <si>
    <t>2022992082</t>
  </si>
  <si>
    <t>2 "UV</t>
  </si>
  <si>
    <t>4 "šachta</t>
  </si>
  <si>
    <t>61</t>
  </si>
  <si>
    <t>899431111</t>
  </si>
  <si>
    <t>Výšková úprava uličního vstupu nebo vpusti do 200 mm krycího hrnce, šoupěte nebo hydrantu</t>
  </si>
  <si>
    <t>2121146730</t>
  </si>
  <si>
    <t>4 "šoupě</t>
  </si>
  <si>
    <t>2 "hydrant</t>
  </si>
  <si>
    <t>Ostatní konstrukce a práce, bourání</t>
  </si>
  <si>
    <t>62</t>
  </si>
  <si>
    <t>914111111</t>
  </si>
  <si>
    <t>Montáž svislé dopravní značky do velikosti 1 m2 objímkami na sloupek nebo konzolu</t>
  </si>
  <si>
    <t>1621819024</t>
  </si>
  <si>
    <t>63</t>
  </si>
  <si>
    <t>404442570</t>
  </si>
  <si>
    <t>značka svislá</t>
  </si>
  <si>
    <t>1831104034</t>
  </si>
  <si>
    <t>64</t>
  </si>
  <si>
    <t>914511112</t>
  </si>
  <si>
    <t>Montáž sloupku dopravních značek délky do 3,5 m s betonovým základem a patkou D 60 mm</t>
  </si>
  <si>
    <t>1856222265</t>
  </si>
  <si>
    <t>65</t>
  </si>
  <si>
    <t>404452250</t>
  </si>
  <si>
    <t>sloupek pro dopravní značku Zn D 60mm v 3,5m</t>
  </si>
  <si>
    <t>1017674518</t>
  </si>
  <si>
    <t>66</t>
  </si>
  <si>
    <t>404452400</t>
  </si>
  <si>
    <t>patka pro sloupek Al D 60mm</t>
  </si>
  <si>
    <t>-251956677</t>
  </si>
  <si>
    <t>67</t>
  </si>
  <si>
    <t>404452530</t>
  </si>
  <si>
    <t>víčko plastové na sloupek D 60mm</t>
  </si>
  <si>
    <t>1687146620</t>
  </si>
  <si>
    <t>68</t>
  </si>
  <si>
    <t>404452560</t>
  </si>
  <si>
    <t>svorka upínací na sloupek dopravní značky D 60mm</t>
  </si>
  <si>
    <t>-1859981160</t>
  </si>
  <si>
    <t>69</t>
  </si>
  <si>
    <t>40445257</t>
  </si>
  <si>
    <t>svorka upínací na sloupek D 70mm</t>
  </si>
  <si>
    <t>1935776956</t>
  </si>
  <si>
    <t>70</t>
  </si>
  <si>
    <t>915-1</t>
  </si>
  <si>
    <t>Přesun SDZ do jiné pozice</t>
  </si>
  <si>
    <t>-582628751</t>
  </si>
  <si>
    <t>71</t>
  </si>
  <si>
    <t>915-2</t>
  </si>
  <si>
    <t>Demontáž SDZ vč.sloupku</t>
  </si>
  <si>
    <t>-2867616</t>
  </si>
  <si>
    <t>72</t>
  </si>
  <si>
    <t>915211111</t>
  </si>
  <si>
    <t>Vodorovné dopravní značení dělící čáry souvislé š 125 mm bílý plast</t>
  </si>
  <si>
    <t>1096987728</t>
  </si>
  <si>
    <t>73</t>
  </si>
  <si>
    <t>915211121</t>
  </si>
  <si>
    <t>Vodorovné dopravní značení dělící čáry přerušované š 125 mm bílý plast</t>
  </si>
  <si>
    <t>1950185115</t>
  </si>
  <si>
    <t>20+32+13,5</t>
  </si>
  <si>
    <t>74</t>
  </si>
  <si>
    <t>915221111</t>
  </si>
  <si>
    <t>Vodorovné dopravní značení vodící čáry souvislé š 250 mm bílý plast</t>
  </si>
  <si>
    <t>1806868936</t>
  </si>
  <si>
    <t>75</t>
  </si>
  <si>
    <t>915221121</t>
  </si>
  <si>
    <t>Vodorovné dopravní značení vodící čáry přerušované š 250 mm bílý plast</t>
  </si>
  <si>
    <t>-760158248</t>
  </si>
  <si>
    <t>13,5+36</t>
  </si>
  <si>
    <t>76</t>
  </si>
  <si>
    <t>915223121</t>
  </si>
  <si>
    <t>Vodicí linie z plastu pro orientaci nevidomých na přechodu šířky 170 mm</t>
  </si>
  <si>
    <t>74480304</t>
  </si>
  <si>
    <t>9,3*2</t>
  </si>
  <si>
    <t>77</t>
  </si>
  <si>
    <t>915321111</t>
  </si>
  <si>
    <t>Předformátované vodorovné dopravní značení přechod pro chodce</t>
  </si>
  <si>
    <t>-274263205</t>
  </si>
  <si>
    <t>3*0,5*7 "přechod pro chodce</t>
  </si>
  <si>
    <t>78</t>
  </si>
  <si>
    <t>915611111</t>
  </si>
  <si>
    <t>Předznačení vodorovného liniového značení</t>
  </si>
  <si>
    <t>1793396596</t>
  </si>
  <si>
    <t>187 "0,125</t>
  </si>
  <si>
    <t>281 "0,25</t>
  </si>
  <si>
    <t>79</t>
  </si>
  <si>
    <t>915621111</t>
  </si>
  <si>
    <t>Předznačení vodorovného plošného značení</t>
  </si>
  <si>
    <t>-22257158</t>
  </si>
  <si>
    <t>80</t>
  </si>
  <si>
    <t>916111113</t>
  </si>
  <si>
    <t>Osazení obruby z velkých kostek s boční opěrou do lože z betonu prostého</t>
  </si>
  <si>
    <t>-1394094898</t>
  </si>
  <si>
    <t>81</t>
  </si>
  <si>
    <t>58381008</t>
  </si>
  <si>
    <t>kostka štípaná dlažební žula velká 15/17</t>
  </si>
  <si>
    <t>-1225159215</t>
  </si>
  <si>
    <t>250*0,17 'Přepočtené koeficientem množství</t>
  </si>
  <si>
    <t>82</t>
  </si>
  <si>
    <t>916241213</t>
  </si>
  <si>
    <t>Osazení obrubníku kamenného stojatého s boční opěrou do lože z betonu prostého</t>
  </si>
  <si>
    <t>1496578110</t>
  </si>
  <si>
    <t>285+115+27*1</t>
  </si>
  <si>
    <t>83</t>
  </si>
  <si>
    <t>58380007</t>
  </si>
  <si>
    <t>obrubník kamenný žulový přímý 1000x150x250mm OP6</t>
  </si>
  <si>
    <t>879211283</t>
  </si>
  <si>
    <t>204,5*1,1 'Přepočtené koeficientem množství</t>
  </si>
  <si>
    <t>84</t>
  </si>
  <si>
    <t>58380007-1</t>
  </si>
  <si>
    <t>obrubník kamenný žulový nájezdový 150x250mm OP6</t>
  </si>
  <si>
    <t>-825851881</t>
  </si>
  <si>
    <t>115*1,1 'Přepočtené koeficientem množství</t>
  </si>
  <si>
    <t>85</t>
  </si>
  <si>
    <t>58380007-3</t>
  </si>
  <si>
    <t>obrubník kamenný žulový přechodový 150x250 mm OP6</t>
  </si>
  <si>
    <t>-414407240</t>
  </si>
  <si>
    <t>27*1,1 'Přepočtené koeficientem množství</t>
  </si>
  <si>
    <t>86</t>
  </si>
  <si>
    <t>58380007-4</t>
  </si>
  <si>
    <t>obrubník kamenný žulový přechodový 150x250 mm OP6 oblouk</t>
  </si>
  <si>
    <t>-1518425315</t>
  </si>
  <si>
    <t>80,5*1,1 'Přepočtené koeficientem množství</t>
  </si>
  <si>
    <t>87</t>
  </si>
  <si>
    <t>916331112-1</t>
  </si>
  <si>
    <t>Osazení zahradního obrubníku kamenného do lože z betonu s boční opěrou</t>
  </si>
  <si>
    <t>1950173480</t>
  </si>
  <si>
    <t>88</t>
  </si>
  <si>
    <t>58380374-0</t>
  </si>
  <si>
    <t>obrubník kamenný žulový přímý 1000x120x250mm OP7</t>
  </si>
  <si>
    <t>1954536547</t>
  </si>
  <si>
    <t>46*1,1 'Přepočtené koeficientem množství</t>
  </si>
  <si>
    <t>89</t>
  </si>
  <si>
    <t>58380374-1</t>
  </si>
  <si>
    <t>obrubník kamenný žulový přímý 1000x120x250mm OP7 oblouk</t>
  </si>
  <si>
    <t>190433429</t>
  </si>
  <si>
    <t>42*1,1 'Přepočtené koeficientem množství</t>
  </si>
  <si>
    <t>90</t>
  </si>
  <si>
    <t>919121111</t>
  </si>
  <si>
    <t>Těsnění spár zálivkou za studena pro komůrky š 10 mm hl 20 mm s těsnicím profilem</t>
  </si>
  <si>
    <t>-1909258941</t>
  </si>
  <si>
    <t>91</t>
  </si>
  <si>
    <t>919735112</t>
  </si>
  <si>
    <t>Řezání stávajícího živičného krytu hl přes 50 do 100 mm</t>
  </si>
  <si>
    <t>-343566915</t>
  </si>
  <si>
    <t>92</t>
  </si>
  <si>
    <t>935113111</t>
  </si>
  <si>
    <t>Osazení odvodňovacího polymerbetonového žlabu s krycím roštem šířky do 200 mm</t>
  </si>
  <si>
    <t>-1146695352</t>
  </si>
  <si>
    <t>93</t>
  </si>
  <si>
    <t>59227006</t>
  </si>
  <si>
    <t>žlab odvodňovací z polymerbetonu se spádem dna 0,5% 130x155/160mm</t>
  </si>
  <si>
    <t>-724878969</t>
  </si>
  <si>
    <t>94</t>
  </si>
  <si>
    <t>56241406</t>
  </si>
  <si>
    <t>čelo plné na začátek a konec odvodňovacího žlabu PE/PP š 100 mm</t>
  </si>
  <si>
    <t>559152603</t>
  </si>
  <si>
    <t>95</t>
  </si>
  <si>
    <t>56241404</t>
  </si>
  <si>
    <t>vpusť s kalovým košem bez roštu zátěž A15-D 400kN pro žlaby PE š 100mm</t>
  </si>
  <si>
    <t>175242671</t>
  </si>
  <si>
    <t>96</t>
  </si>
  <si>
    <t>56241018</t>
  </si>
  <si>
    <t>rošt můstkový D400 litina pro žlab š 100mm</t>
  </si>
  <si>
    <t>904953095</t>
  </si>
  <si>
    <t>97</t>
  </si>
  <si>
    <t>936104211</t>
  </si>
  <si>
    <t>Montáž odpadkového koše do betonové patky</t>
  </si>
  <si>
    <t>-1940345361</t>
  </si>
  <si>
    <t>1 "přesunutí stávajícího</t>
  </si>
  <si>
    <t>98</t>
  </si>
  <si>
    <t>966001311</t>
  </si>
  <si>
    <t>Odstranění odpadkového koše s betonovou patkou</t>
  </si>
  <si>
    <t>717476712</t>
  </si>
  <si>
    <t>997</t>
  </si>
  <si>
    <t>Přesun sutě</t>
  </si>
  <si>
    <t>99</t>
  </si>
  <si>
    <t>997221551</t>
  </si>
  <si>
    <t>Vodorovná doprava suti ze sypkých materiálů do 1 km</t>
  </si>
  <si>
    <t>-1333566777</t>
  </si>
  <si>
    <t>100</t>
  </si>
  <si>
    <t>997221559</t>
  </si>
  <si>
    <t>Příplatek ZKD 1 km u vodorovné dopravy suti ze sypkých materiálů</t>
  </si>
  <si>
    <t>852444959</t>
  </si>
  <si>
    <t>251,872*19 'Přepočtené koeficientem množství</t>
  </si>
  <si>
    <t>101</t>
  </si>
  <si>
    <t>997221861</t>
  </si>
  <si>
    <t>Poplatek za uložení stavebního odpadu na recyklační skládce (skládkovné) z prostého betonu pod kódem 17 01 01</t>
  </si>
  <si>
    <t>774683324</t>
  </si>
  <si>
    <t>102</t>
  </si>
  <si>
    <t>997221875</t>
  </si>
  <si>
    <t>Poplatek za uložení stavebního odpadu na recyklační skládce (skládkovné) asfaltového bez obsahu dehtu zatříděného do Katalogu odpadů pod kódem 17 03 02</t>
  </si>
  <si>
    <t>490424164</t>
  </si>
  <si>
    <t>998</t>
  </si>
  <si>
    <t>Přesun hmot</t>
  </si>
  <si>
    <t>103</t>
  </si>
  <si>
    <t>998225111</t>
  </si>
  <si>
    <t>Přesun hmot pro pozemní komunikace s krytem z kamene, monolitickým betonovým nebo živičným</t>
  </si>
  <si>
    <t>1138589367</t>
  </si>
  <si>
    <t>PSV</t>
  </si>
  <si>
    <t>Práce a dodávky PSV</t>
  </si>
  <si>
    <t>711</t>
  </si>
  <si>
    <t>Izolace proti vodě, vlhkosti a plynům</t>
  </si>
  <si>
    <t>104</t>
  </si>
  <si>
    <t>711131101</t>
  </si>
  <si>
    <t>Provedení izolace proti zemní vlhkosti pásy na sucho vodorovné AIP nebo tkaninou</t>
  </si>
  <si>
    <t>-765473073</t>
  </si>
  <si>
    <t>105</t>
  </si>
  <si>
    <t>69311175</t>
  </si>
  <si>
    <t>geotextilie PP s ÚV stabilizací 500g/m2</t>
  </si>
  <si>
    <t>-659694486</t>
  </si>
  <si>
    <t>496*1,15 'Přepočtené koeficientem množství</t>
  </si>
  <si>
    <t>106</t>
  </si>
  <si>
    <t>711161112</t>
  </si>
  <si>
    <t>Izolace proti zemní vlhkosti nopovou fólií vodorovná, nopek v 8,0 mm, tl do 0,6 mm</t>
  </si>
  <si>
    <t>-448118642</t>
  </si>
  <si>
    <t>146*1</t>
  </si>
  <si>
    <t>107</t>
  </si>
  <si>
    <t>711161212</t>
  </si>
  <si>
    <t>Izolace proti zemní vlhkosti nopovou fólií svislá, nopek v 8,0 mm, tl do 0,6 mm</t>
  </si>
  <si>
    <t>1156157978</t>
  </si>
  <si>
    <t>146*0,35</t>
  </si>
  <si>
    <t>108</t>
  </si>
  <si>
    <t>711161384</t>
  </si>
  <si>
    <t>Izolace proti zemní vlhkosti nopovou fólií ukončení provětrávací lištou</t>
  </si>
  <si>
    <t>407283934</t>
  </si>
  <si>
    <t>109</t>
  </si>
  <si>
    <t>998711201</t>
  </si>
  <si>
    <t>Přesun hmot procentní pro izolace proti vodě, vlhkosti a plynům v objektech v do 6 m</t>
  </si>
  <si>
    <t>%</t>
  </si>
  <si>
    <t>-1436694614</t>
  </si>
  <si>
    <t>741</t>
  </si>
  <si>
    <t>Elektroinstalace - silnoproud</t>
  </si>
  <si>
    <t>110</t>
  </si>
  <si>
    <t>741-CH</t>
  </si>
  <si>
    <t>M+D chráničky vč.obetonování</t>
  </si>
  <si>
    <t>1345761174</t>
  </si>
  <si>
    <t>OST</t>
  </si>
  <si>
    <t>Ostatní</t>
  </si>
  <si>
    <t>111</t>
  </si>
  <si>
    <t>999-VRN-1</t>
  </si>
  <si>
    <t>Práce geotechnika</t>
  </si>
  <si>
    <t>---</t>
  </si>
  <si>
    <t>1870533401</t>
  </si>
  <si>
    <t>112</t>
  </si>
  <si>
    <t>999-VRN-2</t>
  </si>
  <si>
    <t>Zkoušky únosnosti pláně</t>
  </si>
  <si>
    <t>1240807262</t>
  </si>
  <si>
    <t>113</t>
  </si>
  <si>
    <t>999-VRN-3</t>
  </si>
  <si>
    <t>Přechodné dopravní značení</t>
  </si>
  <si>
    <t>1523792838</t>
  </si>
  <si>
    <t>20 - Veřejné osvětlení</t>
  </si>
  <si>
    <t>113107043</t>
  </si>
  <si>
    <t>Odstranění podkladu živičných tl přes 100 do 150 mm při překopech ručně</t>
  </si>
  <si>
    <t>-313735320</t>
  </si>
  <si>
    <t>7*0,5</t>
  </si>
  <si>
    <t>-1313584347</t>
  </si>
  <si>
    <t>566901162</t>
  </si>
  <si>
    <t>Vyspravení podkladu po překopech inženýrských sítí plochy do 15 m2 obalovaným kamenivem ACP (OK) tl. 150 mm</t>
  </si>
  <si>
    <t>624163716</t>
  </si>
  <si>
    <t>572340112</t>
  </si>
  <si>
    <t>Vyspravení krytu komunikací po překopech pl do 15 m2 asfaltovým betonem ACO (AB) tl přes 50 do 70 mm</t>
  </si>
  <si>
    <t>794364951</t>
  </si>
  <si>
    <t>464935205</t>
  </si>
  <si>
    <t>-1134470148</t>
  </si>
  <si>
    <t>1893291976</t>
  </si>
  <si>
    <t>7,1*2</t>
  </si>
  <si>
    <t>919735113</t>
  </si>
  <si>
    <t>Řezání stávajícího živičného krytu hl přes 100 do 150 mm</t>
  </si>
  <si>
    <t>569498718</t>
  </si>
  <si>
    <t>1463603014</t>
  </si>
  <si>
    <t>1511142923</t>
  </si>
  <si>
    <t>1,106*19 'Přepočtené koeficientem množství</t>
  </si>
  <si>
    <t>-623943796</t>
  </si>
  <si>
    <t>345232174</t>
  </si>
  <si>
    <t>741-1</t>
  </si>
  <si>
    <t>trubka ochr z PE, R=40mm</t>
  </si>
  <si>
    <t>-2055762167</t>
  </si>
  <si>
    <t>741-2</t>
  </si>
  <si>
    <t>stožár sadový ocelový bezpaticový do 8m</t>
  </si>
  <si>
    <t>ks</t>
  </si>
  <si>
    <t>753164383</t>
  </si>
  <si>
    <t>741-3</t>
  </si>
  <si>
    <t xml:space="preserve">výložník ocelový  do 1,5m</t>
  </si>
  <si>
    <t>1748239403</t>
  </si>
  <si>
    <t>741-4</t>
  </si>
  <si>
    <t>elektrovýzbroj stožáru pro 1 okruh</t>
  </si>
  <si>
    <t>865841662</t>
  </si>
  <si>
    <t>741-5</t>
  </si>
  <si>
    <t>svítidlo LED na výložník</t>
  </si>
  <si>
    <t>313562639</t>
  </si>
  <si>
    <t>741-6</t>
  </si>
  <si>
    <t>uzem. v zemi FeZn 30/4mm vč. Svorek, propoj. aj.</t>
  </si>
  <si>
    <t>-2057660779</t>
  </si>
  <si>
    <t>741-7</t>
  </si>
  <si>
    <t>FeZn 10mm vč. Svorek, propoj. aj.</t>
  </si>
  <si>
    <t>871134595</t>
  </si>
  <si>
    <t>741-8</t>
  </si>
  <si>
    <t>CYKY-CYKYm 3Cx2.5 mm2 750V (PU)</t>
  </si>
  <si>
    <t>-873894971</t>
  </si>
  <si>
    <t>741-9</t>
  </si>
  <si>
    <t>CYKY-CYKYm 4Bx10 mm2 750V (PU)</t>
  </si>
  <si>
    <t>457802246</t>
  </si>
  <si>
    <t>741-10</t>
  </si>
  <si>
    <t>ukonč.kabelu smršť.zákl. do 4x10mm2</t>
  </si>
  <si>
    <t>-1661046252</t>
  </si>
  <si>
    <t>741-11</t>
  </si>
  <si>
    <t>vytyčení trati venk.sil.vedení nn v přehledném terénu</t>
  </si>
  <si>
    <t>km</t>
  </si>
  <si>
    <t>783012983</t>
  </si>
  <si>
    <t>741-12</t>
  </si>
  <si>
    <t>kabel.rýha 35cm/šiř. 80cm/hl.zem.tř.3</t>
  </si>
  <si>
    <t>-127742817</t>
  </si>
  <si>
    <t>741-13</t>
  </si>
  <si>
    <t>zřízení kabel.lože z pros.zem.písku ve sm.35cm</t>
  </si>
  <si>
    <t>1221821397</t>
  </si>
  <si>
    <t>741-14</t>
  </si>
  <si>
    <t>fólie výstražná PVC šířka 33cm</t>
  </si>
  <si>
    <t>-102240266</t>
  </si>
  <si>
    <t>741-15</t>
  </si>
  <si>
    <t>ruč.zához kabel.rýha 35cm/šiř. 80cm/hl.zem.tř.3</t>
  </si>
  <si>
    <t>-388647077</t>
  </si>
  <si>
    <t>741-16</t>
  </si>
  <si>
    <t>protlak pod hlavní komunikací</t>
  </si>
  <si>
    <t>1944930036</t>
  </si>
  <si>
    <t>741-17</t>
  </si>
  <si>
    <t>pouzdrový základ pro stožár VO v trase 250x1500</t>
  </si>
  <si>
    <t>1282829112</t>
  </si>
  <si>
    <t>341-01</t>
  </si>
  <si>
    <t>47860603</t>
  </si>
  <si>
    <t>341-02</t>
  </si>
  <si>
    <t>stožár 159/108/89 ŽZ 8m</t>
  </si>
  <si>
    <t>90839089</t>
  </si>
  <si>
    <t>341-03</t>
  </si>
  <si>
    <t>stožár 114/89/76 ŽZ 6m</t>
  </si>
  <si>
    <t>-528628895</t>
  </si>
  <si>
    <t>341-04</t>
  </si>
  <si>
    <t xml:space="preserve">Výložník  1-1500</t>
  </si>
  <si>
    <t>2135553498</t>
  </si>
  <si>
    <t>341-05</t>
  </si>
  <si>
    <t>-386152936</t>
  </si>
  <si>
    <t>341-06</t>
  </si>
  <si>
    <t>1521146134</t>
  </si>
  <si>
    <t>341-07</t>
  </si>
  <si>
    <t>PHILIPS BGPT25DM11/730 (7516lm, 58W)</t>
  </si>
  <si>
    <t>-1744244485</t>
  </si>
  <si>
    <t>341-08</t>
  </si>
  <si>
    <t>PHILIPS BGPT25DPR1/757 (9034lm, 62W)</t>
  </si>
  <si>
    <t>1155419989</t>
  </si>
  <si>
    <t>341-09</t>
  </si>
  <si>
    <t>FeZn 30/4mm</t>
  </si>
  <si>
    <t>595330059</t>
  </si>
  <si>
    <t>341-10</t>
  </si>
  <si>
    <t>FeZn 10mm</t>
  </si>
  <si>
    <t>1208507090</t>
  </si>
  <si>
    <t>341-11</t>
  </si>
  <si>
    <t>propojovací svorka SS spojovací</t>
  </si>
  <si>
    <t>725792142</t>
  </si>
  <si>
    <t>341-12</t>
  </si>
  <si>
    <t>-1803029637</t>
  </si>
  <si>
    <t>341-13</t>
  </si>
  <si>
    <t>-740552484</t>
  </si>
  <si>
    <t>341-14</t>
  </si>
  <si>
    <t>beton. Směs</t>
  </si>
  <si>
    <t>-579208076</t>
  </si>
  <si>
    <t>341-15</t>
  </si>
  <si>
    <t>trubka betonová pro VO základ</t>
  </si>
  <si>
    <t>409553294</t>
  </si>
  <si>
    <t>341-16</t>
  </si>
  <si>
    <t>fólie výstražná šíře 330</t>
  </si>
  <si>
    <t>-1028432823</t>
  </si>
  <si>
    <t>341-17</t>
  </si>
  <si>
    <t>písek kopaný</t>
  </si>
  <si>
    <t>-1423415942</t>
  </si>
  <si>
    <t>741-18</t>
  </si>
  <si>
    <t>vytýčení tras ostatních podzemních vedení v trase VO</t>
  </si>
  <si>
    <t>866946128</t>
  </si>
  <si>
    <t>741-19</t>
  </si>
  <si>
    <t>revize elektro</t>
  </si>
  <si>
    <t>hod</t>
  </si>
  <si>
    <t>-874555926</t>
  </si>
  <si>
    <t>741-20</t>
  </si>
  <si>
    <t>geom.zaměření nových rozvodů VO</t>
  </si>
  <si>
    <t>103969033</t>
  </si>
  <si>
    <t>30 - Dešťová kanalizace</t>
  </si>
  <si>
    <t xml:space="preserve">    721 - Zdravotechnika - vnitřní kanalizace</t>
  </si>
  <si>
    <t>119001405</t>
  </si>
  <si>
    <t>Dočasné zajištění potrubí z PE DN do 200 mm</t>
  </si>
  <si>
    <t>-340320506</t>
  </si>
  <si>
    <t>0,8*9</t>
  </si>
  <si>
    <t>119001421</t>
  </si>
  <si>
    <t>Dočasné zajištění kabelů a kabelových tratí ze 3 volně ložených kabelů</t>
  </si>
  <si>
    <t>-623698107</t>
  </si>
  <si>
    <t>0,8*19</t>
  </si>
  <si>
    <t>-1295978014</t>
  </si>
  <si>
    <t>57,5*0,8*1,5 "přípojka dešťová</t>
  </si>
  <si>
    <t>139001101</t>
  </si>
  <si>
    <t>Příplatek za ztížení vykopávky v blízkosti podzemního vedení</t>
  </si>
  <si>
    <t>958219322</t>
  </si>
  <si>
    <t>151101101</t>
  </si>
  <si>
    <t>Zřízení příložného pažení a rozepření stěn rýh hl do 2 m</t>
  </si>
  <si>
    <t>1931642510</t>
  </si>
  <si>
    <t>57,5*2*1,5 "přípojka dešťová</t>
  </si>
  <si>
    <t>151101111</t>
  </si>
  <si>
    <t>Odstranění příložného pažení a rozepření stěn rýh hl do 2 m</t>
  </si>
  <si>
    <t>-1659379599</t>
  </si>
  <si>
    <t>-16511452</t>
  </si>
  <si>
    <t>925857900</t>
  </si>
  <si>
    <t>-115720116</t>
  </si>
  <si>
    <t>69*2 'Přepočtené koeficientem množství</t>
  </si>
  <si>
    <t>174101101</t>
  </si>
  <si>
    <t>Zásyp jam, šachet rýh nebo kolem objektů sypaninou se zhutněním</t>
  </si>
  <si>
    <t>1929923152</t>
  </si>
  <si>
    <t>57,5*0,8*(1,5-0,1-0,4) "přípojka dešťová</t>
  </si>
  <si>
    <t>58331280</t>
  </si>
  <si>
    <t>kamenivo těžené drobné frakce 0/1</t>
  </si>
  <si>
    <t>-836945552</t>
  </si>
  <si>
    <t>46*2 'Přepočtené koeficientem množství</t>
  </si>
  <si>
    <t>175102101</t>
  </si>
  <si>
    <t>Obsypání potrubí ručně sypaninou bez prohození, uloženou do 3 m</t>
  </si>
  <si>
    <t>842398669</t>
  </si>
  <si>
    <t>57,5*0,8*0,4 "přípojka dešťová</t>
  </si>
  <si>
    <t>1538226855</t>
  </si>
  <si>
    <t>18,4*2 'Přepočtené koeficientem množství</t>
  </si>
  <si>
    <t>-148247087</t>
  </si>
  <si>
    <t>57,5*0,8*0,1 "přípojka dešťová</t>
  </si>
  <si>
    <t>894812313</t>
  </si>
  <si>
    <t>Revizní a čistící šachta z PP typ DN 600/160 šachtové dno s přítokem tvaru T</t>
  </si>
  <si>
    <t>-175551726</t>
  </si>
  <si>
    <t>894812332</t>
  </si>
  <si>
    <t>Revizní a čistící šachta z PP DN 600 šachtová roura korugovaná světlé hloubky 2000 mm</t>
  </si>
  <si>
    <t>-1085686873</t>
  </si>
  <si>
    <t>894812339</t>
  </si>
  <si>
    <t>Příplatek k rourám revizní a čistící šachty z PP DN 600 za uříznutí šachtové roury</t>
  </si>
  <si>
    <t>-125952005</t>
  </si>
  <si>
    <t>894812376</t>
  </si>
  <si>
    <t>Revizní a čistící šachta z PP DN 600 poklop litinový pro třídu zatížení D400 s betonovým prstencem</t>
  </si>
  <si>
    <t>1823988829</t>
  </si>
  <si>
    <t>998276101</t>
  </si>
  <si>
    <t>Přesun hmot pro trubní vedení z trub z plastických hmot otevřený výkop</t>
  </si>
  <si>
    <t>727063216</t>
  </si>
  <si>
    <t>721</t>
  </si>
  <si>
    <t>Zdravotechnika - vnitřní kanalizace</t>
  </si>
  <si>
    <t>721-1</t>
  </si>
  <si>
    <t>Napojení do stávající vpusti</t>
  </si>
  <si>
    <t>2008156020</t>
  </si>
  <si>
    <t>721171907</t>
  </si>
  <si>
    <t>Potrubí z PP vsazení odbočky do hrdla DN 160</t>
  </si>
  <si>
    <t>-185660266</t>
  </si>
  <si>
    <t>721173317</t>
  </si>
  <si>
    <t>Potrubí kanalizační z PVC SN 4 dešťové DN 160</t>
  </si>
  <si>
    <t>2041189593</t>
  </si>
  <si>
    <t>8*0,5+57,5</t>
  </si>
  <si>
    <t>721242105</t>
  </si>
  <si>
    <t>Lapač střešních splavenin z PP se zápachovou klapkou a lapacím košem DN 110</t>
  </si>
  <si>
    <t>1379727982</t>
  </si>
  <si>
    <t>721242803</t>
  </si>
  <si>
    <t>Demontáž lapače střešních splavenin DN 110</t>
  </si>
  <si>
    <t>235434137</t>
  </si>
  <si>
    <t>998721201</t>
  </si>
  <si>
    <t>Přesun hmot procentní pro vnitřní kanalizace v objektech v do 6 m</t>
  </si>
  <si>
    <t>805994840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</si>
</sst>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6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5" fillId="0" borderId="0" applyNumberFormat="0" applyFill="0" applyBorder="0" applyAlignment="0" applyProtection="0"/>
  </cellStyleXfs>
  <cellXfs count="207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11" fillId="2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14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5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4" fontId="15" fillId="0" borderId="5" xfId="0" applyNumberFormat="1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16" fillId="0" borderId="0" xfId="0" applyNumberFormat="1" applyFont="1" applyAlignment="1">
      <alignment vertical="center"/>
    </xf>
    <xf numFmtId="0" fontId="16" fillId="0" borderId="0" xfId="0" applyFont="1" applyAlignment="1">
      <alignment horizontal="lef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17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5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19" fillId="0" borderId="14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0" fillId="5" borderId="6" xfId="0" applyFont="1" applyFill="1" applyBorder="1" applyAlignment="1">
      <alignment horizontal="center" vertical="center"/>
    </xf>
    <xf numFmtId="0" fontId="20" fillId="5" borderId="7" xfId="0" applyFont="1" applyFill="1" applyBorder="1" applyAlignment="1">
      <alignment horizontal="left" vertical="center"/>
    </xf>
    <xf numFmtId="0" fontId="0" fillId="5" borderId="7" xfId="0" applyFont="1" applyFill="1" applyBorder="1" applyAlignment="1">
      <alignment vertical="center"/>
    </xf>
    <xf numFmtId="0" fontId="20" fillId="5" borderId="7" xfId="0" applyFont="1" applyFill="1" applyBorder="1" applyAlignment="1">
      <alignment horizontal="center" vertical="center"/>
    </xf>
    <xf numFmtId="0" fontId="20" fillId="5" borderId="7" xfId="0" applyFont="1" applyFill="1" applyBorder="1" applyAlignment="1">
      <alignment horizontal="right" vertical="center"/>
    </xf>
    <xf numFmtId="0" fontId="20" fillId="5" borderId="8" xfId="0" applyFont="1" applyFill="1" applyBorder="1" applyAlignment="1">
      <alignment horizontal="left" vertical="center"/>
    </xf>
    <xf numFmtId="0" fontId="20" fillId="5" borderId="0" xfId="0" applyFont="1" applyFill="1" applyAlignment="1">
      <alignment horizontal="center" vertical="center"/>
    </xf>
    <xf numFmtId="0" fontId="21" fillId="0" borderId="16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vertical="center"/>
    </xf>
    <xf numFmtId="4" fontId="22" fillId="0" borderId="0" xfId="0" applyNumberFormat="1" applyFont="1" applyAlignment="1">
      <alignment horizontal="right" vertical="center"/>
    </xf>
    <xf numFmtId="4" fontId="22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8" fillId="0" borderId="14" xfId="0" applyNumberFormat="1" applyFont="1" applyBorder="1" applyAlignment="1">
      <alignment vertical="center"/>
    </xf>
    <xf numFmtId="4" fontId="18" fillId="0" borderId="0" xfId="0" applyNumberFormat="1" applyFont="1" applyBorder="1" applyAlignment="1">
      <alignment vertical="center"/>
    </xf>
    <xf numFmtId="166" fontId="18" fillId="0" borderId="0" xfId="0" applyNumberFormat="1" applyFont="1" applyBorder="1" applyAlignment="1">
      <alignment vertical="center"/>
    </xf>
    <xf numFmtId="4" fontId="18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4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25" fillId="0" borderId="0" xfId="0" applyFont="1" applyAlignment="1">
      <alignment horizontal="left" vertical="center" wrapText="1"/>
    </xf>
    <xf numFmtId="0" fontId="26" fillId="0" borderId="0" xfId="0" applyFont="1" applyAlignment="1">
      <alignment vertical="center"/>
    </xf>
    <xf numFmtId="4" fontId="26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" fontId="27" fillId="0" borderId="14" xfId="0" applyNumberFormat="1" applyFont="1" applyBorder="1" applyAlignment="1">
      <alignment vertical="center"/>
    </xf>
    <xf numFmtId="4" fontId="27" fillId="0" borderId="0" xfId="0" applyNumberFormat="1" applyFont="1" applyBorder="1" applyAlignment="1">
      <alignment vertical="center"/>
    </xf>
    <xf numFmtId="166" fontId="27" fillId="0" borderId="0" xfId="0" applyNumberFormat="1" applyFont="1" applyBorder="1" applyAlignment="1">
      <alignment vertical="center"/>
    </xf>
    <xf numFmtId="4" fontId="27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7" fillId="0" borderId="19" xfId="0" applyNumberFormat="1" applyFont="1" applyBorder="1" applyAlignment="1">
      <alignment vertical="center"/>
    </xf>
    <xf numFmtId="4" fontId="27" fillId="0" borderId="20" xfId="0" applyNumberFormat="1" applyFont="1" applyBorder="1" applyAlignment="1">
      <alignment vertical="center"/>
    </xf>
    <xf numFmtId="166" fontId="27" fillId="0" borderId="20" xfId="0" applyNumberFormat="1" applyFont="1" applyBorder="1" applyAlignment="1">
      <alignment vertical="center"/>
    </xf>
    <xf numFmtId="4" fontId="27" fillId="0" borderId="21" xfId="0" applyNumberFormat="1" applyFont="1" applyBorder="1" applyAlignment="1">
      <alignment vertical="center"/>
    </xf>
    <xf numFmtId="0" fontId="28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5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0" fillId="5" borderId="0" xfId="0" applyFont="1" applyFill="1" applyAlignment="1">
      <alignment horizontal="left" vertical="center"/>
    </xf>
    <xf numFmtId="0" fontId="20" fillId="5" borderId="0" xfId="0" applyFont="1" applyFill="1" applyAlignment="1">
      <alignment horizontal="right" vertical="center"/>
    </xf>
    <xf numFmtId="0" fontId="29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0" fillId="5" borderId="16" xfId="0" applyFont="1" applyFill="1" applyBorder="1" applyAlignment="1">
      <alignment horizontal="center" vertical="center" wrapText="1"/>
    </xf>
    <xf numFmtId="0" fontId="20" fillId="5" borderId="17" xfId="0" applyFont="1" applyFill="1" applyBorder="1" applyAlignment="1">
      <alignment horizontal="center" vertical="center" wrapText="1"/>
    </xf>
    <xf numFmtId="0" fontId="20" fillId="5" borderId="18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2" fillId="0" borderId="0" xfId="0" applyNumberFormat="1" applyFont="1" applyAlignment="1"/>
    <xf numFmtId="166" fontId="30" fillId="0" borderId="12" xfId="0" applyNumberFormat="1" applyFont="1" applyBorder="1" applyAlignment="1"/>
    <xf numFmtId="166" fontId="30" fillId="0" borderId="13" xfId="0" applyNumberFormat="1" applyFont="1" applyBorder="1" applyAlignment="1"/>
    <xf numFmtId="4" fontId="31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0" fillId="0" borderId="22" xfId="0" applyFont="1" applyBorder="1" applyAlignment="1" applyProtection="1">
      <alignment horizontal="center" vertical="center"/>
      <protection locked="0"/>
    </xf>
    <xf numFmtId="49" fontId="20" fillId="0" borderId="22" xfId="0" applyNumberFormat="1" applyFont="1" applyBorder="1" applyAlignment="1" applyProtection="1">
      <alignment horizontal="left" vertical="center" wrapText="1"/>
      <protection locked="0"/>
    </xf>
    <xf numFmtId="0" fontId="20" fillId="0" borderId="22" xfId="0" applyFont="1" applyBorder="1" applyAlignment="1" applyProtection="1">
      <alignment horizontal="left" vertical="center" wrapText="1"/>
      <protection locked="0"/>
    </xf>
    <xf numFmtId="0" fontId="20" fillId="0" borderId="22" xfId="0" applyFont="1" applyBorder="1" applyAlignment="1" applyProtection="1">
      <alignment horizontal="center" vertical="center" wrapText="1"/>
      <protection locked="0"/>
    </xf>
    <xf numFmtId="167" fontId="20" fillId="0" borderId="22" xfId="0" applyNumberFormat="1" applyFont="1" applyBorder="1" applyAlignment="1" applyProtection="1">
      <alignment vertical="center"/>
      <protection locked="0"/>
    </xf>
    <xf numFmtId="4" fontId="20" fillId="3" borderId="22" xfId="0" applyNumberFormat="1" applyFont="1" applyFill="1" applyBorder="1" applyAlignment="1" applyProtection="1">
      <alignment vertical="center"/>
      <protection locked="0"/>
    </xf>
    <xf numFmtId="4" fontId="20" fillId="0" borderId="22" xfId="0" applyNumberFormat="1" applyFont="1" applyBorder="1" applyAlignment="1" applyProtection="1">
      <alignment vertical="center"/>
      <protection locked="0"/>
    </xf>
    <xf numFmtId="0" fontId="21" fillId="3" borderId="14" xfId="0" applyFont="1" applyFill="1" applyBorder="1" applyAlignment="1" applyProtection="1">
      <alignment horizontal="left" vertical="center"/>
      <protection locked="0"/>
    </xf>
    <xf numFmtId="0" fontId="21" fillId="0" borderId="0" xfId="0" applyFont="1" applyBorder="1" applyAlignment="1">
      <alignment horizontal="center" vertical="center"/>
    </xf>
    <xf numFmtId="166" fontId="21" fillId="0" borderId="0" xfId="0" applyNumberFormat="1" applyFont="1" applyBorder="1" applyAlignment="1">
      <alignment vertical="center"/>
    </xf>
    <xf numFmtId="166" fontId="21" fillId="0" borderId="15" xfId="0" applyNumberFormat="1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>
      <alignment vertical="center"/>
    </xf>
    <xf numFmtId="0" fontId="32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33" fillId="0" borderId="22" xfId="0" applyFont="1" applyBorder="1" applyAlignment="1" applyProtection="1">
      <alignment horizontal="center" vertical="center"/>
      <protection locked="0"/>
    </xf>
    <xf numFmtId="49" fontId="33" fillId="0" borderId="22" xfId="0" applyNumberFormat="1" applyFont="1" applyBorder="1" applyAlignment="1" applyProtection="1">
      <alignment horizontal="left" vertical="center" wrapText="1"/>
      <protection locked="0"/>
    </xf>
    <xf numFmtId="0" fontId="33" fillId="0" borderId="22" xfId="0" applyFont="1" applyBorder="1" applyAlignment="1" applyProtection="1">
      <alignment horizontal="left" vertical="center" wrapText="1"/>
      <protection locked="0"/>
    </xf>
    <xf numFmtId="0" fontId="33" fillId="0" borderId="22" xfId="0" applyFont="1" applyBorder="1" applyAlignment="1" applyProtection="1">
      <alignment horizontal="center" vertical="center" wrapText="1"/>
      <protection locked="0"/>
    </xf>
    <xf numFmtId="167" fontId="33" fillId="0" borderId="22" xfId="0" applyNumberFormat="1" applyFont="1" applyBorder="1" applyAlignment="1" applyProtection="1">
      <alignment vertical="center"/>
      <protection locked="0"/>
    </xf>
    <xf numFmtId="4" fontId="33" fillId="3" borderId="22" xfId="0" applyNumberFormat="1" applyFont="1" applyFill="1" applyBorder="1" applyAlignment="1" applyProtection="1">
      <alignment vertical="center"/>
      <protection locked="0"/>
    </xf>
    <xf numFmtId="4" fontId="33" fillId="0" borderId="22" xfId="0" applyNumberFormat="1" applyFont="1" applyBorder="1" applyAlignment="1" applyProtection="1">
      <alignment vertical="center"/>
      <protection locked="0"/>
    </xf>
    <xf numFmtId="0" fontId="34" fillId="0" borderId="3" xfId="0" applyFont="1" applyBorder="1" applyAlignment="1">
      <alignment vertical="center"/>
    </xf>
    <xf numFmtId="0" fontId="33" fillId="3" borderId="14" xfId="0" applyFont="1" applyFill="1" applyBorder="1" applyAlignment="1" applyProtection="1">
      <alignment horizontal="left" vertical="center"/>
      <protection locked="0"/>
    </xf>
    <xf numFmtId="0" fontId="33" fillId="0" borderId="0" xfId="0" applyFont="1" applyBorder="1" applyAlignment="1">
      <alignment horizontal="center" vertical="center"/>
    </xf>
    <xf numFmtId="167" fontId="20" fillId="3" borderId="22" xfId="0" applyNumberFormat="1" applyFont="1" applyFill="1" applyBorder="1" applyAlignment="1" applyProtection="1">
      <alignment vertical="center"/>
      <protection locked="0"/>
    </xf>
    <xf numFmtId="0" fontId="21" fillId="3" borderId="19" xfId="0" applyFont="1" applyFill="1" applyBorder="1" applyAlignment="1" applyProtection="1">
      <alignment horizontal="left" vertical="center"/>
      <protection locked="0"/>
    </xf>
    <xf numFmtId="0" fontId="21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1" fillId="0" borderId="20" xfId="0" applyNumberFormat="1" applyFont="1" applyBorder="1" applyAlignment="1">
      <alignment vertical="center"/>
    </xf>
    <xf numFmtId="166" fontId="21" fillId="0" borderId="21" xfId="0" applyNumberFormat="1" applyFont="1" applyBorder="1" applyAlignment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theme" Target="theme/theme1.xml" /><Relationship Id="rId7" Type="http://schemas.openxmlformats.org/officeDocument/2006/relationships/calcChain" Target="calcChain.xml" /><Relationship Id="rId8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4" t="s">
        <v>0</v>
      </c>
      <c r="AZ1" s="14" t="s">
        <v>1</v>
      </c>
      <c r="BA1" s="14" t="s">
        <v>2</v>
      </c>
      <c r="BB1" s="14" t="s">
        <v>1</v>
      </c>
      <c r="BT1" s="14" t="s">
        <v>3</v>
      </c>
      <c r="BU1" s="14" t="s">
        <v>3</v>
      </c>
      <c r="BV1" s="14" t="s">
        <v>4</v>
      </c>
    </row>
    <row r="2" s="1" customFormat="1" ht="36.96" customHeight="1">
      <c r="AR2" s="15" t="s">
        <v>5</v>
      </c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6" t="s">
        <v>6</v>
      </c>
      <c r="BT2" s="16" t="s">
        <v>7</v>
      </c>
    </row>
    <row r="3" s="1" customFormat="1" ht="6.96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9"/>
      <c r="BS3" s="16" t="s">
        <v>6</v>
      </c>
      <c r="BT3" s="16" t="s">
        <v>8</v>
      </c>
    </row>
    <row r="4" s="1" customFormat="1" ht="24.96" customHeight="1">
      <c r="B4" s="19"/>
      <c r="D4" s="20" t="s">
        <v>9</v>
      </c>
      <c r="AR4" s="19"/>
      <c r="AS4" s="21" t="s">
        <v>10</v>
      </c>
      <c r="BE4" s="22" t="s">
        <v>11</v>
      </c>
      <c r="BS4" s="16" t="s">
        <v>12</v>
      </c>
    </row>
    <row r="5" s="1" customFormat="1" ht="12" customHeight="1">
      <c r="B5" s="19"/>
      <c r="D5" s="23" t="s">
        <v>13</v>
      </c>
      <c r="K5" s="24" t="s">
        <v>14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R5" s="19"/>
      <c r="BE5" s="25" t="s">
        <v>15</v>
      </c>
      <c r="BS5" s="16" t="s">
        <v>6</v>
      </c>
    </row>
    <row r="6" s="1" customFormat="1" ht="36.96" customHeight="1">
      <c r="B6" s="19"/>
      <c r="D6" s="26" t="s">
        <v>16</v>
      </c>
      <c r="K6" s="27" t="s">
        <v>17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R6" s="19"/>
      <c r="BE6" s="28"/>
      <c r="BS6" s="16" t="s">
        <v>6</v>
      </c>
    </row>
    <row r="7" s="1" customFormat="1" ht="12" customHeight="1">
      <c r="B7" s="19"/>
      <c r="D7" s="29" t="s">
        <v>18</v>
      </c>
      <c r="K7" s="24" t="s">
        <v>1</v>
      </c>
      <c r="AK7" s="29" t="s">
        <v>19</v>
      </c>
      <c r="AN7" s="24" t="s">
        <v>1</v>
      </c>
      <c r="AR7" s="19"/>
      <c r="BE7" s="28"/>
      <c r="BS7" s="16" t="s">
        <v>6</v>
      </c>
    </row>
    <row r="8" s="1" customFormat="1" ht="12" customHeight="1">
      <c r="B8" s="19"/>
      <c r="D8" s="29" t="s">
        <v>20</v>
      </c>
      <c r="K8" s="24" t="s">
        <v>21</v>
      </c>
      <c r="AK8" s="29" t="s">
        <v>22</v>
      </c>
      <c r="AN8" s="30" t="s">
        <v>23</v>
      </c>
      <c r="AR8" s="19"/>
      <c r="BE8" s="28"/>
      <c r="BS8" s="16" t="s">
        <v>6</v>
      </c>
    </row>
    <row r="9" s="1" customFormat="1" ht="14.4" customHeight="1">
      <c r="B9" s="19"/>
      <c r="AR9" s="19"/>
      <c r="BE9" s="28"/>
      <c r="BS9" s="16" t="s">
        <v>6</v>
      </c>
    </row>
    <row r="10" s="1" customFormat="1" ht="12" customHeight="1">
      <c r="B10" s="19"/>
      <c r="D10" s="29" t="s">
        <v>24</v>
      </c>
      <c r="AK10" s="29" t="s">
        <v>25</v>
      </c>
      <c r="AN10" s="24" t="s">
        <v>1</v>
      </c>
      <c r="AR10" s="19"/>
      <c r="BE10" s="28"/>
      <c r="BS10" s="16" t="s">
        <v>6</v>
      </c>
    </row>
    <row r="11" s="1" customFormat="1" ht="18.48" customHeight="1">
      <c r="B11" s="19"/>
      <c r="E11" s="24" t="s">
        <v>26</v>
      </c>
      <c r="AK11" s="29" t="s">
        <v>27</v>
      </c>
      <c r="AN11" s="24" t="s">
        <v>1</v>
      </c>
      <c r="AR11" s="19"/>
      <c r="BE11" s="28"/>
      <c r="BS11" s="16" t="s">
        <v>6</v>
      </c>
    </row>
    <row r="12" s="1" customFormat="1" ht="6.96" customHeight="1">
      <c r="B12" s="19"/>
      <c r="AR12" s="19"/>
      <c r="BE12" s="28"/>
      <c r="BS12" s="16" t="s">
        <v>6</v>
      </c>
    </row>
    <row r="13" s="1" customFormat="1" ht="12" customHeight="1">
      <c r="B13" s="19"/>
      <c r="D13" s="29" t="s">
        <v>28</v>
      </c>
      <c r="AK13" s="29" t="s">
        <v>25</v>
      </c>
      <c r="AN13" s="31" t="s">
        <v>29</v>
      </c>
      <c r="AR13" s="19"/>
      <c r="BE13" s="28"/>
      <c r="BS13" s="16" t="s">
        <v>6</v>
      </c>
    </row>
    <row r="14">
      <c r="B14" s="19"/>
      <c r="E14" s="31" t="s">
        <v>29</v>
      </c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29" t="s">
        <v>27</v>
      </c>
      <c r="AN14" s="31" t="s">
        <v>29</v>
      </c>
      <c r="AR14" s="19"/>
      <c r="BE14" s="28"/>
      <c r="BS14" s="16" t="s">
        <v>6</v>
      </c>
    </row>
    <row r="15" s="1" customFormat="1" ht="6.96" customHeight="1">
      <c r="B15" s="19"/>
      <c r="AR15" s="19"/>
      <c r="BE15" s="28"/>
      <c r="BS15" s="16" t="s">
        <v>3</v>
      </c>
    </row>
    <row r="16" s="1" customFormat="1" ht="12" customHeight="1">
      <c r="B16" s="19"/>
      <c r="D16" s="29" t="s">
        <v>30</v>
      </c>
      <c r="AK16" s="29" t="s">
        <v>25</v>
      </c>
      <c r="AN16" s="24" t="s">
        <v>1</v>
      </c>
      <c r="AR16" s="19"/>
      <c r="BE16" s="28"/>
      <c r="BS16" s="16" t="s">
        <v>3</v>
      </c>
    </row>
    <row r="17" s="1" customFormat="1" ht="18.48" customHeight="1">
      <c r="B17" s="19"/>
      <c r="E17" s="24" t="s">
        <v>31</v>
      </c>
      <c r="AK17" s="29" t="s">
        <v>27</v>
      </c>
      <c r="AN17" s="24" t="s">
        <v>1</v>
      </c>
      <c r="AR17" s="19"/>
      <c r="BE17" s="28"/>
      <c r="BS17" s="16" t="s">
        <v>32</v>
      </c>
    </row>
    <row r="18" s="1" customFormat="1" ht="6.96" customHeight="1">
      <c r="B18" s="19"/>
      <c r="AR18" s="19"/>
      <c r="BE18" s="28"/>
      <c r="BS18" s="16" t="s">
        <v>6</v>
      </c>
    </row>
    <row r="19" s="1" customFormat="1" ht="12" customHeight="1">
      <c r="B19" s="19"/>
      <c r="D19" s="29" t="s">
        <v>33</v>
      </c>
      <c r="AK19" s="29" t="s">
        <v>25</v>
      </c>
      <c r="AN19" s="24" t="s">
        <v>1</v>
      </c>
      <c r="AR19" s="19"/>
      <c r="BE19" s="28"/>
      <c r="BS19" s="16" t="s">
        <v>6</v>
      </c>
    </row>
    <row r="20" s="1" customFormat="1" ht="18.48" customHeight="1">
      <c r="B20" s="19"/>
      <c r="E20" s="24" t="s">
        <v>34</v>
      </c>
      <c r="AK20" s="29" t="s">
        <v>27</v>
      </c>
      <c r="AN20" s="24" t="s">
        <v>1</v>
      </c>
      <c r="AR20" s="19"/>
      <c r="BE20" s="28"/>
      <c r="BS20" s="16" t="s">
        <v>32</v>
      </c>
    </row>
    <row r="21" s="1" customFormat="1" ht="6.96" customHeight="1">
      <c r="B21" s="19"/>
      <c r="AR21" s="19"/>
      <c r="BE21" s="28"/>
    </row>
    <row r="22" s="1" customFormat="1" ht="12" customHeight="1">
      <c r="B22" s="19"/>
      <c r="D22" s="29" t="s">
        <v>35</v>
      </c>
      <c r="AR22" s="19"/>
      <c r="BE22" s="28"/>
    </row>
    <row r="23" s="1" customFormat="1" ht="16.5" customHeight="1">
      <c r="B23" s="19"/>
      <c r="E23" s="33" t="s">
        <v>1</v>
      </c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R23" s="19"/>
      <c r="BE23" s="28"/>
    </row>
    <row r="24" s="1" customFormat="1" ht="6.96" customHeight="1">
      <c r="B24" s="19"/>
      <c r="AR24" s="19"/>
      <c r="BE24" s="28"/>
    </row>
    <row r="25" s="1" customFormat="1" ht="6.96" customHeight="1">
      <c r="B25" s="19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R25" s="19"/>
      <c r="BE25" s="28"/>
    </row>
    <row r="26" s="2" customFormat="1" ht="25.92" customHeight="1">
      <c r="A26" s="35"/>
      <c r="B26" s="36"/>
      <c r="C26" s="35"/>
      <c r="D26" s="37" t="s">
        <v>36</v>
      </c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9">
        <f>ROUND(AG94,2)</f>
        <v>0</v>
      </c>
      <c r="AL26" s="38"/>
      <c r="AM26" s="38"/>
      <c r="AN26" s="38"/>
      <c r="AO26" s="38"/>
      <c r="AP26" s="35"/>
      <c r="AQ26" s="35"/>
      <c r="AR26" s="36"/>
      <c r="BE26" s="28"/>
    </row>
    <row r="27" s="2" customFormat="1" ht="6.96" customHeight="1">
      <c r="A27" s="35"/>
      <c r="B27" s="36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5"/>
      <c r="AO27" s="35"/>
      <c r="AP27" s="35"/>
      <c r="AQ27" s="35"/>
      <c r="AR27" s="36"/>
      <c r="BE27" s="28"/>
    </row>
    <row r="28" s="2" customFormat="1">
      <c r="A28" s="35"/>
      <c r="B28" s="36"/>
      <c r="C28" s="35"/>
      <c r="D28" s="35"/>
      <c r="E28" s="35"/>
      <c r="F28" s="35"/>
      <c r="G28" s="35"/>
      <c r="H28" s="35"/>
      <c r="I28" s="35"/>
      <c r="J28" s="35"/>
      <c r="K28" s="35"/>
      <c r="L28" s="40" t="s">
        <v>37</v>
      </c>
      <c r="M28" s="40"/>
      <c r="N28" s="40"/>
      <c r="O28" s="40"/>
      <c r="P28" s="40"/>
      <c r="Q28" s="35"/>
      <c r="R28" s="35"/>
      <c r="S28" s="35"/>
      <c r="T28" s="35"/>
      <c r="U28" s="35"/>
      <c r="V28" s="35"/>
      <c r="W28" s="40" t="s">
        <v>38</v>
      </c>
      <c r="X28" s="40"/>
      <c r="Y28" s="40"/>
      <c r="Z28" s="40"/>
      <c r="AA28" s="40"/>
      <c r="AB28" s="40"/>
      <c r="AC28" s="40"/>
      <c r="AD28" s="40"/>
      <c r="AE28" s="40"/>
      <c r="AF28" s="35"/>
      <c r="AG28" s="35"/>
      <c r="AH28" s="35"/>
      <c r="AI28" s="35"/>
      <c r="AJ28" s="35"/>
      <c r="AK28" s="40" t="s">
        <v>39</v>
      </c>
      <c r="AL28" s="40"/>
      <c r="AM28" s="40"/>
      <c r="AN28" s="40"/>
      <c r="AO28" s="40"/>
      <c r="AP28" s="35"/>
      <c r="AQ28" s="35"/>
      <c r="AR28" s="36"/>
      <c r="BE28" s="28"/>
    </row>
    <row r="29" s="3" customFormat="1" ht="14.4" customHeight="1">
      <c r="A29" s="3"/>
      <c r="B29" s="41"/>
      <c r="C29" s="3"/>
      <c r="D29" s="29" t="s">
        <v>40</v>
      </c>
      <c r="E29" s="3"/>
      <c r="F29" s="29" t="s">
        <v>41</v>
      </c>
      <c r="G29" s="3"/>
      <c r="H29" s="3"/>
      <c r="I29" s="3"/>
      <c r="J29" s="3"/>
      <c r="K29" s="3"/>
      <c r="L29" s="42">
        <v>0.20999999999999999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43">
        <f>ROUND(AZ94, 2)</f>
        <v>0</v>
      </c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43">
        <f>ROUND(AV94, 2)</f>
        <v>0</v>
      </c>
      <c r="AL29" s="3"/>
      <c r="AM29" s="3"/>
      <c r="AN29" s="3"/>
      <c r="AO29" s="3"/>
      <c r="AP29" s="3"/>
      <c r="AQ29" s="3"/>
      <c r="AR29" s="41"/>
      <c r="BE29" s="44"/>
    </row>
    <row r="30" s="3" customFormat="1" ht="14.4" customHeight="1">
      <c r="A30" s="3"/>
      <c r="B30" s="41"/>
      <c r="C30" s="3"/>
      <c r="D30" s="3"/>
      <c r="E30" s="3"/>
      <c r="F30" s="29" t="s">
        <v>42</v>
      </c>
      <c r="G30" s="3"/>
      <c r="H30" s="3"/>
      <c r="I30" s="3"/>
      <c r="J30" s="3"/>
      <c r="K30" s="3"/>
      <c r="L30" s="42">
        <v>0.14999999999999999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43">
        <f>ROUND(BA94, 2)</f>
        <v>0</v>
      </c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43">
        <f>ROUND(AW94, 2)</f>
        <v>0</v>
      </c>
      <c r="AL30" s="3"/>
      <c r="AM30" s="3"/>
      <c r="AN30" s="3"/>
      <c r="AO30" s="3"/>
      <c r="AP30" s="3"/>
      <c r="AQ30" s="3"/>
      <c r="AR30" s="41"/>
      <c r="BE30" s="44"/>
    </row>
    <row r="31" hidden="1" s="3" customFormat="1" ht="14.4" customHeight="1">
      <c r="A31" s="3"/>
      <c r="B31" s="41"/>
      <c r="C31" s="3"/>
      <c r="D31" s="3"/>
      <c r="E31" s="3"/>
      <c r="F31" s="29" t="s">
        <v>43</v>
      </c>
      <c r="G31" s="3"/>
      <c r="H31" s="3"/>
      <c r="I31" s="3"/>
      <c r="J31" s="3"/>
      <c r="K31" s="3"/>
      <c r="L31" s="42">
        <v>0.20999999999999999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43">
        <f>ROUND(BB94, 2)</f>
        <v>0</v>
      </c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43">
        <v>0</v>
      </c>
      <c r="AL31" s="3"/>
      <c r="AM31" s="3"/>
      <c r="AN31" s="3"/>
      <c r="AO31" s="3"/>
      <c r="AP31" s="3"/>
      <c r="AQ31" s="3"/>
      <c r="AR31" s="41"/>
      <c r="BE31" s="44"/>
    </row>
    <row r="32" hidden="1" s="3" customFormat="1" ht="14.4" customHeight="1">
      <c r="A32" s="3"/>
      <c r="B32" s="41"/>
      <c r="C32" s="3"/>
      <c r="D32" s="3"/>
      <c r="E32" s="3"/>
      <c r="F32" s="29" t="s">
        <v>44</v>
      </c>
      <c r="G32" s="3"/>
      <c r="H32" s="3"/>
      <c r="I32" s="3"/>
      <c r="J32" s="3"/>
      <c r="K32" s="3"/>
      <c r="L32" s="42">
        <v>0.14999999999999999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43">
        <f>ROUND(BC94, 2)</f>
        <v>0</v>
      </c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43">
        <v>0</v>
      </c>
      <c r="AL32" s="3"/>
      <c r="AM32" s="3"/>
      <c r="AN32" s="3"/>
      <c r="AO32" s="3"/>
      <c r="AP32" s="3"/>
      <c r="AQ32" s="3"/>
      <c r="AR32" s="41"/>
      <c r="BE32" s="44"/>
    </row>
    <row r="33" hidden="1" s="3" customFormat="1" ht="14.4" customHeight="1">
      <c r="A33" s="3"/>
      <c r="B33" s="41"/>
      <c r="C33" s="3"/>
      <c r="D33" s="3"/>
      <c r="E33" s="3"/>
      <c r="F33" s="29" t="s">
        <v>45</v>
      </c>
      <c r="G33" s="3"/>
      <c r="H33" s="3"/>
      <c r="I33" s="3"/>
      <c r="J33" s="3"/>
      <c r="K33" s="3"/>
      <c r="L33" s="42">
        <v>0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43">
        <f>ROUND(BD94, 2)</f>
        <v>0</v>
      </c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43">
        <v>0</v>
      </c>
      <c r="AL33" s="3"/>
      <c r="AM33" s="3"/>
      <c r="AN33" s="3"/>
      <c r="AO33" s="3"/>
      <c r="AP33" s="3"/>
      <c r="AQ33" s="3"/>
      <c r="AR33" s="41"/>
      <c r="BE33" s="44"/>
    </row>
    <row r="34" s="2" customFormat="1" ht="6.96" customHeight="1">
      <c r="A34" s="35"/>
      <c r="B34" s="36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5"/>
      <c r="AO34" s="35"/>
      <c r="AP34" s="35"/>
      <c r="AQ34" s="35"/>
      <c r="AR34" s="36"/>
      <c r="BE34" s="28"/>
    </row>
    <row r="35" s="2" customFormat="1" ht="25.92" customHeight="1">
      <c r="A35" s="35"/>
      <c r="B35" s="36"/>
      <c r="C35" s="45"/>
      <c r="D35" s="46" t="s">
        <v>46</v>
      </c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8" t="s">
        <v>47</v>
      </c>
      <c r="U35" s="47"/>
      <c r="V35" s="47"/>
      <c r="W35" s="47"/>
      <c r="X35" s="49" t="s">
        <v>48</v>
      </c>
      <c r="Y35" s="47"/>
      <c r="Z35" s="47"/>
      <c r="AA35" s="47"/>
      <c r="AB35" s="47"/>
      <c r="AC35" s="47"/>
      <c r="AD35" s="47"/>
      <c r="AE35" s="47"/>
      <c r="AF35" s="47"/>
      <c r="AG35" s="47"/>
      <c r="AH35" s="47"/>
      <c r="AI35" s="47"/>
      <c r="AJ35" s="47"/>
      <c r="AK35" s="50">
        <f>SUM(AK26:AK33)</f>
        <v>0</v>
      </c>
      <c r="AL35" s="47"/>
      <c r="AM35" s="47"/>
      <c r="AN35" s="47"/>
      <c r="AO35" s="51"/>
      <c r="AP35" s="45"/>
      <c r="AQ35" s="45"/>
      <c r="AR35" s="36"/>
      <c r="BE35" s="35"/>
    </row>
    <row r="36" s="2" customFormat="1" ht="6.96" customHeight="1">
      <c r="A36" s="35"/>
      <c r="B36" s="36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5"/>
      <c r="AO36" s="35"/>
      <c r="AP36" s="35"/>
      <c r="AQ36" s="35"/>
      <c r="AR36" s="36"/>
      <c r="BE36" s="35"/>
    </row>
    <row r="37" s="2" customFormat="1" ht="14.4" customHeight="1">
      <c r="A37" s="35"/>
      <c r="B37" s="36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5"/>
      <c r="AO37" s="35"/>
      <c r="AP37" s="35"/>
      <c r="AQ37" s="35"/>
      <c r="AR37" s="36"/>
      <c r="BE37" s="35"/>
    </row>
    <row r="38" s="1" customFormat="1" ht="14.4" customHeight="1">
      <c r="B38" s="19"/>
      <c r="AR38" s="19"/>
    </row>
    <row r="39" s="1" customFormat="1" ht="14.4" customHeight="1">
      <c r="B39" s="19"/>
      <c r="AR39" s="19"/>
    </row>
    <row r="40" s="1" customFormat="1" ht="14.4" customHeight="1">
      <c r="B40" s="19"/>
      <c r="AR40" s="19"/>
    </row>
    <row r="41" s="1" customFormat="1" ht="14.4" customHeight="1">
      <c r="B41" s="19"/>
      <c r="AR41" s="19"/>
    </row>
    <row r="42" s="1" customFormat="1" ht="14.4" customHeight="1">
      <c r="B42" s="19"/>
      <c r="AR42" s="19"/>
    </row>
    <row r="43" s="1" customFormat="1" ht="14.4" customHeight="1">
      <c r="B43" s="19"/>
      <c r="AR43" s="19"/>
    </row>
    <row r="44" s="1" customFormat="1" ht="14.4" customHeight="1">
      <c r="B44" s="19"/>
      <c r="AR44" s="19"/>
    </row>
    <row r="45" s="1" customFormat="1" ht="14.4" customHeight="1">
      <c r="B45" s="19"/>
      <c r="AR45" s="19"/>
    </row>
    <row r="46" s="1" customFormat="1" ht="14.4" customHeight="1">
      <c r="B46" s="19"/>
      <c r="AR46" s="19"/>
    </row>
    <row r="47" s="1" customFormat="1" ht="14.4" customHeight="1">
      <c r="B47" s="19"/>
      <c r="AR47" s="19"/>
    </row>
    <row r="48" s="1" customFormat="1" ht="14.4" customHeight="1">
      <c r="B48" s="19"/>
      <c r="AR48" s="19"/>
    </row>
    <row r="49" s="2" customFormat="1" ht="14.4" customHeight="1">
      <c r="B49" s="52"/>
      <c r="D49" s="53" t="s">
        <v>49</v>
      </c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3" t="s">
        <v>50</v>
      </c>
      <c r="AI49" s="54"/>
      <c r="AJ49" s="54"/>
      <c r="AK49" s="54"/>
      <c r="AL49" s="54"/>
      <c r="AM49" s="54"/>
      <c r="AN49" s="54"/>
      <c r="AO49" s="54"/>
      <c r="AR49" s="52"/>
    </row>
    <row r="50">
      <c r="B50" s="19"/>
      <c r="AR50" s="19"/>
    </row>
    <row r="51">
      <c r="B51" s="19"/>
      <c r="AR51" s="19"/>
    </row>
    <row r="52">
      <c r="B52" s="19"/>
      <c r="AR52" s="19"/>
    </row>
    <row r="53">
      <c r="B53" s="19"/>
      <c r="AR53" s="19"/>
    </row>
    <row r="54">
      <c r="B54" s="19"/>
      <c r="AR54" s="19"/>
    </row>
    <row r="55">
      <c r="B55" s="19"/>
      <c r="AR55" s="19"/>
    </row>
    <row r="56">
      <c r="B56" s="19"/>
      <c r="AR56" s="19"/>
    </row>
    <row r="57">
      <c r="B57" s="19"/>
      <c r="AR57" s="19"/>
    </row>
    <row r="58">
      <c r="B58" s="19"/>
      <c r="AR58" s="19"/>
    </row>
    <row r="59">
      <c r="B59" s="19"/>
      <c r="AR59" s="19"/>
    </row>
    <row r="60" s="2" customFormat="1">
      <c r="A60" s="35"/>
      <c r="B60" s="36"/>
      <c r="C60" s="35"/>
      <c r="D60" s="55" t="s">
        <v>51</v>
      </c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55" t="s">
        <v>52</v>
      </c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55" t="s">
        <v>51</v>
      </c>
      <c r="AI60" s="38"/>
      <c r="AJ60" s="38"/>
      <c r="AK60" s="38"/>
      <c r="AL60" s="38"/>
      <c r="AM60" s="55" t="s">
        <v>52</v>
      </c>
      <c r="AN60" s="38"/>
      <c r="AO60" s="38"/>
      <c r="AP60" s="35"/>
      <c r="AQ60" s="35"/>
      <c r="AR60" s="36"/>
      <c r="BE60" s="35"/>
    </row>
    <row r="61">
      <c r="B61" s="19"/>
      <c r="AR61" s="19"/>
    </row>
    <row r="62">
      <c r="B62" s="19"/>
      <c r="AR62" s="19"/>
    </row>
    <row r="63">
      <c r="B63" s="19"/>
      <c r="AR63" s="19"/>
    </row>
    <row r="64" s="2" customFormat="1">
      <c r="A64" s="35"/>
      <c r="B64" s="36"/>
      <c r="C64" s="35"/>
      <c r="D64" s="53" t="s">
        <v>53</v>
      </c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3" t="s">
        <v>54</v>
      </c>
      <c r="AI64" s="56"/>
      <c r="AJ64" s="56"/>
      <c r="AK64" s="56"/>
      <c r="AL64" s="56"/>
      <c r="AM64" s="56"/>
      <c r="AN64" s="56"/>
      <c r="AO64" s="56"/>
      <c r="AP64" s="35"/>
      <c r="AQ64" s="35"/>
      <c r="AR64" s="36"/>
      <c r="BE64" s="35"/>
    </row>
    <row r="65">
      <c r="B65" s="19"/>
      <c r="AR65" s="19"/>
    </row>
    <row r="66">
      <c r="B66" s="19"/>
      <c r="AR66" s="19"/>
    </row>
    <row r="67">
      <c r="B67" s="19"/>
      <c r="AR67" s="19"/>
    </row>
    <row r="68">
      <c r="B68" s="19"/>
      <c r="AR68" s="19"/>
    </row>
    <row r="69">
      <c r="B69" s="19"/>
      <c r="AR69" s="19"/>
    </row>
    <row r="70">
      <c r="B70" s="19"/>
      <c r="AR70" s="19"/>
    </row>
    <row r="71">
      <c r="B71" s="19"/>
      <c r="AR71" s="19"/>
    </row>
    <row r="72">
      <c r="B72" s="19"/>
      <c r="AR72" s="19"/>
    </row>
    <row r="73">
      <c r="B73" s="19"/>
      <c r="AR73" s="19"/>
    </row>
    <row r="74">
      <c r="B74" s="19"/>
      <c r="AR74" s="19"/>
    </row>
    <row r="75" s="2" customFormat="1">
      <c r="A75" s="35"/>
      <c r="B75" s="36"/>
      <c r="C75" s="35"/>
      <c r="D75" s="55" t="s">
        <v>51</v>
      </c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55" t="s">
        <v>52</v>
      </c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55" t="s">
        <v>51</v>
      </c>
      <c r="AI75" s="38"/>
      <c r="AJ75" s="38"/>
      <c r="AK75" s="38"/>
      <c r="AL75" s="38"/>
      <c r="AM75" s="55" t="s">
        <v>52</v>
      </c>
      <c r="AN75" s="38"/>
      <c r="AO75" s="38"/>
      <c r="AP75" s="35"/>
      <c r="AQ75" s="35"/>
      <c r="AR75" s="36"/>
      <c r="BE75" s="35"/>
    </row>
    <row r="76" s="2" customFormat="1">
      <c r="A76" s="35"/>
      <c r="B76" s="36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  <c r="AF76" s="35"/>
      <c r="AG76" s="35"/>
      <c r="AH76" s="35"/>
      <c r="AI76" s="35"/>
      <c r="AJ76" s="35"/>
      <c r="AK76" s="35"/>
      <c r="AL76" s="35"/>
      <c r="AM76" s="35"/>
      <c r="AN76" s="35"/>
      <c r="AO76" s="35"/>
      <c r="AP76" s="35"/>
      <c r="AQ76" s="35"/>
      <c r="AR76" s="36"/>
      <c r="BE76" s="35"/>
    </row>
    <row r="77" s="2" customFormat="1" ht="6.96" customHeight="1">
      <c r="A77" s="35"/>
      <c r="B77" s="57"/>
      <c r="C77" s="58"/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8"/>
      <c r="O77" s="58"/>
      <c r="P77" s="58"/>
      <c r="Q77" s="58"/>
      <c r="R77" s="58"/>
      <c r="S77" s="58"/>
      <c r="T77" s="58"/>
      <c r="U77" s="58"/>
      <c r="V77" s="58"/>
      <c r="W77" s="58"/>
      <c r="X77" s="58"/>
      <c r="Y77" s="58"/>
      <c r="Z77" s="58"/>
      <c r="AA77" s="58"/>
      <c r="AB77" s="58"/>
      <c r="AC77" s="58"/>
      <c r="AD77" s="58"/>
      <c r="AE77" s="58"/>
      <c r="AF77" s="58"/>
      <c r="AG77" s="58"/>
      <c r="AH77" s="58"/>
      <c r="AI77" s="58"/>
      <c r="AJ77" s="58"/>
      <c r="AK77" s="58"/>
      <c r="AL77" s="58"/>
      <c r="AM77" s="58"/>
      <c r="AN77" s="58"/>
      <c r="AO77" s="58"/>
      <c r="AP77" s="58"/>
      <c r="AQ77" s="58"/>
      <c r="AR77" s="36"/>
      <c r="BE77" s="35"/>
    </row>
    <row r="81" s="2" customFormat="1" ht="6.96" customHeight="1">
      <c r="A81" s="35"/>
      <c r="B81" s="59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Z81" s="60"/>
      <c r="AA81" s="60"/>
      <c r="AB81" s="60"/>
      <c r="AC81" s="60"/>
      <c r="AD81" s="60"/>
      <c r="AE81" s="60"/>
      <c r="AF81" s="60"/>
      <c r="AG81" s="60"/>
      <c r="AH81" s="60"/>
      <c r="AI81" s="60"/>
      <c r="AJ81" s="60"/>
      <c r="AK81" s="60"/>
      <c r="AL81" s="60"/>
      <c r="AM81" s="60"/>
      <c r="AN81" s="60"/>
      <c r="AO81" s="60"/>
      <c r="AP81" s="60"/>
      <c r="AQ81" s="60"/>
      <c r="AR81" s="36"/>
      <c r="BE81" s="35"/>
    </row>
    <row r="82" s="2" customFormat="1" ht="24.96" customHeight="1">
      <c r="A82" s="35"/>
      <c r="B82" s="36"/>
      <c r="C82" s="20" t="s">
        <v>55</v>
      </c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  <c r="AF82" s="35"/>
      <c r="AG82" s="35"/>
      <c r="AH82" s="35"/>
      <c r="AI82" s="35"/>
      <c r="AJ82" s="35"/>
      <c r="AK82" s="35"/>
      <c r="AL82" s="35"/>
      <c r="AM82" s="35"/>
      <c r="AN82" s="35"/>
      <c r="AO82" s="35"/>
      <c r="AP82" s="35"/>
      <c r="AQ82" s="35"/>
      <c r="AR82" s="36"/>
      <c r="BE82" s="35"/>
    </row>
    <row r="83" s="2" customFormat="1" ht="6.96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  <c r="AF83" s="35"/>
      <c r="AG83" s="35"/>
      <c r="AH83" s="35"/>
      <c r="AI83" s="35"/>
      <c r="AJ83" s="35"/>
      <c r="AK83" s="35"/>
      <c r="AL83" s="35"/>
      <c r="AM83" s="35"/>
      <c r="AN83" s="35"/>
      <c r="AO83" s="35"/>
      <c r="AP83" s="35"/>
      <c r="AQ83" s="35"/>
      <c r="AR83" s="36"/>
      <c r="BE83" s="35"/>
    </row>
    <row r="84" s="4" customFormat="1" ht="12" customHeight="1">
      <c r="A84" s="4"/>
      <c r="B84" s="61"/>
      <c r="C84" s="29" t="s">
        <v>13</v>
      </c>
      <c r="D84" s="4"/>
      <c r="E84" s="4"/>
      <c r="F84" s="4"/>
      <c r="G84" s="4"/>
      <c r="H84" s="4"/>
      <c r="I84" s="4"/>
      <c r="J84" s="4"/>
      <c r="K84" s="4"/>
      <c r="L84" s="4" t="str">
        <f>K5</f>
        <v>Y552</v>
      </c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61"/>
      <c r="BE84" s="4"/>
    </row>
    <row r="85" s="5" customFormat="1" ht="36.96" customHeight="1">
      <c r="A85" s="5"/>
      <c r="B85" s="62"/>
      <c r="C85" s="63" t="s">
        <v>16</v>
      </c>
      <c r="D85" s="5"/>
      <c r="E85" s="5"/>
      <c r="F85" s="5"/>
      <c r="G85" s="5"/>
      <c r="H85" s="5"/>
      <c r="I85" s="5"/>
      <c r="J85" s="5"/>
      <c r="K85" s="5"/>
      <c r="L85" s="64" t="str">
        <f>K6</f>
        <v>Chodník podél silnice I/21 - Chodová Planá - III.etapa</v>
      </c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62"/>
      <c r="BE85" s="5"/>
    </row>
    <row r="86" s="2" customFormat="1" ht="6.96" customHeight="1">
      <c r="A86" s="35"/>
      <c r="B86" s="36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  <c r="AF86" s="35"/>
      <c r="AG86" s="35"/>
      <c r="AH86" s="35"/>
      <c r="AI86" s="35"/>
      <c r="AJ86" s="35"/>
      <c r="AK86" s="35"/>
      <c r="AL86" s="35"/>
      <c r="AM86" s="35"/>
      <c r="AN86" s="35"/>
      <c r="AO86" s="35"/>
      <c r="AP86" s="35"/>
      <c r="AQ86" s="35"/>
      <c r="AR86" s="36"/>
      <c r="BE86" s="35"/>
    </row>
    <row r="87" s="2" customFormat="1" ht="12" customHeight="1">
      <c r="A87" s="35"/>
      <c r="B87" s="36"/>
      <c r="C87" s="29" t="s">
        <v>20</v>
      </c>
      <c r="D87" s="35"/>
      <c r="E87" s="35"/>
      <c r="F87" s="35"/>
      <c r="G87" s="35"/>
      <c r="H87" s="35"/>
      <c r="I87" s="35"/>
      <c r="J87" s="35"/>
      <c r="K87" s="35"/>
      <c r="L87" s="65" t="str">
        <f>IF(K8="","",K8)</f>
        <v>Chodová Planá</v>
      </c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  <c r="AF87" s="35"/>
      <c r="AG87" s="35"/>
      <c r="AH87" s="35"/>
      <c r="AI87" s="29" t="s">
        <v>22</v>
      </c>
      <c r="AJ87" s="35"/>
      <c r="AK87" s="35"/>
      <c r="AL87" s="35"/>
      <c r="AM87" s="66" t="str">
        <f>IF(AN8= "","",AN8)</f>
        <v>2. 11. 2022</v>
      </c>
      <c r="AN87" s="66"/>
      <c r="AO87" s="35"/>
      <c r="AP87" s="35"/>
      <c r="AQ87" s="35"/>
      <c r="AR87" s="36"/>
      <c r="BE87" s="35"/>
    </row>
    <row r="88" s="2" customFormat="1" ht="6.96" customHeight="1">
      <c r="A88" s="35"/>
      <c r="B88" s="36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  <c r="AF88" s="35"/>
      <c r="AG88" s="35"/>
      <c r="AH88" s="35"/>
      <c r="AI88" s="35"/>
      <c r="AJ88" s="35"/>
      <c r="AK88" s="35"/>
      <c r="AL88" s="35"/>
      <c r="AM88" s="35"/>
      <c r="AN88" s="35"/>
      <c r="AO88" s="35"/>
      <c r="AP88" s="35"/>
      <c r="AQ88" s="35"/>
      <c r="AR88" s="36"/>
      <c r="BE88" s="35"/>
    </row>
    <row r="89" s="2" customFormat="1" ht="15.15" customHeight="1">
      <c r="A89" s="35"/>
      <c r="B89" s="36"/>
      <c r="C89" s="29" t="s">
        <v>24</v>
      </c>
      <c r="D89" s="35"/>
      <c r="E89" s="35"/>
      <c r="F89" s="35"/>
      <c r="G89" s="35"/>
      <c r="H89" s="35"/>
      <c r="I89" s="35"/>
      <c r="J89" s="35"/>
      <c r="K89" s="35"/>
      <c r="L89" s="4" t="str">
        <f>IF(E11= "","",E11)</f>
        <v>M2stys Chodová Planá</v>
      </c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  <c r="AF89" s="35"/>
      <c r="AG89" s="35"/>
      <c r="AH89" s="35"/>
      <c r="AI89" s="29" t="s">
        <v>30</v>
      </c>
      <c r="AJ89" s="35"/>
      <c r="AK89" s="35"/>
      <c r="AL89" s="35"/>
      <c r="AM89" s="67" t="str">
        <f>IF(E17="","",E17)</f>
        <v>Bc.Pašava Michal</v>
      </c>
      <c r="AN89" s="4"/>
      <c r="AO89" s="4"/>
      <c r="AP89" s="4"/>
      <c r="AQ89" s="35"/>
      <c r="AR89" s="36"/>
      <c r="AS89" s="68" t="s">
        <v>56</v>
      </c>
      <c r="AT89" s="69"/>
      <c r="AU89" s="70"/>
      <c r="AV89" s="70"/>
      <c r="AW89" s="70"/>
      <c r="AX89" s="70"/>
      <c r="AY89" s="70"/>
      <c r="AZ89" s="70"/>
      <c r="BA89" s="70"/>
      <c r="BB89" s="70"/>
      <c r="BC89" s="70"/>
      <c r="BD89" s="71"/>
      <c r="BE89" s="35"/>
    </row>
    <row r="90" s="2" customFormat="1" ht="15.15" customHeight="1">
      <c r="A90" s="35"/>
      <c r="B90" s="36"/>
      <c r="C90" s="29" t="s">
        <v>28</v>
      </c>
      <c r="D90" s="35"/>
      <c r="E90" s="35"/>
      <c r="F90" s="35"/>
      <c r="G90" s="35"/>
      <c r="H90" s="35"/>
      <c r="I90" s="35"/>
      <c r="J90" s="35"/>
      <c r="K90" s="35"/>
      <c r="L90" s="4" t="str">
        <f>IF(E14= "Vyplň údaj","",E14)</f>
        <v/>
      </c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  <c r="AF90" s="35"/>
      <c r="AG90" s="35"/>
      <c r="AH90" s="35"/>
      <c r="AI90" s="29" t="s">
        <v>33</v>
      </c>
      <c r="AJ90" s="35"/>
      <c r="AK90" s="35"/>
      <c r="AL90" s="35"/>
      <c r="AM90" s="67" t="str">
        <f>IF(E20="","",E20)</f>
        <v>Milan Hájek</v>
      </c>
      <c r="AN90" s="4"/>
      <c r="AO90" s="4"/>
      <c r="AP90" s="4"/>
      <c r="AQ90" s="35"/>
      <c r="AR90" s="36"/>
      <c r="AS90" s="72"/>
      <c r="AT90" s="73"/>
      <c r="AU90" s="74"/>
      <c r="AV90" s="74"/>
      <c r="AW90" s="74"/>
      <c r="AX90" s="74"/>
      <c r="AY90" s="74"/>
      <c r="AZ90" s="74"/>
      <c r="BA90" s="74"/>
      <c r="BB90" s="74"/>
      <c r="BC90" s="74"/>
      <c r="BD90" s="75"/>
      <c r="BE90" s="35"/>
    </row>
    <row r="91" s="2" customFormat="1" ht="10.8" customHeight="1">
      <c r="A91" s="35"/>
      <c r="B91" s="36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  <c r="AF91" s="35"/>
      <c r="AG91" s="35"/>
      <c r="AH91" s="35"/>
      <c r="AI91" s="35"/>
      <c r="AJ91" s="35"/>
      <c r="AK91" s="35"/>
      <c r="AL91" s="35"/>
      <c r="AM91" s="35"/>
      <c r="AN91" s="35"/>
      <c r="AO91" s="35"/>
      <c r="AP91" s="35"/>
      <c r="AQ91" s="35"/>
      <c r="AR91" s="36"/>
      <c r="AS91" s="72"/>
      <c r="AT91" s="73"/>
      <c r="AU91" s="74"/>
      <c r="AV91" s="74"/>
      <c r="AW91" s="74"/>
      <c r="AX91" s="74"/>
      <c r="AY91" s="74"/>
      <c r="AZ91" s="74"/>
      <c r="BA91" s="74"/>
      <c r="BB91" s="74"/>
      <c r="BC91" s="74"/>
      <c r="BD91" s="75"/>
      <c r="BE91" s="35"/>
    </row>
    <row r="92" s="2" customFormat="1" ht="29.28" customHeight="1">
      <c r="A92" s="35"/>
      <c r="B92" s="36"/>
      <c r="C92" s="76" t="s">
        <v>57</v>
      </c>
      <c r="D92" s="77"/>
      <c r="E92" s="77"/>
      <c r="F92" s="77"/>
      <c r="G92" s="77"/>
      <c r="H92" s="78"/>
      <c r="I92" s="79" t="s">
        <v>58</v>
      </c>
      <c r="J92" s="77"/>
      <c r="K92" s="77"/>
      <c r="L92" s="77"/>
      <c r="M92" s="77"/>
      <c r="N92" s="77"/>
      <c r="O92" s="77"/>
      <c r="P92" s="77"/>
      <c r="Q92" s="77"/>
      <c r="R92" s="77"/>
      <c r="S92" s="77"/>
      <c r="T92" s="77"/>
      <c r="U92" s="77"/>
      <c r="V92" s="77"/>
      <c r="W92" s="77"/>
      <c r="X92" s="77"/>
      <c r="Y92" s="77"/>
      <c r="Z92" s="77"/>
      <c r="AA92" s="77"/>
      <c r="AB92" s="77"/>
      <c r="AC92" s="77"/>
      <c r="AD92" s="77"/>
      <c r="AE92" s="77"/>
      <c r="AF92" s="77"/>
      <c r="AG92" s="80" t="s">
        <v>59</v>
      </c>
      <c r="AH92" s="77"/>
      <c r="AI92" s="77"/>
      <c r="AJ92" s="77"/>
      <c r="AK92" s="77"/>
      <c r="AL92" s="77"/>
      <c r="AM92" s="77"/>
      <c r="AN92" s="79" t="s">
        <v>60</v>
      </c>
      <c r="AO92" s="77"/>
      <c r="AP92" s="81"/>
      <c r="AQ92" s="82" t="s">
        <v>61</v>
      </c>
      <c r="AR92" s="36"/>
      <c r="AS92" s="83" t="s">
        <v>62</v>
      </c>
      <c r="AT92" s="84" t="s">
        <v>63</v>
      </c>
      <c r="AU92" s="84" t="s">
        <v>64</v>
      </c>
      <c r="AV92" s="84" t="s">
        <v>65</v>
      </c>
      <c r="AW92" s="84" t="s">
        <v>66</v>
      </c>
      <c r="AX92" s="84" t="s">
        <v>67</v>
      </c>
      <c r="AY92" s="84" t="s">
        <v>68</v>
      </c>
      <c r="AZ92" s="84" t="s">
        <v>69</v>
      </c>
      <c r="BA92" s="84" t="s">
        <v>70</v>
      </c>
      <c r="BB92" s="84" t="s">
        <v>71</v>
      </c>
      <c r="BC92" s="84" t="s">
        <v>72</v>
      </c>
      <c r="BD92" s="85" t="s">
        <v>73</v>
      </c>
      <c r="BE92" s="35"/>
    </row>
    <row r="93" s="2" customFormat="1" ht="10.8" customHeight="1">
      <c r="A93" s="35"/>
      <c r="B93" s="36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  <c r="AF93" s="35"/>
      <c r="AG93" s="35"/>
      <c r="AH93" s="35"/>
      <c r="AI93" s="35"/>
      <c r="AJ93" s="35"/>
      <c r="AK93" s="35"/>
      <c r="AL93" s="35"/>
      <c r="AM93" s="35"/>
      <c r="AN93" s="35"/>
      <c r="AO93" s="35"/>
      <c r="AP93" s="35"/>
      <c r="AQ93" s="35"/>
      <c r="AR93" s="36"/>
      <c r="AS93" s="86"/>
      <c r="AT93" s="87"/>
      <c r="AU93" s="87"/>
      <c r="AV93" s="87"/>
      <c r="AW93" s="87"/>
      <c r="AX93" s="87"/>
      <c r="AY93" s="87"/>
      <c r="AZ93" s="87"/>
      <c r="BA93" s="87"/>
      <c r="BB93" s="87"/>
      <c r="BC93" s="87"/>
      <c r="BD93" s="88"/>
      <c r="BE93" s="35"/>
    </row>
    <row r="94" s="6" customFormat="1" ht="32.4" customHeight="1">
      <c r="A94" s="6"/>
      <c r="B94" s="89"/>
      <c r="C94" s="90" t="s">
        <v>74</v>
      </c>
      <c r="D94" s="91"/>
      <c r="E94" s="91"/>
      <c r="F94" s="91"/>
      <c r="G94" s="91"/>
      <c r="H94" s="91"/>
      <c r="I94" s="91"/>
      <c r="J94" s="91"/>
      <c r="K94" s="91"/>
      <c r="L94" s="91"/>
      <c r="M94" s="91"/>
      <c r="N94" s="91"/>
      <c r="O94" s="91"/>
      <c r="P94" s="91"/>
      <c r="Q94" s="91"/>
      <c r="R94" s="91"/>
      <c r="S94" s="91"/>
      <c r="T94" s="91"/>
      <c r="U94" s="91"/>
      <c r="V94" s="91"/>
      <c r="W94" s="91"/>
      <c r="X94" s="91"/>
      <c r="Y94" s="91"/>
      <c r="Z94" s="91"/>
      <c r="AA94" s="91"/>
      <c r="AB94" s="91"/>
      <c r="AC94" s="91"/>
      <c r="AD94" s="91"/>
      <c r="AE94" s="91"/>
      <c r="AF94" s="91"/>
      <c r="AG94" s="92">
        <f>ROUND(SUM(AG95:AG97),2)</f>
        <v>0</v>
      </c>
      <c r="AH94" s="92"/>
      <c r="AI94" s="92"/>
      <c r="AJ94" s="92"/>
      <c r="AK94" s="92"/>
      <c r="AL94" s="92"/>
      <c r="AM94" s="92"/>
      <c r="AN94" s="93">
        <f>SUM(AG94,AT94)</f>
        <v>0</v>
      </c>
      <c r="AO94" s="93"/>
      <c r="AP94" s="93"/>
      <c r="AQ94" s="94" t="s">
        <v>1</v>
      </c>
      <c r="AR94" s="89"/>
      <c r="AS94" s="95">
        <f>ROUND(SUM(AS95:AS97),2)</f>
        <v>0</v>
      </c>
      <c r="AT94" s="96">
        <f>ROUND(SUM(AV94:AW94),2)</f>
        <v>0</v>
      </c>
      <c r="AU94" s="97">
        <f>ROUND(SUM(AU95:AU97),5)</f>
        <v>0</v>
      </c>
      <c r="AV94" s="96">
        <f>ROUND(AZ94*L29,2)</f>
        <v>0</v>
      </c>
      <c r="AW94" s="96">
        <f>ROUND(BA94*L30,2)</f>
        <v>0</v>
      </c>
      <c r="AX94" s="96">
        <f>ROUND(BB94*L29,2)</f>
        <v>0</v>
      </c>
      <c r="AY94" s="96">
        <f>ROUND(BC94*L30,2)</f>
        <v>0</v>
      </c>
      <c r="AZ94" s="96">
        <f>ROUND(SUM(AZ95:AZ97),2)</f>
        <v>0</v>
      </c>
      <c r="BA94" s="96">
        <f>ROUND(SUM(BA95:BA97),2)</f>
        <v>0</v>
      </c>
      <c r="BB94" s="96">
        <f>ROUND(SUM(BB95:BB97),2)</f>
        <v>0</v>
      </c>
      <c r="BC94" s="96">
        <f>ROUND(SUM(BC95:BC97),2)</f>
        <v>0</v>
      </c>
      <c r="BD94" s="98">
        <f>ROUND(SUM(BD95:BD97),2)</f>
        <v>0</v>
      </c>
      <c r="BE94" s="6"/>
      <c r="BS94" s="99" t="s">
        <v>75</v>
      </c>
      <c r="BT94" s="99" t="s">
        <v>76</v>
      </c>
      <c r="BU94" s="100" t="s">
        <v>77</v>
      </c>
      <c r="BV94" s="99" t="s">
        <v>78</v>
      </c>
      <c r="BW94" s="99" t="s">
        <v>4</v>
      </c>
      <c r="BX94" s="99" t="s">
        <v>79</v>
      </c>
      <c r="CL94" s="99" t="s">
        <v>1</v>
      </c>
    </row>
    <row r="95" s="7" customFormat="1" ht="16.5" customHeight="1">
      <c r="A95" s="101" t="s">
        <v>80</v>
      </c>
      <c r="B95" s="102"/>
      <c r="C95" s="103"/>
      <c r="D95" s="104" t="s">
        <v>81</v>
      </c>
      <c r="E95" s="104"/>
      <c r="F95" s="104"/>
      <c r="G95" s="104"/>
      <c r="H95" s="104"/>
      <c r="I95" s="105"/>
      <c r="J95" s="104" t="s">
        <v>82</v>
      </c>
      <c r="K95" s="104"/>
      <c r="L95" s="104"/>
      <c r="M95" s="104"/>
      <c r="N95" s="104"/>
      <c r="O95" s="104"/>
      <c r="P95" s="104"/>
      <c r="Q95" s="104"/>
      <c r="R95" s="104"/>
      <c r="S95" s="104"/>
      <c r="T95" s="104"/>
      <c r="U95" s="104"/>
      <c r="V95" s="104"/>
      <c r="W95" s="104"/>
      <c r="X95" s="104"/>
      <c r="Y95" s="104"/>
      <c r="Z95" s="104"/>
      <c r="AA95" s="104"/>
      <c r="AB95" s="104"/>
      <c r="AC95" s="104"/>
      <c r="AD95" s="104"/>
      <c r="AE95" s="104"/>
      <c r="AF95" s="104"/>
      <c r="AG95" s="106">
        <f>'10 - Zpevněné plochy'!J30</f>
        <v>0</v>
      </c>
      <c r="AH95" s="105"/>
      <c r="AI95" s="105"/>
      <c r="AJ95" s="105"/>
      <c r="AK95" s="105"/>
      <c r="AL95" s="105"/>
      <c r="AM95" s="105"/>
      <c r="AN95" s="106">
        <f>SUM(AG95,AT95)</f>
        <v>0</v>
      </c>
      <c r="AO95" s="105"/>
      <c r="AP95" s="105"/>
      <c r="AQ95" s="107" t="s">
        <v>83</v>
      </c>
      <c r="AR95" s="102"/>
      <c r="AS95" s="108">
        <v>0</v>
      </c>
      <c r="AT95" s="109">
        <f>ROUND(SUM(AV95:AW95),2)</f>
        <v>0</v>
      </c>
      <c r="AU95" s="110">
        <f>'10 - Zpevněné plochy'!P129</f>
        <v>0</v>
      </c>
      <c r="AV95" s="109">
        <f>'10 - Zpevněné plochy'!J33</f>
        <v>0</v>
      </c>
      <c r="AW95" s="109">
        <f>'10 - Zpevněné plochy'!J34</f>
        <v>0</v>
      </c>
      <c r="AX95" s="109">
        <f>'10 - Zpevněné plochy'!J35</f>
        <v>0</v>
      </c>
      <c r="AY95" s="109">
        <f>'10 - Zpevněné plochy'!J36</f>
        <v>0</v>
      </c>
      <c r="AZ95" s="109">
        <f>'10 - Zpevněné plochy'!F33</f>
        <v>0</v>
      </c>
      <c r="BA95" s="109">
        <f>'10 - Zpevněné plochy'!F34</f>
        <v>0</v>
      </c>
      <c r="BB95" s="109">
        <f>'10 - Zpevněné plochy'!F35</f>
        <v>0</v>
      </c>
      <c r="BC95" s="109">
        <f>'10 - Zpevněné plochy'!F36</f>
        <v>0</v>
      </c>
      <c r="BD95" s="111">
        <f>'10 - Zpevněné plochy'!F37</f>
        <v>0</v>
      </c>
      <c r="BE95" s="7"/>
      <c r="BT95" s="112" t="s">
        <v>84</v>
      </c>
      <c r="BV95" s="112" t="s">
        <v>78</v>
      </c>
      <c r="BW95" s="112" t="s">
        <v>85</v>
      </c>
      <c r="BX95" s="112" t="s">
        <v>4</v>
      </c>
      <c r="CL95" s="112" t="s">
        <v>1</v>
      </c>
      <c r="CM95" s="112" t="s">
        <v>86</v>
      </c>
    </row>
    <row r="96" s="7" customFormat="1" ht="16.5" customHeight="1">
      <c r="A96" s="101" t="s">
        <v>80</v>
      </c>
      <c r="B96" s="102"/>
      <c r="C96" s="103"/>
      <c r="D96" s="104" t="s">
        <v>87</v>
      </c>
      <c r="E96" s="104"/>
      <c r="F96" s="104"/>
      <c r="G96" s="104"/>
      <c r="H96" s="104"/>
      <c r="I96" s="105"/>
      <c r="J96" s="104" t="s">
        <v>88</v>
      </c>
      <c r="K96" s="104"/>
      <c r="L96" s="104"/>
      <c r="M96" s="104"/>
      <c r="N96" s="104"/>
      <c r="O96" s="104"/>
      <c r="P96" s="104"/>
      <c r="Q96" s="104"/>
      <c r="R96" s="104"/>
      <c r="S96" s="104"/>
      <c r="T96" s="104"/>
      <c r="U96" s="104"/>
      <c r="V96" s="104"/>
      <c r="W96" s="104"/>
      <c r="X96" s="104"/>
      <c r="Y96" s="104"/>
      <c r="Z96" s="104"/>
      <c r="AA96" s="104"/>
      <c r="AB96" s="104"/>
      <c r="AC96" s="104"/>
      <c r="AD96" s="104"/>
      <c r="AE96" s="104"/>
      <c r="AF96" s="104"/>
      <c r="AG96" s="106">
        <f>'20 - Veřejné osvětlení'!J30</f>
        <v>0</v>
      </c>
      <c r="AH96" s="105"/>
      <c r="AI96" s="105"/>
      <c r="AJ96" s="105"/>
      <c r="AK96" s="105"/>
      <c r="AL96" s="105"/>
      <c r="AM96" s="105"/>
      <c r="AN96" s="106">
        <f>SUM(AG96,AT96)</f>
        <v>0</v>
      </c>
      <c r="AO96" s="105"/>
      <c r="AP96" s="105"/>
      <c r="AQ96" s="107" t="s">
        <v>83</v>
      </c>
      <c r="AR96" s="102"/>
      <c r="AS96" s="108">
        <v>0</v>
      </c>
      <c r="AT96" s="109">
        <f>ROUND(SUM(AV96:AW96),2)</f>
        <v>0</v>
      </c>
      <c r="AU96" s="110">
        <f>'20 - Veřejné osvětlení'!P124</f>
        <v>0</v>
      </c>
      <c r="AV96" s="109">
        <f>'20 - Veřejné osvětlení'!J33</f>
        <v>0</v>
      </c>
      <c r="AW96" s="109">
        <f>'20 - Veřejné osvětlení'!J34</f>
        <v>0</v>
      </c>
      <c r="AX96" s="109">
        <f>'20 - Veřejné osvětlení'!J35</f>
        <v>0</v>
      </c>
      <c r="AY96" s="109">
        <f>'20 - Veřejné osvětlení'!J36</f>
        <v>0</v>
      </c>
      <c r="AZ96" s="109">
        <f>'20 - Veřejné osvětlení'!F33</f>
        <v>0</v>
      </c>
      <c r="BA96" s="109">
        <f>'20 - Veřejné osvětlení'!F34</f>
        <v>0</v>
      </c>
      <c r="BB96" s="109">
        <f>'20 - Veřejné osvětlení'!F35</f>
        <v>0</v>
      </c>
      <c r="BC96" s="109">
        <f>'20 - Veřejné osvětlení'!F36</f>
        <v>0</v>
      </c>
      <c r="BD96" s="111">
        <f>'20 - Veřejné osvětlení'!F37</f>
        <v>0</v>
      </c>
      <c r="BE96" s="7"/>
      <c r="BT96" s="112" t="s">
        <v>84</v>
      </c>
      <c r="BV96" s="112" t="s">
        <v>78</v>
      </c>
      <c r="BW96" s="112" t="s">
        <v>89</v>
      </c>
      <c r="BX96" s="112" t="s">
        <v>4</v>
      </c>
      <c r="CL96" s="112" t="s">
        <v>1</v>
      </c>
      <c r="CM96" s="112" t="s">
        <v>86</v>
      </c>
    </row>
    <row r="97" s="7" customFormat="1" ht="16.5" customHeight="1">
      <c r="A97" s="101" t="s">
        <v>80</v>
      </c>
      <c r="B97" s="102"/>
      <c r="C97" s="103"/>
      <c r="D97" s="104" t="s">
        <v>90</v>
      </c>
      <c r="E97" s="104"/>
      <c r="F97" s="104"/>
      <c r="G97" s="104"/>
      <c r="H97" s="104"/>
      <c r="I97" s="105"/>
      <c r="J97" s="104" t="s">
        <v>91</v>
      </c>
      <c r="K97" s="104"/>
      <c r="L97" s="104"/>
      <c r="M97" s="104"/>
      <c r="N97" s="104"/>
      <c r="O97" s="104"/>
      <c r="P97" s="104"/>
      <c r="Q97" s="104"/>
      <c r="R97" s="104"/>
      <c r="S97" s="104"/>
      <c r="T97" s="104"/>
      <c r="U97" s="104"/>
      <c r="V97" s="104"/>
      <c r="W97" s="104"/>
      <c r="X97" s="104"/>
      <c r="Y97" s="104"/>
      <c r="Z97" s="104"/>
      <c r="AA97" s="104"/>
      <c r="AB97" s="104"/>
      <c r="AC97" s="104"/>
      <c r="AD97" s="104"/>
      <c r="AE97" s="104"/>
      <c r="AF97" s="104"/>
      <c r="AG97" s="106">
        <f>'30 - Dešťová kanalizace'!J30</f>
        <v>0</v>
      </c>
      <c r="AH97" s="105"/>
      <c r="AI97" s="105"/>
      <c r="AJ97" s="105"/>
      <c r="AK97" s="105"/>
      <c r="AL97" s="105"/>
      <c r="AM97" s="105"/>
      <c r="AN97" s="106">
        <f>SUM(AG97,AT97)</f>
        <v>0</v>
      </c>
      <c r="AO97" s="105"/>
      <c r="AP97" s="105"/>
      <c r="AQ97" s="107" t="s">
        <v>83</v>
      </c>
      <c r="AR97" s="102"/>
      <c r="AS97" s="113">
        <v>0</v>
      </c>
      <c r="AT97" s="114">
        <f>ROUND(SUM(AV97:AW97),2)</f>
        <v>0</v>
      </c>
      <c r="AU97" s="115">
        <f>'30 - Dešťová kanalizace'!P123</f>
        <v>0</v>
      </c>
      <c r="AV97" s="114">
        <f>'30 - Dešťová kanalizace'!J33</f>
        <v>0</v>
      </c>
      <c r="AW97" s="114">
        <f>'30 - Dešťová kanalizace'!J34</f>
        <v>0</v>
      </c>
      <c r="AX97" s="114">
        <f>'30 - Dešťová kanalizace'!J35</f>
        <v>0</v>
      </c>
      <c r="AY97" s="114">
        <f>'30 - Dešťová kanalizace'!J36</f>
        <v>0</v>
      </c>
      <c r="AZ97" s="114">
        <f>'30 - Dešťová kanalizace'!F33</f>
        <v>0</v>
      </c>
      <c r="BA97" s="114">
        <f>'30 - Dešťová kanalizace'!F34</f>
        <v>0</v>
      </c>
      <c r="BB97" s="114">
        <f>'30 - Dešťová kanalizace'!F35</f>
        <v>0</v>
      </c>
      <c r="BC97" s="114">
        <f>'30 - Dešťová kanalizace'!F36</f>
        <v>0</v>
      </c>
      <c r="BD97" s="116">
        <f>'30 - Dešťová kanalizace'!F37</f>
        <v>0</v>
      </c>
      <c r="BE97" s="7"/>
      <c r="BT97" s="112" t="s">
        <v>84</v>
      </c>
      <c r="BV97" s="112" t="s">
        <v>78</v>
      </c>
      <c r="BW97" s="112" t="s">
        <v>92</v>
      </c>
      <c r="BX97" s="112" t="s">
        <v>4</v>
      </c>
      <c r="CL97" s="112" t="s">
        <v>1</v>
      </c>
      <c r="CM97" s="112" t="s">
        <v>86</v>
      </c>
    </row>
    <row r="98" s="2" customFormat="1" ht="30" customHeight="1">
      <c r="A98" s="35"/>
      <c r="B98" s="36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F98" s="35"/>
      <c r="AG98" s="35"/>
      <c r="AH98" s="35"/>
      <c r="AI98" s="35"/>
      <c r="AJ98" s="35"/>
      <c r="AK98" s="35"/>
      <c r="AL98" s="35"/>
      <c r="AM98" s="35"/>
      <c r="AN98" s="35"/>
      <c r="AO98" s="35"/>
      <c r="AP98" s="35"/>
      <c r="AQ98" s="35"/>
      <c r="AR98" s="36"/>
      <c r="AS98" s="35"/>
      <c r="AT98" s="35"/>
      <c r="AU98" s="35"/>
      <c r="AV98" s="35"/>
      <c r="AW98" s="35"/>
      <c r="AX98" s="35"/>
      <c r="AY98" s="35"/>
      <c r="AZ98" s="35"/>
      <c r="BA98" s="35"/>
      <c r="BB98" s="35"/>
      <c r="BC98" s="35"/>
      <c r="BD98" s="35"/>
      <c r="BE98" s="35"/>
    </row>
    <row r="99" s="2" customFormat="1" ht="6.96" customHeight="1">
      <c r="A99" s="35"/>
      <c r="B99" s="57"/>
      <c r="C99" s="58"/>
      <c r="D99" s="58"/>
      <c r="E99" s="58"/>
      <c r="F99" s="58"/>
      <c r="G99" s="58"/>
      <c r="H99" s="58"/>
      <c r="I99" s="58"/>
      <c r="J99" s="58"/>
      <c r="K99" s="58"/>
      <c r="L99" s="58"/>
      <c r="M99" s="58"/>
      <c r="N99" s="58"/>
      <c r="O99" s="58"/>
      <c r="P99" s="58"/>
      <c r="Q99" s="58"/>
      <c r="R99" s="58"/>
      <c r="S99" s="58"/>
      <c r="T99" s="58"/>
      <c r="U99" s="58"/>
      <c r="V99" s="58"/>
      <c r="W99" s="58"/>
      <c r="X99" s="58"/>
      <c r="Y99" s="58"/>
      <c r="Z99" s="58"/>
      <c r="AA99" s="58"/>
      <c r="AB99" s="58"/>
      <c r="AC99" s="58"/>
      <c r="AD99" s="58"/>
      <c r="AE99" s="58"/>
      <c r="AF99" s="58"/>
      <c r="AG99" s="58"/>
      <c r="AH99" s="58"/>
      <c r="AI99" s="58"/>
      <c r="AJ99" s="58"/>
      <c r="AK99" s="58"/>
      <c r="AL99" s="58"/>
      <c r="AM99" s="58"/>
      <c r="AN99" s="58"/>
      <c r="AO99" s="58"/>
      <c r="AP99" s="58"/>
      <c r="AQ99" s="58"/>
      <c r="AR99" s="36"/>
      <c r="AS99" s="35"/>
      <c r="AT99" s="35"/>
      <c r="AU99" s="35"/>
      <c r="AV99" s="35"/>
      <c r="AW99" s="35"/>
      <c r="AX99" s="35"/>
      <c r="AY99" s="35"/>
      <c r="AZ99" s="35"/>
      <c r="BA99" s="35"/>
      <c r="BB99" s="35"/>
      <c r="BC99" s="35"/>
      <c r="BD99" s="35"/>
      <c r="BE99" s="35"/>
    </row>
  </sheetData>
  <mergeCells count="50"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85:AO8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N96:AP96"/>
    <mergeCell ref="AG96:AM96"/>
    <mergeCell ref="D96:H96"/>
    <mergeCell ref="J96:AF96"/>
    <mergeCell ref="AN97:AP97"/>
    <mergeCell ref="AG97:AM97"/>
    <mergeCell ref="D97:H97"/>
    <mergeCell ref="J97:AF97"/>
    <mergeCell ref="AG94:AM94"/>
    <mergeCell ref="AN94:AP94"/>
    <mergeCell ref="AR2:BE2"/>
  </mergeCells>
  <hyperlinks>
    <hyperlink ref="A95" location="'10 - Zpevněné plochy'!C2" display="/"/>
    <hyperlink ref="A96" location="'20 - Veřejné osvětlení'!C2" display="/"/>
    <hyperlink ref="A97" location="'30 - Dešťová kanalizace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5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85</v>
      </c>
    </row>
    <row r="3" s="1" customFormat="1" ht="6.96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86</v>
      </c>
    </row>
    <row r="4" s="1" customFormat="1" ht="24.96" customHeight="1">
      <c r="B4" s="19"/>
      <c r="D4" s="20" t="s">
        <v>93</v>
      </c>
      <c r="L4" s="19"/>
      <c r="M4" s="117" t="s">
        <v>10</v>
      </c>
      <c r="AT4" s="16" t="s">
        <v>3</v>
      </c>
    </row>
    <row r="5" s="1" customFormat="1" ht="6.96" customHeight="1">
      <c r="B5" s="19"/>
      <c r="L5" s="19"/>
    </row>
    <row r="6" s="1" customFormat="1" ht="12" customHeight="1">
      <c r="B6" s="19"/>
      <c r="D6" s="29" t="s">
        <v>16</v>
      </c>
      <c r="L6" s="19"/>
    </row>
    <row r="7" s="1" customFormat="1" ht="16.5" customHeight="1">
      <c r="B7" s="19"/>
      <c r="E7" s="118" t="str">
        <f>'Rekapitulace stavby'!K6</f>
        <v>Chodník podél silnice I/21 - Chodová Planá - III.etapa</v>
      </c>
      <c r="F7" s="29"/>
      <c r="G7" s="29"/>
      <c r="H7" s="29"/>
      <c r="L7" s="19"/>
    </row>
    <row r="8" s="2" customFormat="1" ht="12" customHeight="1">
      <c r="A8" s="35"/>
      <c r="B8" s="36"/>
      <c r="C8" s="35"/>
      <c r="D8" s="29" t="s">
        <v>94</v>
      </c>
      <c r="E8" s="35"/>
      <c r="F8" s="35"/>
      <c r="G8" s="35"/>
      <c r="H8" s="35"/>
      <c r="I8" s="35"/>
      <c r="J8" s="35"/>
      <c r="K8" s="35"/>
      <c r="L8" s="52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36"/>
      <c r="C9" s="35"/>
      <c r="D9" s="35"/>
      <c r="E9" s="64" t="s">
        <v>95</v>
      </c>
      <c r="F9" s="35"/>
      <c r="G9" s="35"/>
      <c r="H9" s="35"/>
      <c r="I9" s="35"/>
      <c r="J9" s="35"/>
      <c r="K9" s="35"/>
      <c r="L9" s="52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36"/>
      <c r="C10" s="35"/>
      <c r="D10" s="35"/>
      <c r="E10" s="35"/>
      <c r="F10" s="35"/>
      <c r="G10" s="35"/>
      <c r="H10" s="35"/>
      <c r="I10" s="35"/>
      <c r="J10" s="35"/>
      <c r="K10" s="35"/>
      <c r="L10" s="52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36"/>
      <c r="C11" s="35"/>
      <c r="D11" s="29" t="s">
        <v>18</v>
      </c>
      <c r="E11" s="35"/>
      <c r="F11" s="24" t="s">
        <v>1</v>
      </c>
      <c r="G11" s="35"/>
      <c r="H11" s="35"/>
      <c r="I11" s="29" t="s">
        <v>19</v>
      </c>
      <c r="J11" s="24" t="s">
        <v>1</v>
      </c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36"/>
      <c r="C12" s="35"/>
      <c r="D12" s="29" t="s">
        <v>20</v>
      </c>
      <c r="E12" s="35"/>
      <c r="F12" s="24" t="s">
        <v>21</v>
      </c>
      <c r="G12" s="35"/>
      <c r="H12" s="35"/>
      <c r="I12" s="29" t="s">
        <v>22</v>
      </c>
      <c r="J12" s="66" t="str">
        <f>'Rekapitulace stavby'!AN8</f>
        <v>2. 11. 2022</v>
      </c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36"/>
      <c r="C13" s="35"/>
      <c r="D13" s="35"/>
      <c r="E13" s="35"/>
      <c r="F13" s="35"/>
      <c r="G13" s="35"/>
      <c r="H13" s="35"/>
      <c r="I13" s="35"/>
      <c r="J13" s="35"/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36"/>
      <c r="C14" s="35"/>
      <c r="D14" s="29" t="s">
        <v>24</v>
      </c>
      <c r="E14" s="35"/>
      <c r="F14" s="35"/>
      <c r="G14" s="35"/>
      <c r="H14" s="35"/>
      <c r="I14" s="29" t="s">
        <v>25</v>
      </c>
      <c r="J14" s="24" t="s">
        <v>1</v>
      </c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36"/>
      <c r="C15" s="35"/>
      <c r="D15" s="35"/>
      <c r="E15" s="24" t="s">
        <v>26</v>
      </c>
      <c r="F15" s="35"/>
      <c r="G15" s="35"/>
      <c r="H15" s="35"/>
      <c r="I15" s="29" t="s">
        <v>27</v>
      </c>
      <c r="J15" s="24" t="s">
        <v>1</v>
      </c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36"/>
      <c r="C16" s="35"/>
      <c r="D16" s="35"/>
      <c r="E16" s="35"/>
      <c r="F16" s="35"/>
      <c r="G16" s="35"/>
      <c r="H16" s="35"/>
      <c r="I16" s="35"/>
      <c r="J16" s="35"/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36"/>
      <c r="C17" s="35"/>
      <c r="D17" s="29" t="s">
        <v>28</v>
      </c>
      <c r="E17" s="35"/>
      <c r="F17" s="35"/>
      <c r="G17" s="35"/>
      <c r="H17" s="35"/>
      <c r="I17" s="29" t="s">
        <v>25</v>
      </c>
      <c r="J17" s="30" t="str">
        <f>'Rekapitulace stavby'!AN13</f>
        <v>Vyplň údaj</v>
      </c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36"/>
      <c r="C18" s="35"/>
      <c r="D18" s="35"/>
      <c r="E18" s="30" t="str">
        <f>'Rekapitulace stavby'!E14</f>
        <v>Vyplň údaj</v>
      </c>
      <c r="F18" s="24"/>
      <c r="G18" s="24"/>
      <c r="H18" s="24"/>
      <c r="I18" s="29" t="s">
        <v>27</v>
      </c>
      <c r="J18" s="30" t="str">
        <f>'Rekapitulace stavby'!AN14</f>
        <v>Vyplň údaj</v>
      </c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36"/>
      <c r="C19" s="35"/>
      <c r="D19" s="35"/>
      <c r="E19" s="35"/>
      <c r="F19" s="35"/>
      <c r="G19" s="35"/>
      <c r="H19" s="35"/>
      <c r="I19" s="35"/>
      <c r="J19" s="35"/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36"/>
      <c r="C20" s="35"/>
      <c r="D20" s="29" t="s">
        <v>30</v>
      </c>
      <c r="E20" s="35"/>
      <c r="F20" s="35"/>
      <c r="G20" s="35"/>
      <c r="H20" s="35"/>
      <c r="I20" s="29" t="s">
        <v>25</v>
      </c>
      <c r="J20" s="24" t="s">
        <v>1</v>
      </c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36"/>
      <c r="C21" s="35"/>
      <c r="D21" s="35"/>
      <c r="E21" s="24" t="s">
        <v>31</v>
      </c>
      <c r="F21" s="35"/>
      <c r="G21" s="35"/>
      <c r="H21" s="35"/>
      <c r="I21" s="29" t="s">
        <v>27</v>
      </c>
      <c r="J21" s="24" t="s">
        <v>1</v>
      </c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36"/>
      <c r="C22" s="35"/>
      <c r="D22" s="35"/>
      <c r="E22" s="35"/>
      <c r="F22" s="35"/>
      <c r="G22" s="35"/>
      <c r="H22" s="35"/>
      <c r="I22" s="35"/>
      <c r="J22" s="35"/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36"/>
      <c r="C23" s="35"/>
      <c r="D23" s="29" t="s">
        <v>33</v>
      </c>
      <c r="E23" s="35"/>
      <c r="F23" s="35"/>
      <c r="G23" s="35"/>
      <c r="H23" s="35"/>
      <c r="I23" s="29" t="s">
        <v>25</v>
      </c>
      <c r="J23" s="24" t="s">
        <v>1</v>
      </c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36"/>
      <c r="C24" s="35"/>
      <c r="D24" s="35"/>
      <c r="E24" s="24" t="s">
        <v>34</v>
      </c>
      <c r="F24" s="35"/>
      <c r="G24" s="35"/>
      <c r="H24" s="35"/>
      <c r="I24" s="29" t="s">
        <v>27</v>
      </c>
      <c r="J24" s="24" t="s">
        <v>1</v>
      </c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36"/>
      <c r="C25" s="35"/>
      <c r="D25" s="35"/>
      <c r="E25" s="35"/>
      <c r="F25" s="35"/>
      <c r="G25" s="35"/>
      <c r="H25" s="35"/>
      <c r="I25" s="35"/>
      <c r="J25" s="35"/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36"/>
      <c r="C26" s="35"/>
      <c r="D26" s="29" t="s">
        <v>35</v>
      </c>
      <c r="E26" s="35"/>
      <c r="F26" s="35"/>
      <c r="G26" s="35"/>
      <c r="H26" s="35"/>
      <c r="I26" s="35"/>
      <c r="J26" s="35"/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19"/>
      <c r="B27" s="120"/>
      <c r="C27" s="119"/>
      <c r="D27" s="119"/>
      <c r="E27" s="33" t="s">
        <v>1</v>
      </c>
      <c r="F27" s="33"/>
      <c r="G27" s="33"/>
      <c r="H27" s="33"/>
      <c r="I27" s="119"/>
      <c r="J27" s="119"/>
      <c r="K27" s="119"/>
      <c r="L27" s="121"/>
      <c r="S27" s="119"/>
      <c r="T27" s="119"/>
      <c r="U27" s="119"/>
      <c r="V27" s="119"/>
      <c r="W27" s="119"/>
      <c r="X27" s="119"/>
      <c r="Y27" s="119"/>
      <c r="Z27" s="119"/>
      <c r="AA27" s="119"/>
      <c r="AB27" s="119"/>
      <c r="AC27" s="119"/>
      <c r="AD27" s="119"/>
      <c r="AE27" s="119"/>
    </row>
    <row r="28" s="2" customFormat="1" ht="6.96" customHeight="1">
      <c r="A28" s="35"/>
      <c r="B28" s="36"/>
      <c r="C28" s="35"/>
      <c r="D28" s="35"/>
      <c r="E28" s="35"/>
      <c r="F28" s="35"/>
      <c r="G28" s="35"/>
      <c r="H28" s="35"/>
      <c r="I28" s="35"/>
      <c r="J28" s="35"/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36"/>
      <c r="C29" s="35"/>
      <c r="D29" s="87"/>
      <c r="E29" s="87"/>
      <c r="F29" s="87"/>
      <c r="G29" s="87"/>
      <c r="H29" s="87"/>
      <c r="I29" s="87"/>
      <c r="J29" s="87"/>
      <c r="K29" s="87"/>
      <c r="L29" s="52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36"/>
      <c r="C30" s="35"/>
      <c r="D30" s="122" t="s">
        <v>36</v>
      </c>
      <c r="E30" s="35"/>
      <c r="F30" s="35"/>
      <c r="G30" s="35"/>
      <c r="H30" s="35"/>
      <c r="I30" s="35"/>
      <c r="J30" s="93">
        <f>ROUND(J129, 2)</f>
        <v>0</v>
      </c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36"/>
      <c r="C31" s="35"/>
      <c r="D31" s="87"/>
      <c r="E31" s="87"/>
      <c r="F31" s="87"/>
      <c r="G31" s="87"/>
      <c r="H31" s="87"/>
      <c r="I31" s="87"/>
      <c r="J31" s="87"/>
      <c r="K31" s="87"/>
      <c r="L31" s="52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36"/>
      <c r="C32" s="35"/>
      <c r="D32" s="35"/>
      <c r="E32" s="35"/>
      <c r="F32" s="40" t="s">
        <v>38</v>
      </c>
      <c r="G32" s="35"/>
      <c r="H32" s="35"/>
      <c r="I32" s="40" t="s">
        <v>37</v>
      </c>
      <c r="J32" s="40" t="s">
        <v>39</v>
      </c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36"/>
      <c r="C33" s="35"/>
      <c r="D33" s="123" t="s">
        <v>40</v>
      </c>
      <c r="E33" s="29" t="s">
        <v>41</v>
      </c>
      <c r="F33" s="124">
        <f>ROUND((SUM(BE129:BE353)),  2)</f>
        <v>0</v>
      </c>
      <c r="G33" s="35"/>
      <c r="H33" s="35"/>
      <c r="I33" s="125">
        <v>0.20999999999999999</v>
      </c>
      <c r="J33" s="124">
        <f>ROUND(((SUM(BE129:BE353))*I33),  2)</f>
        <v>0</v>
      </c>
      <c r="K33" s="35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36"/>
      <c r="C34" s="35"/>
      <c r="D34" s="35"/>
      <c r="E34" s="29" t="s">
        <v>42</v>
      </c>
      <c r="F34" s="124">
        <f>ROUND((SUM(BF129:BF353)),  2)</f>
        <v>0</v>
      </c>
      <c r="G34" s="35"/>
      <c r="H34" s="35"/>
      <c r="I34" s="125">
        <v>0.14999999999999999</v>
      </c>
      <c r="J34" s="124">
        <f>ROUND(((SUM(BF129:BF353))*I34),  2)</f>
        <v>0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36"/>
      <c r="C35" s="35"/>
      <c r="D35" s="35"/>
      <c r="E35" s="29" t="s">
        <v>43</v>
      </c>
      <c r="F35" s="124">
        <f>ROUND((SUM(BG129:BG353)),  2)</f>
        <v>0</v>
      </c>
      <c r="G35" s="35"/>
      <c r="H35" s="35"/>
      <c r="I35" s="125">
        <v>0.20999999999999999</v>
      </c>
      <c r="J35" s="124">
        <f>0</f>
        <v>0</v>
      </c>
      <c r="K35" s="3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36"/>
      <c r="C36" s="35"/>
      <c r="D36" s="35"/>
      <c r="E36" s="29" t="s">
        <v>44</v>
      </c>
      <c r="F36" s="124">
        <f>ROUND((SUM(BH129:BH353)),  2)</f>
        <v>0</v>
      </c>
      <c r="G36" s="35"/>
      <c r="H36" s="35"/>
      <c r="I36" s="125">
        <v>0.14999999999999999</v>
      </c>
      <c r="J36" s="124">
        <f>0</f>
        <v>0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36"/>
      <c r="C37" s="35"/>
      <c r="D37" s="35"/>
      <c r="E37" s="29" t="s">
        <v>45</v>
      </c>
      <c r="F37" s="124">
        <f>ROUND((SUM(BI129:BI353)),  2)</f>
        <v>0</v>
      </c>
      <c r="G37" s="35"/>
      <c r="H37" s="35"/>
      <c r="I37" s="125">
        <v>0</v>
      </c>
      <c r="J37" s="124">
        <f>0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36"/>
      <c r="C38" s="35"/>
      <c r="D38" s="35"/>
      <c r="E38" s="35"/>
      <c r="F38" s="35"/>
      <c r="G38" s="35"/>
      <c r="H38" s="35"/>
      <c r="I38" s="35"/>
      <c r="J38" s="35"/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36"/>
      <c r="C39" s="126"/>
      <c r="D39" s="127" t="s">
        <v>46</v>
      </c>
      <c r="E39" s="78"/>
      <c r="F39" s="78"/>
      <c r="G39" s="128" t="s">
        <v>47</v>
      </c>
      <c r="H39" s="129" t="s">
        <v>48</v>
      </c>
      <c r="I39" s="78"/>
      <c r="J39" s="130">
        <f>SUM(J30:J37)</f>
        <v>0</v>
      </c>
      <c r="K39" s="131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36"/>
      <c r="C40" s="35"/>
      <c r="D40" s="35"/>
      <c r="E40" s="35"/>
      <c r="F40" s="35"/>
      <c r="G40" s="35"/>
      <c r="H40" s="35"/>
      <c r="I40" s="35"/>
      <c r="J40" s="35"/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9"/>
      <c r="L41" s="19"/>
    </row>
    <row r="42" s="1" customFormat="1" ht="14.4" customHeight="1">
      <c r="B42" s="19"/>
      <c r="L42" s="19"/>
    </row>
    <row r="43" s="1" customFormat="1" ht="14.4" customHeight="1">
      <c r="B43" s="19"/>
      <c r="L43" s="19"/>
    </row>
    <row r="44" s="1" customFormat="1" ht="14.4" customHeight="1">
      <c r="B44" s="19"/>
      <c r="L44" s="19"/>
    </row>
    <row r="45" s="1" customFormat="1" ht="14.4" customHeight="1">
      <c r="B45" s="19"/>
      <c r="L45" s="19"/>
    </row>
    <row r="46" s="1" customFormat="1" ht="14.4" customHeight="1">
      <c r="B46" s="19"/>
      <c r="L46" s="19"/>
    </row>
    <row r="47" s="1" customFormat="1" ht="14.4" customHeight="1">
      <c r="B47" s="19"/>
      <c r="L47" s="19"/>
    </row>
    <row r="48" s="1" customFormat="1" ht="14.4" customHeight="1">
      <c r="B48" s="19"/>
      <c r="L48" s="19"/>
    </row>
    <row r="49" s="1" customFormat="1" ht="14.4" customHeight="1">
      <c r="B49" s="19"/>
      <c r="L49" s="19"/>
    </row>
    <row r="50" s="2" customFormat="1" ht="14.4" customHeight="1">
      <c r="B50" s="52"/>
      <c r="D50" s="53" t="s">
        <v>49</v>
      </c>
      <c r="E50" s="54"/>
      <c r="F50" s="54"/>
      <c r="G50" s="53" t="s">
        <v>50</v>
      </c>
      <c r="H50" s="54"/>
      <c r="I50" s="54"/>
      <c r="J50" s="54"/>
      <c r="K50" s="54"/>
      <c r="L50" s="52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>
      <c r="B60" s="19"/>
      <c r="L60" s="19"/>
    </row>
    <row r="61" s="2" customFormat="1">
      <c r="A61" s="35"/>
      <c r="B61" s="36"/>
      <c r="C61" s="35"/>
      <c r="D61" s="55" t="s">
        <v>51</v>
      </c>
      <c r="E61" s="38"/>
      <c r="F61" s="132" t="s">
        <v>52</v>
      </c>
      <c r="G61" s="55" t="s">
        <v>51</v>
      </c>
      <c r="H61" s="38"/>
      <c r="I61" s="38"/>
      <c r="J61" s="133" t="s">
        <v>52</v>
      </c>
      <c r="K61" s="38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9"/>
      <c r="L62" s="19"/>
    </row>
    <row r="63">
      <c r="B63" s="19"/>
      <c r="L63" s="19"/>
    </row>
    <row r="64">
      <c r="B64" s="19"/>
      <c r="L64" s="19"/>
    </row>
    <row r="65" s="2" customFormat="1">
      <c r="A65" s="35"/>
      <c r="B65" s="36"/>
      <c r="C65" s="35"/>
      <c r="D65" s="53" t="s">
        <v>53</v>
      </c>
      <c r="E65" s="56"/>
      <c r="F65" s="56"/>
      <c r="G65" s="53" t="s">
        <v>54</v>
      </c>
      <c r="H65" s="56"/>
      <c r="I65" s="56"/>
      <c r="J65" s="56"/>
      <c r="K65" s="56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>
      <c r="B75" s="19"/>
      <c r="L75" s="19"/>
    </row>
    <row r="76" s="2" customFormat="1">
      <c r="A76" s="35"/>
      <c r="B76" s="36"/>
      <c r="C76" s="35"/>
      <c r="D76" s="55" t="s">
        <v>51</v>
      </c>
      <c r="E76" s="38"/>
      <c r="F76" s="132" t="s">
        <v>52</v>
      </c>
      <c r="G76" s="55" t="s">
        <v>51</v>
      </c>
      <c r="H76" s="38"/>
      <c r="I76" s="38"/>
      <c r="J76" s="133" t="s">
        <v>52</v>
      </c>
      <c r="K76" s="38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57"/>
      <c r="C77" s="58"/>
      <c r="D77" s="58"/>
      <c r="E77" s="58"/>
      <c r="F77" s="58"/>
      <c r="G77" s="58"/>
      <c r="H77" s="58"/>
      <c r="I77" s="58"/>
      <c r="J77" s="58"/>
      <c r="K77" s="58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59"/>
      <c r="C81" s="60"/>
      <c r="D81" s="60"/>
      <c r="E81" s="60"/>
      <c r="F81" s="60"/>
      <c r="G81" s="60"/>
      <c r="H81" s="60"/>
      <c r="I81" s="60"/>
      <c r="J81" s="60"/>
      <c r="K81" s="60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96</v>
      </c>
      <c r="D82" s="35"/>
      <c r="E82" s="35"/>
      <c r="F82" s="35"/>
      <c r="G82" s="35"/>
      <c r="H82" s="35"/>
      <c r="I82" s="35"/>
      <c r="J82" s="35"/>
      <c r="K82" s="35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16</v>
      </c>
      <c r="D84" s="35"/>
      <c r="E84" s="35"/>
      <c r="F84" s="35"/>
      <c r="G84" s="35"/>
      <c r="H84" s="35"/>
      <c r="I84" s="35"/>
      <c r="J84" s="35"/>
      <c r="K84" s="35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5"/>
      <c r="D85" s="35"/>
      <c r="E85" s="118" t="str">
        <f>E7</f>
        <v>Chodník podél silnice I/21 - Chodová Planá - III.etapa</v>
      </c>
      <c r="F85" s="29"/>
      <c r="G85" s="29"/>
      <c r="H85" s="29"/>
      <c r="I85" s="35"/>
      <c r="J85" s="35"/>
      <c r="K85" s="35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94</v>
      </c>
      <c r="D86" s="35"/>
      <c r="E86" s="35"/>
      <c r="F86" s="35"/>
      <c r="G86" s="35"/>
      <c r="H86" s="35"/>
      <c r="I86" s="35"/>
      <c r="J86" s="35"/>
      <c r="K86" s="35"/>
      <c r="L86" s="52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5" customHeight="1">
      <c r="A87" s="35"/>
      <c r="B87" s="36"/>
      <c r="C87" s="35"/>
      <c r="D87" s="35"/>
      <c r="E87" s="64" t="str">
        <f>E9</f>
        <v>10 - Zpevněné plochy</v>
      </c>
      <c r="F87" s="35"/>
      <c r="G87" s="35"/>
      <c r="H87" s="35"/>
      <c r="I87" s="35"/>
      <c r="J87" s="35"/>
      <c r="K87" s="35"/>
      <c r="L87" s="52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5"/>
      <c r="D88" s="35"/>
      <c r="E88" s="35"/>
      <c r="F88" s="35"/>
      <c r="G88" s="35"/>
      <c r="H88" s="35"/>
      <c r="I88" s="35"/>
      <c r="J88" s="35"/>
      <c r="K88" s="35"/>
      <c r="L88" s="52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20</v>
      </c>
      <c r="D89" s="35"/>
      <c r="E89" s="35"/>
      <c r="F89" s="24" t="str">
        <f>F12</f>
        <v>Chodová Planá</v>
      </c>
      <c r="G89" s="35"/>
      <c r="H89" s="35"/>
      <c r="I89" s="29" t="s">
        <v>22</v>
      </c>
      <c r="J89" s="66" t="str">
        <f>IF(J12="","",J12)</f>
        <v>2. 11. 2022</v>
      </c>
      <c r="K89" s="35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5.15" customHeight="1">
      <c r="A91" s="35"/>
      <c r="B91" s="36"/>
      <c r="C91" s="29" t="s">
        <v>24</v>
      </c>
      <c r="D91" s="35"/>
      <c r="E91" s="35"/>
      <c r="F91" s="24" t="str">
        <f>E15</f>
        <v>M2stys Chodová Planá</v>
      </c>
      <c r="G91" s="35"/>
      <c r="H91" s="35"/>
      <c r="I91" s="29" t="s">
        <v>30</v>
      </c>
      <c r="J91" s="33" t="str">
        <f>E21</f>
        <v>Bc.Pašava Michal</v>
      </c>
      <c r="K91" s="35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15" customHeight="1">
      <c r="A92" s="35"/>
      <c r="B92" s="36"/>
      <c r="C92" s="29" t="s">
        <v>28</v>
      </c>
      <c r="D92" s="35"/>
      <c r="E92" s="35"/>
      <c r="F92" s="24" t="str">
        <f>IF(E18="","",E18)</f>
        <v>Vyplň údaj</v>
      </c>
      <c r="G92" s="35"/>
      <c r="H92" s="35"/>
      <c r="I92" s="29" t="s">
        <v>33</v>
      </c>
      <c r="J92" s="33" t="str">
        <f>E24</f>
        <v>Milan Hájek</v>
      </c>
      <c r="K92" s="35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5"/>
      <c r="D93" s="35"/>
      <c r="E93" s="35"/>
      <c r="F93" s="35"/>
      <c r="G93" s="35"/>
      <c r="H93" s="35"/>
      <c r="I93" s="35"/>
      <c r="J93" s="35"/>
      <c r="K93" s="35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34" t="s">
        <v>97</v>
      </c>
      <c r="D94" s="126"/>
      <c r="E94" s="126"/>
      <c r="F94" s="126"/>
      <c r="G94" s="126"/>
      <c r="H94" s="126"/>
      <c r="I94" s="126"/>
      <c r="J94" s="135" t="s">
        <v>98</v>
      </c>
      <c r="K94" s="126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36" t="s">
        <v>99</v>
      </c>
      <c r="D96" s="35"/>
      <c r="E96" s="35"/>
      <c r="F96" s="35"/>
      <c r="G96" s="35"/>
      <c r="H96" s="35"/>
      <c r="I96" s="35"/>
      <c r="J96" s="93">
        <f>J129</f>
        <v>0</v>
      </c>
      <c r="K96" s="35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6" t="s">
        <v>100</v>
      </c>
    </row>
    <row r="97" s="9" customFormat="1" ht="24.96" customHeight="1">
      <c r="A97" s="9"/>
      <c r="B97" s="137"/>
      <c r="C97" s="9"/>
      <c r="D97" s="138" t="s">
        <v>101</v>
      </c>
      <c r="E97" s="139"/>
      <c r="F97" s="139"/>
      <c r="G97" s="139"/>
      <c r="H97" s="139"/>
      <c r="I97" s="139"/>
      <c r="J97" s="140">
        <f>J130</f>
        <v>0</v>
      </c>
      <c r="K97" s="9"/>
      <c r="L97" s="137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41"/>
      <c r="C98" s="10"/>
      <c r="D98" s="142" t="s">
        <v>102</v>
      </c>
      <c r="E98" s="143"/>
      <c r="F98" s="143"/>
      <c r="G98" s="143"/>
      <c r="H98" s="143"/>
      <c r="I98" s="143"/>
      <c r="J98" s="144">
        <f>J131</f>
        <v>0</v>
      </c>
      <c r="K98" s="10"/>
      <c r="L98" s="141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41"/>
      <c r="C99" s="10"/>
      <c r="D99" s="142" t="s">
        <v>103</v>
      </c>
      <c r="E99" s="143"/>
      <c r="F99" s="143"/>
      <c r="G99" s="143"/>
      <c r="H99" s="143"/>
      <c r="I99" s="143"/>
      <c r="J99" s="144">
        <f>J182</f>
        <v>0</v>
      </c>
      <c r="K99" s="10"/>
      <c r="L99" s="141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41"/>
      <c r="C100" s="10"/>
      <c r="D100" s="142" t="s">
        <v>104</v>
      </c>
      <c r="E100" s="143"/>
      <c r="F100" s="143"/>
      <c r="G100" s="143"/>
      <c r="H100" s="143"/>
      <c r="I100" s="143"/>
      <c r="J100" s="144">
        <f>J195</f>
        <v>0</v>
      </c>
      <c r="K100" s="10"/>
      <c r="L100" s="141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41"/>
      <c r="C101" s="10"/>
      <c r="D101" s="142" t="s">
        <v>105</v>
      </c>
      <c r="E101" s="143"/>
      <c r="F101" s="143"/>
      <c r="G101" s="143"/>
      <c r="H101" s="143"/>
      <c r="I101" s="143"/>
      <c r="J101" s="144">
        <f>J198</f>
        <v>0</v>
      </c>
      <c r="K101" s="10"/>
      <c r="L101" s="141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41"/>
      <c r="C102" s="10"/>
      <c r="D102" s="142" t="s">
        <v>106</v>
      </c>
      <c r="E102" s="143"/>
      <c r="F102" s="143"/>
      <c r="G102" s="143"/>
      <c r="H102" s="143"/>
      <c r="I102" s="143"/>
      <c r="J102" s="144">
        <f>J251</f>
        <v>0</v>
      </c>
      <c r="K102" s="10"/>
      <c r="L102" s="141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41"/>
      <c r="C103" s="10"/>
      <c r="D103" s="142" t="s">
        <v>107</v>
      </c>
      <c r="E103" s="143"/>
      <c r="F103" s="143"/>
      <c r="G103" s="143"/>
      <c r="H103" s="143"/>
      <c r="I103" s="143"/>
      <c r="J103" s="144">
        <f>J271</f>
        <v>0</v>
      </c>
      <c r="K103" s="10"/>
      <c r="L103" s="141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41"/>
      <c r="C104" s="10"/>
      <c r="D104" s="142" t="s">
        <v>108</v>
      </c>
      <c r="E104" s="143"/>
      <c r="F104" s="143"/>
      <c r="G104" s="143"/>
      <c r="H104" s="143"/>
      <c r="I104" s="143"/>
      <c r="J104" s="144">
        <f>J325</f>
        <v>0</v>
      </c>
      <c r="K104" s="10"/>
      <c r="L104" s="141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41"/>
      <c r="C105" s="10"/>
      <c r="D105" s="142" t="s">
        <v>109</v>
      </c>
      <c r="E105" s="143"/>
      <c r="F105" s="143"/>
      <c r="G105" s="143"/>
      <c r="H105" s="143"/>
      <c r="I105" s="143"/>
      <c r="J105" s="144">
        <f>J331</f>
        <v>0</v>
      </c>
      <c r="K105" s="10"/>
      <c r="L105" s="141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9" customFormat="1" ht="24.96" customHeight="1">
      <c r="A106" s="9"/>
      <c r="B106" s="137"/>
      <c r="C106" s="9"/>
      <c r="D106" s="138" t="s">
        <v>110</v>
      </c>
      <c r="E106" s="139"/>
      <c r="F106" s="139"/>
      <c r="G106" s="139"/>
      <c r="H106" s="139"/>
      <c r="I106" s="139"/>
      <c r="J106" s="140">
        <f>J333</f>
        <v>0</v>
      </c>
      <c r="K106" s="9"/>
      <c r="L106" s="137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10" customFormat="1" ht="19.92" customHeight="1">
      <c r="A107" s="10"/>
      <c r="B107" s="141"/>
      <c r="C107" s="10"/>
      <c r="D107" s="142" t="s">
        <v>111</v>
      </c>
      <c r="E107" s="143"/>
      <c r="F107" s="143"/>
      <c r="G107" s="143"/>
      <c r="H107" s="143"/>
      <c r="I107" s="143"/>
      <c r="J107" s="144">
        <f>J334</f>
        <v>0</v>
      </c>
      <c r="K107" s="10"/>
      <c r="L107" s="141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41"/>
      <c r="C108" s="10"/>
      <c r="D108" s="142" t="s">
        <v>112</v>
      </c>
      <c r="E108" s="143"/>
      <c r="F108" s="143"/>
      <c r="G108" s="143"/>
      <c r="H108" s="143"/>
      <c r="I108" s="143"/>
      <c r="J108" s="144">
        <f>J348</f>
        <v>0</v>
      </c>
      <c r="K108" s="10"/>
      <c r="L108" s="141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9" customFormat="1" ht="24.96" customHeight="1">
      <c r="A109" s="9"/>
      <c r="B109" s="137"/>
      <c r="C109" s="9"/>
      <c r="D109" s="138" t="s">
        <v>113</v>
      </c>
      <c r="E109" s="139"/>
      <c r="F109" s="139"/>
      <c r="G109" s="139"/>
      <c r="H109" s="139"/>
      <c r="I109" s="139"/>
      <c r="J109" s="140">
        <f>J350</f>
        <v>0</v>
      </c>
      <c r="K109" s="9"/>
      <c r="L109" s="137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</row>
    <row r="110" s="2" customFormat="1" ht="21.84" customHeight="1">
      <c r="A110" s="35"/>
      <c r="B110" s="36"/>
      <c r="C110" s="35"/>
      <c r="D110" s="35"/>
      <c r="E110" s="35"/>
      <c r="F110" s="35"/>
      <c r="G110" s="35"/>
      <c r="H110" s="35"/>
      <c r="I110" s="35"/>
      <c r="J110" s="35"/>
      <c r="K110" s="35"/>
      <c r="L110" s="52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6.96" customHeight="1">
      <c r="A111" s="35"/>
      <c r="B111" s="57"/>
      <c r="C111" s="58"/>
      <c r="D111" s="58"/>
      <c r="E111" s="58"/>
      <c r="F111" s="58"/>
      <c r="G111" s="58"/>
      <c r="H111" s="58"/>
      <c r="I111" s="58"/>
      <c r="J111" s="58"/>
      <c r="K111" s="58"/>
      <c r="L111" s="52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5" s="2" customFormat="1" ht="6.96" customHeight="1">
      <c r="A115" s="35"/>
      <c r="B115" s="59"/>
      <c r="C115" s="60"/>
      <c r="D115" s="60"/>
      <c r="E115" s="60"/>
      <c r="F115" s="60"/>
      <c r="G115" s="60"/>
      <c r="H115" s="60"/>
      <c r="I115" s="60"/>
      <c r="J115" s="60"/>
      <c r="K115" s="60"/>
      <c r="L115" s="52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24.96" customHeight="1">
      <c r="A116" s="35"/>
      <c r="B116" s="36"/>
      <c r="C116" s="20" t="s">
        <v>114</v>
      </c>
      <c r="D116" s="35"/>
      <c r="E116" s="35"/>
      <c r="F116" s="35"/>
      <c r="G116" s="35"/>
      <c r="H116" s="35"/>
      <c r="I116" s="35"/>
      <c r="J116" s="35"/>
      <c r="K116" s="35"/>
      <c r="L116" s="52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6.96" customHeight="1">
      <c r="A117" s="35"/>
      <c r="B117" s="36"/>
      <c r="C117" s="35"/>
      <c r="D117" s="35"/>
      <c r="E117" s="35"/>
      <c r="F117" s="35"/>
      <c r="G117" s="35"/>
      <c r="H117" s="35"/>
      <c r="I117" s="35"/>
      <c r="J117" s="35"/>
      <c r="K117" s="35"/>
      <c r="L117" s="52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2" customHeight="1">
      <c r="A118" s="35"/>
      <c r="B118" s="36"/>
      <c r="C118" s="29" t="s">
        <v>16</v>
      </c>
      <c r="D118" s="35"/>
      <c r="E118" s="35"/>
      <c r="F118" s="35"/>
      <c r="G118" s="35"/>
      <c r="H118" s="35"/>
      <c r="I118" s="35"/>
      <c r="J118" s="35"/>
      <c r="K118" s="35"/>
      <c r="L118" s="52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6.5" customHeight="1">
      <c r="A119" s="35"/>
      <c r="B119" s="36"/>
      <c r="C119" s="35"/>
      <c r="D119" s="35"/>
      <c r="E119" s="118" t="str">
        <f>E7</f>
        <v>Chodník podél silnice I/21 - Chodová Planá - III.etapa</v>
      </c>
      <c r="F119" s="29"/>
      <c r="G119" s="29"/>
      <c r="H119" s="29"/>
      <c r="I119" s="35"/>
      <c r="J119" s="35"/>
      <c r="K119" s="35"/>
      <c r="L119" s="52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2" customHeight="1">
      <c r="A120" s="35"/>
      <c r="B120" s="36"/>
      <c r="C120" s="29" t="s">
        <v>94</v>
      </c>
      <c r="D120" s="35"/>
      <c r="E120" s="35"/>
      <c r="F120" s="35"/>
      <c r="G120" s="35"/>
      <c r="H120" s="35"/>
      <c r="I120" s="35"/>
      <c r="J120" s="35"/>
      <c r="K120" s="35"/>
      <c r="L120" s="52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16.5" customHeight="1">
      <c r="A121" s="35"/>
      <c r="B121" s="36"/>
      <c r="C121" s="35"/>
      <c r="D121" s="35"/>
      <c r="E121" s="64" t="str">
        <f>E9</f>
        <v>10 - Zpevněné plochy</v>
      </c>
      <c r="F121" s="35"/>
      <c r="G121" s="35"/>
      <c r="H121" s="35"/>
      <c r="I121" s="35"/>
      <c r="J121" s="35"/>
      <c r="K121" s="35"/>
      <c r="L121" s="52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6.96" customHeight="1">
      <c r="A122" s="35"/>
      <c r="B122" s="36"/>
      <c r="C122" s="35"/>
      <c r="D122" s="35"/>
      <c r="E122" s="35"/>
      <c r="F122" s="35"/>
      <c r="G122" s="35"/>
      <c r="H122" s="35"/>
      <c r="I122" s="35"/>
      <c r="J122" s="35"/>
      <c r="K122" s="35"/>
      <c r="L122" s="52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2" customHeight="1">
      <c r="A123" s="35"/>
      <c r="B123" s="36"/>
      <c r="C123" s="29" t="s">
        <v>20</v>
      </c>
      <c r="D123" s="35"/>
      <c r="E123" s="35"/>
      <c r="F123" s="24" t="str">
        <f>F12</f>
        <v>Chodová Planá</v>
      </c>
      <c r="G123" s="35"/>
      <c r="H123" s="35"/>
      <c r="I123" s="29" t="s">
        <v>22</v>
      </c>
      <c r="J123" s="66" t="str">
        <f>IF(J12="","",J12)</f>
        <v>2. 11. 2022</v>
      </c>
      <c r="K123" s="35"/>
      <c r="L123" s="52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6.96" customHeight="1">
      <c r="A124" s="35"/>
      <c r="B124" s="36"/>
      <c r="C124" s="35"/>
      <c r="D124" s="35"/>
      <c r="E124" s="35"/>
      <c r="F124" s="35"/>
      <c r="G124" s="35"/>
      <c r="H124" s="35"/>
      <c r="I124" s="35"/>
      <c r="J124" s="35"/>
      <c r="K124" s="35"/>
      <c r="L124" s="52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15.15" customHeight="1">
      <c r="A125" s="35"/>
      <c r="B125" s="36"/>
      <c r="C125" s="29" t="s">
        <v>24</v>
      </c>
      <c r="D125" s="35"/>
      <c r="E125" s="35"/>
      <c r="F125" s="24" t="str">
        <f>E15</f>
        <v>M2stys Chodová Planá</v>
      </c>
      <c r="G125" s="35"/>
      <c r="H125" s="35"/>
      <c r="I125" s="29" t="s">
        <v>30</v>
      </c>
      <c r="J125" s="33" t="str">
        <f>E21</f>
        <v>Bc.Pašava Michal</v>
      </c>
      <c r="K125" s="35"/>
      <c r="L125" s="52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15.15" customHeight="1">
      <c r="A126" s="35"/>
      <c r="B126" s="36"/>
      <c r="C126" s="29" t="s">
        <v>28</v>
      </c>
      <c r="D126" s="35"/>
      <c r="E126" s="35"/>
      <c r="F126" s="24" t="str">
        <f>IF(E18="","",E18)</f>
        <v>Vyplň údaj</v>
      </c>
      <c r="G126" s="35"/>
      <c r="H126" s="35"/>
      <c r="I126" s="29" t="s">
        <v>33</v>
      </c>
      <c r="J126" s="33" t="str">
        <f>E24</f>
        <v>Milan Hájek</v>
      </c>
      <c r="K126" s="35"/>
      <c r="L126" s="52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2" customFormat="1" ht="10.32" customHeight="1">
      <c r="A127" s="35"/>
      <c r="B127" s="36"/>
      <c r="C127" s="35"/>
      <c r="D127" s="35"/>
      <c r="E127" s="35"/>
      <c r="F127" s="35"/>
      <c r="G127" s="35"/>
      <c r="H127" s="35"/>
      <c r="I127" s="35"/>
      <c r="J127" s="35"/>
      <c r="K127" s="35"/>
      <c r="L127" s="52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="11" customFormat="1" ht="29.28" customHeight="1">
      <c r="A128" s="145"/>
      <c r="B128" s="146"/>
      <c r="C128" s="147" t="s">
        <v>115</v>
      </c>
      <c r="D128" s="148" t="s">
        <v>61</v>
      </c>
      <c r="E128" s="148" t="s">
        <v>57</v>
      </c>
      <c r="F128" s="148" t="s">
        <v>58</v>
      </c>
      <c r="G128" s="148" t="s">
        <v>116</v>
      </c>
      <c r="H128" s="148" t="s">
        <v>117</v>
      </c>
      <c r="I128" s="148" t="s">
        <v>118</v>
      </c>
      <c r="J128" s="148" t="s">
        <v>98</v>
      </c>
      <c r="K128" s="149" t="s">
        <v>119</v>
      </c>
      <c r="L128" s="150"/>
      <c r="M128" s="83" t="s">
        <v>1</v>
      </c>
      <c r="N128" s="84" t="s">
        <v>40</v>
      </c>
      <c r="O128" s="84" t="s">
        <v>120</v>
      </c>
      <c r="P128" s="84" t="s">
        <v>121</v>
      </c>
      <c r="Q128" s="84" t="s">
        <v>122</v>
      </c>
      <c r="R128" s="84" t="s">
        <v>123</v>
      </c>
      <c r="S128" s="84" t="s">
        <v>124</v>
      </c>
      <c r="T128" s="85" t="s">
        <v>125</v>
      </c>
      <c r="U128" s="145"/>
      <c r="V128" s="145"/>
      <c r="W128" s="145"/>
      <c r="X128" s="145"/>
      <c r="Y128" s="145"/>
      <c r="Z128" s="145"/>
      <c r="AA128" s="145"/>
      <c r="AB128" s="145"/>
      <c r="AC128" s="145"/>
      <c r="AD128" s="145"/>
      <c r="AE128" s="145"/>
    </row>
    <row r="129" s="2" customFormat="1" ht="22.8" customHeight="1">
      <c r="A129" s="35"/>
      <c r="B129" s="36"/>
      <c r="C129" s="90" t="s">
        <v>126</v>
      </c>
      <c r="D129" s="35"/>
      <c r="E129" s="35"/>
      <c r="F129" s="35"/>
      <c r="G129" s="35"/>
      <c r="H129" s="35"/>
      <c r="I129" s="35"/>
      <c r="J129" s="151">
        <f>BK129</f>
        <v>0</v>
      </c>
      <c r="K129" s="35"/>
      <c r="L129" s="36"/>
      <c r="M129" s="86"/>
      <c r="N129" s="70"/>
      <c r="O129" s="87"/>
      <c r="P129" s="152">
        <f>P130+P333+P350</f>
        <v>0</v>
      </c>
      <c r="Q129" s="87"/>
      <c r="R129" s="152">
        <f>R130+R333+R350</f>
        <v>712.76055640000004</v>
      </c>
      <c r="S129" s="87"/>
      <c r="T129" s="153">
        <f>T130+T333+T350</f>
        <v>251.87200000000001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T129" s="16" t="s">
        <v>75</v>
      </c>
      <c r="AU129" s="16" t="s">
        <v>100</v>
      </c>
      <c r="BK129" s="154">
        <f>BK130+BK333+BK350</f>
        <v>0</v>
      </c>
    </row>
    <row r="130" s="12" customFormat="1" ht="25.92" customHeight="1">
      <c r="A130" s="12"/>
      <c r="B130" s="155"/>
      <c r="C130" s="12"/>
      <c r="D130" s="156" t="s">
        <v>75</v>
      </c>
      <c r="E130" s="157" t="s">
        <v>127</v>
      </c>
      <c r="F130" s="157" t="s">
        <v>128</v>
      </c>
      <c r="G130" s="12"/>
      <c r="H130" s="12"/>
      <c r="I130" s="158"/>
      <c r="J130" s="159">
        <f>BK130</f>
        <v>0</v>
      </c>
      <c r="K130" s="12"/>
      <c r="L130" s="155"/>
      <c r="M130" s="160"/>
      <c r="N130" s="161"/>
      <c r="O130" s="161"/>
      <c r="P130" s="162">
        <f>P131+P182+P195+P198+P251+P271+P325+P331</f>
        <v>0</v>
      </c>
      <c r="Q130" s="161"/>
      <c r="R130" s="162">
        <f>R131+R182+R195+R198+R251+R271+R325+R331</f>
        <v>712.38045640000007</v>
      </c>
      <c r="S130" s="161"/>
      <c r="T130" s="163">
        <f>T131+T182+T195+T198+T251+T271+T325+T331</f>
        <v>251.87200000000001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156" t="s">
        <v>84</v>
      </c>
      <c r="AT130" s="164" t="s">
        <v>75</v>
      </c>
      <c r="AU130" s="164" t="s">
        <v>76</v>
      </c>
      <c r="AY130" s="156" t="s">
        <v>129</v>
      </c>
      <c r="BK130" s="165">
        <f>BK131+BK182+BK195+BK198+BK251+BK271+BK325+BK331</f>
        <v>0</v>
      </c>
    </row>
    <row r="131" s="12" customFormat="1" ht="22.8" customHeight="1">
      <c r="A131" s="12"/>
      <c r="B131" s="155"/>
      <c r="C131" s="12"/>
      <c r="D131" s="156" t="s">
        <v>75</v>
      </c>
      <c r="E131" s="166" t="s">
        <v>84</v>
      </c>
      <c r="F131" s="166" t="s">
        <v>130</v>
      </c>
      <c r="G131" s="12"/>
      <c r="H131" s="12"/>
      <c r="I131" s="158"/>
      <c r="J131" s="167">
        <f>BK131</f>
        <v>0</v>
      </c>
      <c r="K131" s="12"/>
      <c r="L131" s="155"/>
      <c r="M131" s="160"/>
      <c r="N131" s="161"/>
      <c r="O131" s="161"/>
      <c r="P131" s="162">
        <f>SUM(P132:P181)</f>
        <v>0</v>
      </c>
      <c r="Q131" s="161"/>
      <c r="R131" s="162">
        <f>SUM(R132:R181)</f>
        <v>21.803000000000001</v>
      </c>
      <c r="S131" s="161"/>
      <c r="T131" s="163">
        <f>SUM(T132:T181)</f>
        <v>251.78500000000003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156" t="s">
        <v>84</v>
      </c>
      <c r="AT131" s="164" t="s">
        <v>75</v>
      </c>
      <c r="AU131" s="164" t="s">
        <v>84</v>
      </c>
      <c r="AY131" s="156" t="s">
        <v>129</v>
      </c>
      <c r="BK131" s="165">
        <f>SUM(BK132:BK181)</f>
        <v>0</v>
      </c>
    </row>
    <row r="132" s="2" customFormat="1" ht="33" customHeight="1">
      <c r="A132" s="35"/>
      <c r="B132" s="168"/>
      <c r="C132" s="169" t="s">
        <v>84</v>
      </c>
      <c r="D132" s="169" t="s">
        <v>131</v>
      </c>
      <c r="E132" s="170" t="s">
        <v>132</v>
      </c>
      <c r="F132" s="171" t="s">
        <v>133</v>
      </c>
      <c r="G132" s="172" t="s">
        <v>134</v>
      </c>
      <c r="H132" s="173">
        <v>4</v>
      </c>
      <c r="I132" s="174"/>
      <c r="J132" s="175">
        <f>ROUND(I132*H132,2)</f>
        <v>0</v>
      </c>
      <c r="K132" s="171" t="s">
        <v>135</v>
      </c>
      <c r="L132" s="36"/>
      <c r="M132" s="176" t="s">
        <v>1</v>
      </c>
      <c r="N132" s="177" t="s">
        <v>41</v>
      </c>
      <c r="O132" s="74"/>
      <c r="P132" s="178">
        <f>O132*H132</f>
        <v>0</v>
      </c>
      <c r="Q132" s="178">
        <v>0</v>
      </c>
      <c r="R132" s="178">
        <f>Q132*H132</f>
        <v>0</v>
      </c>
      <c r="S132" s="178">
        <v>0</v>
      </c>
      <c r="T132" s="179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180" t="s">
        <v>136</v>
      </c>
      <c r="AT132" s="180" t="s">
        <v>131</v>
      </c>
      <c r="AU132" s="180" t="s">
        <v>86</v>
      </c>
      <c r="AY132" s="16" t="s">
        <v>129</v>
      </c>
      <c r="BE132" s="181">
        <f>IF(N132="základní",J132,0)</f>
        <v>0</v>
      </c>
      <c r="BF132" s="181">
        <f>IF(N132="snížená",J132,0)</f>
        <v>0</v>
      </c>
      <c r="BG132" s="181">
        <f>IF(N132="zákl. přenesená",J132,0)</f>
        <v>0</v>
      </c>
      <c r="BH132" s="181">
        <f>IF(N132="sníž. přenesená",J132,0)</f>
        <v>0</v>
      </c>
      <c r="BI132" s="181">
        <f>IF(N132="nulová",J132,0)</f>
        <v>0</v>
      </c>
      <c r="BJ132" s="16" t="s">
        <v>84</v>
      </c>
      <c r="BK132" s="181">
        <f>ROUND(I132*H132,2)</f>
        <v>0</v>
      </c>
      <c r="BL132" s="16" t="s">
        <v>136</v>
      </c>
      <c r="BM132" s="180" t="s">
        <v>137</v>
      </c>
    </row>
    <row r="133" s="13" customFormat="1">
      <c r="A133" s="13"/>
      <c r="B133" s="182"/>
      <c r="C133" s="13"/>
      <c r="D133" s="183" t="s">
        <v>138</v>
      </c>
      <c r="E133" s="184" t="s">
        <v>1</v>
      </c>
      <c r="F133" s="185" t="s">
        <v>136</v>
      </c>
      <c r="G133" s="13"/>
      <c r="H133" s="186">
        <v>4</v>
      </c>
      <c r="I133" s="187"/>
      <c r="J133" s="13"/>
      <c r="K133" s="13"/>
      <c r="L133" s="182"/>
      <c r="M133" s="188"/>
      <c r="N133" s="189"/>
      <c r="O133" s="189"/>
      <c r="P133" s="189"/>
      <c r="Q133" s="189"/>
      <c r="R133" s="189"/>
      <c r="S133" s="189"/>
      <c r="T133" s="190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184" t="s">
        <v>138</v>
      </c>
      <c r="AU133" s="184" t="s">
        <v>86</v>
      </c>
      <c r="AV133" s="13" t="s">
        <v>86</v>
      </c>
      <c r="AW133" s="13" t="s">
        <v>32</v>
      </c>
      <c r="AX133" s="13" t="s">
        <v>84</v>
      </c>
      <c r="AY133" s="184" t="s">
        <v>129</v>
      </c>
    </row>
    <row r="134" s="2" customFormat="1" ht="24.15" customHeight="1">
      <c r="A134" s="35"/>
      <c r="B134" s="168"/>
      <c r="C134" s="169" t="s">
        <v>86</v>
      </c>
      <c r="D134" s="169" t="s">
        <v>131</v>
      </c>
      <c r="E134" s="170" t="s">
        <v>139</v>
      </c>
      <c r="F134" s="171" t="s">
        <v>140</v>
      </c>
      <c r="G134" s="172" t="s">
        <v>141</v>
      </c>
      <c r="H134" s="173">
        <v>3</v>
      </c>
      <c r="I134" s="174"/>
      <c r="J134" s="175">
        <f>ROUND(I134*H134,2)</f>
        <v>0</v>
      </c>
      <c r="K134" s="171" t="s">
        <v>135</v>
      </c>
      <c r="L134" s="36"/>
      <c r="M134" s="176" t="s">
        <v>1</v>
      </c>
      <c r="N134" s="177" t="s">
        <v>41</v>
      </c>
      <c r="O134" s="74"/>
      <c r="P134" s="178">
        <f>O134*H134</f>
        <v>0</v>
      </c>
      <c r="Q134" s="178">
        <v>0</v>
      </c>
      <c r="R134" s="178">
        <f>Q134*H134</f>
        <v>0</v>
      </c>
      <c r="S134" s="178">
        <v>0</v>
      </c>
      <c r="T134" s="179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180" t="s">
        <v>136</v>
      </c>
      <c r="AT134" s="180" t="s">
        <v>131</v>
      </c>
      <c r="AU134" s="180" t="s">
        <v>86</v>
      </c>
      <c r="AY134" s="16" t="s">
        <v>129</v>
      </c>
      <c r="BE134" s="181">
        <f>IF(N134="základní",J134,0)</f>
        <v>0</v>
      </c>
      <c r="BF134" s="181">
        <f>IF(N134="snížená",J134,0)</f>
        <v>0</v>
      </c>
      <c r="BG134" s="181">
        <f>IF(N134="zákl. přenesená",J134,0)</f>
        <v>0</v>
      </c>
      <c r="BH134" s="181">
        <f>IF(N134="sníž. přenesená",J134,0)</f>
        <v>0</v>
      </c>
      <c r="BI134" s="181">
        <f>IF(N134="nulová",J134,0)</f>
        <v>0</v>
      </c>
      <c r="BJ134" s="16" t="s">
        <v>84</v>
      </c>
      <c r="BK134" s="181">
        <f>ROUND(I134*H134,2)</f>
        <v>0</v>
      </c>
      <c r="BL134" s="16" t="s">
        <v>136</v>
      </c>
      <c r="BM134" s="180" t="s">
        <v>142</v>
      </c>
    </row>
    <row r="135" s="2" customFormat="1" ht="24.15" customHeight="1">
      <c r="A135" s="35"/>
      <c r="B135" s="168"/>
      <c r="C135" s="169" t="s">
        <v>143</v>
      </c>
      <c r="D135" s="169" t="s">
        <v>131</v>
      </c>
      <c r="E135" s="170" t="s">
        <v>144</v>
      </c>
      <c r="F135" s="171" t="s">
        <v>145</v>
      </c>
      <c r="G135" s="172" t="s">
        <v>134</v>
      </c>
      <c r="H135" s="173">
        <v>0.75</v>
      </c>
      <c r="I135" s="174"/>
      <c r="J135" s="175">
        <f>ROUND(I135*H135,2)</f>
        <v>0</v>
      </c>
      <c r="K135" s="171" t="s">
        <v>135</v>
      </c>
      <c r="L135" s="36"/>
      <c r="M135" s="176" t="s">
        <v>1</v>
      </c>
      <c r="N135" s="177" t="s">
        <v>41</v>
      </c>
      <c r="O135" s="74"/>
      <c r="P135" s="178">
        <f>O135*H135</f>
        <v>0</v>
      </c>
      <c r="Q135" s="178">
        <v>0</v>
      </c>
      <c r="R135" s="178">
        <f>Q135*H135</f>
        <v>0</v>
      </c>
      <c r="S135" s="178">
        <v>0</v>
      </c>
      <c r="T135" s="179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180" t="s">
        <v>136</v>
      </c>
      <c r="AT135" s="180" t="s">
        <v>131</v>
      </c>
      <c r="AU135" s="180" t="s">
        <v>86</v>
      </c>
      <c r="AY135" s="16" t="s">
        <v>129</v>
      </c>
      <c r="BE135" s="181">
        <f>IF(N135="základní",J135,0)</f>
        <v>0</v>
      </c>
      <c r="BF135" s="181">
        <f>IF(N135="snížená",J135,0)</f>
        <v>0</v>
      </c>
      <c r="BG135" s="181">
        <f>IF(N135="zákl. přenesená",J135,0)</f>
        <v>0</v>
      </c>
      <c r="BH135" s="181">
        <f>IF(N135="sníž. přenesená",J135,0)</f>
        <v>0</v>
      </c>
      <c r="BI135" s="181">
        <f>IF(N135="nulová",J135,0)</f>
        <v>0</v>
      </c>
      <c r="BJ135" s="16" t="s">
        <v>84</v>
      </c>
      <c r="BK135" s="181">
        <f>ROUND(I135*H135,2)</f>
        <v>0</v>
      </c>
      <c r="BL135" s="16" t="s">
        <v>136</v>
      </c>
      <c r="BM135" s="180" t="s">
        <v>146</v>
      </c>
    </row>
    <row r="136" s="13" customFormat="1">
      <c r="A136" s="13"/>
      <c r="B136" s="182"/>
      <c r="C136" s="13"/>
      <c r="D136" s="183" t="s">
        <v>138</v>
      </c>
      <c r="E136" s="184" t="s">
        <v>1</v>
      </c>
      <c r="F136" s="185" t="s">
        <v>147</v>
      </c>
      <c r="G136" s="13"/>
      <c r="H136" s="186">
        <v>0.75</v>
      </c>
      <c r="I136" s="187"/>
      <c r="J136" s="13"/>
      <c r="K136" s="13"/>
      <c r="L136" s="182"/>
      <c r="M136" s="188"/>
      <c r="N136" s="189"/>
      <c r="O136" s="189"/>
      <c r="P136" s="189"/>
      <c r="Q136" s="189"/>
      <c r="R136" s="189"/>
      <c r="S136" s="189"/>
      <c r="T136" s="190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184" t="s">
        <v>138</v>
      </c>
      <c r="AU136" s="184" t="s">
        <v>86</v>
      </c>
      <c r="AV136" s="13" t="s">
        <v>86</v>
      </c>
      <c r="AW136" s="13" t="s">
        <v>32</v>
      </c>
      <c r="AX136" s="13" t="s">
        <v>84</v>
      </c>
      <c r="AY136" s="184" t="s">
        <v>129</v>
      </c>
    </row>
    <row r="137" s="2" customFormat="1" ht="24.15" customHeight="1">
      <c r="A137" s="35"/>
      <c r="B137" s="168"/>
      <c r="C137" s="169" t="s">
        <v>136</v>
      </c>
      <c r="D137" s="169" t="s">
        <v>131</v>
      </c>
      <c r="E137" s="170" t="s">
        <v>148</v>
      </c>
      <c r="F137" s="171" t="s">
        <v>149</v>
      </c>
      <c r="G137" s="172" t="s">
        <v>134</v>
      </c>
      <c r="H137" s="173">
        <v>45</v>
      </c>
      <c r="I137" s="174"/>
      <c r="J137" s="175">
        <f>ROUND(I137*H137,2)</f>
        <v>0</v>
      </c>
      <c r="K137" s="171" t="s">
        <v>135</v>
      </c>
      <c r="L137" s="36"/>
      <c r="M137" s="176" t="s">
        <v>1</v>
      </c>
      <c r="N137" s="177" t="s">
        <v>41</v>
      </c>
      <c r="O137" s="74"/>
      <c r="P137" s="178">
        <f>O137*H137</f>
        <v>0</v>
      </c>
      <c r="Q137" s="178">
        <v>0</v>
      </c>
      <c r="R137" s="178">
        <f>Q137*H137</f>
        <v>0</v>
      </c>
      <c r="S137" s="178">
        <v>0.17000000000000001</v>
      </c>
      <c r="T137" s="179">
        <f>S137*H137</f>
        <v>7.6500000000000004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80" t="s">
        <v>136</v>
      </c>
      <c r="AT137" s="180" t="s">
        <v>131</v>
      </c>
      <c r="AU137" s="180" t="s">
        <v>86</v>
      </c>
      <c r="AY137" s="16" t="s">
        <v>129</v>
      </c>
      <c r="BE137" s="181">
        <f>IF(N137="základní",J137,0)</f>
        <v>0</v>
      </c>
      <c r="BF137" s="181">
        <f>IF(N137="snížená",J137,0)</f>
        <v>0</v>
      </c>
      <c r="BG137" s="181">
        <f>IF(N137="zákl. přenesená",J137,0)</f>
        <v>0</v>
      </c>
      <c r="BH137" s="181">
        <f>IF(N137="sníž. přenesená",J137,0)</f>
        <v>0</v>
      </c>
      <c r="BI137" s="181">
        <f>IF(N137="nulová",J137,0)</f>
        <v>0</v>
      </c>
      <c r="BJ137" s="16" t="s">
        <v>84</v>
      </c>
      <c r="BK137" s="181">
        <f>ROUND(I137*H137,2)</f>
        <v>0</v>
      </c>
      <c r="BL137" s="16" t="s">
        <v>136</v>
      </c>
      <c r="BM137" s="180" t="s">
        <v>150</v>
      </c>
    </row>
    <row r="138" s="13" customFormat="1">
      <c r="A138" s="13"/>
      <c r="B138" s="182"/>
      <c r="C138" s="13"/>
      <c r="D138" s="183" t="s">
        <v>138</v>
      </c>
      <c r="E138" s="184" t="s">
        <v>1</v>
      </c>
      <c r="F138" s="185" t="s">
        <v>151</v>
      </c>
      <c r="G138" s="13"/>
      <c r="H138" s="186">
        <v>45</v>
      </c>
      <c r="I138" s="187"/>
      <c r="J138" s="13"/>
      <c r="K138" s="13"/>
      <c r="L138" s="182"/>
      <c r="M138" s="188"/>
      <c r="N138" s="189"/>
      <c r="O138" s="189"/>
      <c r="P138" s="189"/>
      <c r="Q138" s="189"/>
      <c r="R138" s="189"/>
      <c r="S138" s="189"/>
      <c r="T138" s="190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184" t="s">
        <v>138</v>
      </c>
      <c r="AU138" s="184" t="s">
        <v>86</v>
      </c>
      <c r="AV138" s="13" t="s">
        <v>86</v>
      </c>
      <c r="AW138" s="13" t="s">
        <v>32</v>
      </c>
      <c r="AX138" s="13" t="s">
        <v>84</v>
      </c>
      <c r="AY138" s="184" t="s">
        <v>129</v>
      </c>
    </row>
    <row r="139" s="2" customFormat="1" ht="24.15" customHeight="1">
      <c r="A139" s="35"/>
      <c r="B139" s="168"/>
      <c r="C139" s="169" t="s">
        <v>152</v>
      </c>
      <c r="D139" s="169" t="s">
        <v>131</v>
      </c>
      <c r="E139" s="170" t="s">
        <v>153</v>
      </c>
      <c r="F139" s="171" t="s">
        <v>154</v>
      </c>
      <c r="G139" s="172" t="s">
        <v>134</v>
      </c>
      <c r="H139" s="173">
        <v>125</v>
      </c>
      <c r="I139" s="174"/>
      <c r="J139" s="175">
        <f>ROUND(I139*H139,2)</f>
        <v>0</v>
      </c>
      <c r="K139" s="171" t="s">
        <v>135</v>
      </c>
      <c r="L139" s="36"/>
      <c r="M139" s="176" t="s">
        <v>1</v>
      </c>
      <c r="N139" s="177" t="s">
        <v>41</v>
      </c>
      <c r="O139" s="74"/>
      <c r="P139" s="178">
        <f>O139*H139</f>
        <v>0</v>
      </c>
      <c r="Q139" s="178">
        <v>4.0000000000000003E-05</v>
      </c>
      <c r="R139" s="178">
        <f>Q139*H139</f>
        <v>0.0050000000000000001</v>
      </c>
      <c r="S139" s="178">
        <v>0.11500000000000001</v>
      </c>
      <c r="T139" s="179">
        <f>S139*H139</f>
        <v>14.375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80" t="s">
        <v>136</v>
      </c>
      <c r="AT139" s="180" t="s">
        <v>131</v>
      </c>
      <c r="AU139" s="180" t="s">
        <v>86</v>
      </c>
      <c r="AY139" s="16" t="s">
        <v>129</v>
      </c>
      <c r="BE139" s="181">
        <f>IF(N139="základní",J139,0)</f>
        <v>0</v>
      </c>
      <c r="BF139" s="181">
        <f>IF(N139="snížená",J139,0)</f>
        <v>0</v>
      </c>
      <c r="BG139" s="181">
        <f>IF(N139="zákl. přenesená",J139,0)</f>
        <v>0</v>
      </c>
      <c r="BH139" s="181">
        <f>IF(N139="sníž. přenesená",J139,0)</f>
        <v>0</v>
      </c>
      <c r="BI139" s="181">
        <f>IF(N139="nulová",J139,0)</f>
        <v>0</v>
      </c>
      <c r="BJ139" s="16" t="s">
        <v>84</v>
      </c>
      <c r="BK139" s="181">
        <f>ROUND(I139*H139,2)</f>
        <v>0</v>
      </c>
      <c r="BL139" s="16" t="s">
        <v>136</v>
      </c>
      <c r="BM139" s="180" t="s">
        <v>155</v>
      </c>
    </row>
    <row r="140" s="2" customFormat="1" ht="24.15" customHeight="1">
      <c r="A140" s="35"/>
      <c r="B140" s="168"/>
      <c r="C140" s="169" t="s">
        <v>156</v>
      </c>
      <c r="D140" s="169" t="s">
        <v>131</v>
      </c>
      <c r="E140" s="170" t="s">
        <v>157</v>
      </c>
      <c r="F140" s="171" t="s">
        <v>158</v>
      </c>
      <c r="G140" s="172" t="s">
        <v>134</v>
      </c>
      <c r="H140" s="173">
        <v>615</v>
      </c>
      <c r="I140" s="174"/>
      <c r="J140" s="175">
        <f>ROUND(I140*H140,2)</f>
        <v>0</v>
      </c>
      <c r="K140" s="171" t="s">
        <v>135</v>
      </c>
      <c r="L140" s="36"/>
      <c r="M140" s="176" t="s">
        <v>1</v>
      </c>
      <c r="N140" s="177" t="s">
        <v>41</v>
      </c>
      <c r="O140" s="74"/>
      <c r="P140" s="178">
        <f>O140*H140</f>
        <v>0</v>
      </c>
      <c r="Q140" s="178">
        <v>8.0000000000000007E-05</v>
      </c>
      <c r="R140" s="178">
        <f>Q140*H140</f>
        <v>0.049200000000000001</v>
      </c>
      <c r="S140" s="178">
        <v>0.23000000000000001</v>
      </c>
      <c r="T140" s="179">
        <f>S140*H140</f>
        <v>141.45000000000002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80" t="s">
        <v>136</v>
      </c>
      <c r="AT140" s="180" t="s">
        <v>131</v>
      </c>
      <c r="AU140" s="180" t="s">
        <v>86</v>
      </c>
      <c r="AY140" s="16" t="s">
        <v>129</v>
      </c>
      <c r="BE140" s="181">
        <f>IF(N140="základní",J140,0)</f>
        <v>0</v>
      </c>
      <c r="BF140" s="181">
        <f>IF(N140="snížená",J140,0)</f>
        <v>0</v>
      </c>
      <c r="BG140" s="181">
        <f>IF(N140="zákl. přenesená",J140,0)</f>
        <v>0</v>
      </c>
      <c r="BH140" s="181">
        <f>IF(N140="sníž. přenesená",J140,0)</f>
        <v>0</v>
      </c>
      <c r="BI140" s="181">
        <f>IF(N140="nulová",J140,0)</f>
        <v>0</v>
      </c>
      <c r="BJ140" s="16" t="s">
        <v>84</v>
      </c>
      <c r="BK140" s="181">
        <f>ROUND(I140*H140,2)</f>
        <v>0</v>
      </c>
      <c r="BL140" s="16" t="s">
        <v>136</v>
      </c>
      <c r="BM140" s="180" t="s">
        <v>159</v>
      </c>
    </row>
    <row r="141" s="2" customFormat="1" ht="16.5" customHeight="1">
      <c r="A141" s="35"/>
      <c r="B141" s="168"/>
      <c r="C141" s="169" t="s">
        <v>160</v>
      </c>
      <c r="D141" s="169" t="s">
        <v>131</v>
      </c>
      <c r="E141" s="170" t="s">
        <v>161</v>
      </c>
      <c r="F141" s="171" t="s">
        <v>162</v>
      </c>
      <c r="G141" s="172" t="s">
        <v>163</v>
      </c>
      <c r="H141" s="173">
        <v>279</v>
      </c>
      <c r="I141" s="174"/>
      <c r="J141" s="175">
        <f>ROUND(I141*H141,2)</f>
        <v>0</v>
      </c>
      <c r="K141" s="171" t="s">
        <v>135</v>
      </c>
      <c r="L141" s="36"/>
      <c r="M141" s="176" t="s">
        <v>1</v>
      </c>
      <c r="N141" s="177" t="s">
        <v>41</v>
      </c>
      <c r="O141" s="74"/>
      <c r="P141" s="178">
        <f>O141*H141</f>
        <v>0</v>
      </c>
      <c r="Q141" s="178">
        <v>0</v>
      </c>
      <c r="R141" s="178">
        <f>Q141*H141</f>
        <v>0</v>
      </c>
      <c r="S141" s="178">
        <v>0.28999999999999998</v>
      </c>
      <c r="T141" s="179">
        <f>S141*H141</f>
        <v>80.909999999999997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80" t="s">
        <v>136</v>
      </c>
      <c r="AT141" s="180" t="s">
        <v>131</v>
      </c>
      <c r="AU141" s="180" t="s">
        <v>86</v>
      </c>
      <c r="AY141" s="16" t="s">
        <v>129</v>
      </c>
      <c r="BE141" s="181">
        <f>IF(N141="základní",J141,0)</f>
        <v>0</v>
      </c>
      <c r="BF141" s="181">
        <f>IF(N141="snížená",J141,0)</f>
        <v>0</v>
      </c>
      <c r="BG141" s="181">
        <f>IF(N141="zákl. přenesená",J141,0)</f>
        <v>0</v>
      </c>
      <c r="BH141" s="181">
        <f>IF(N141="sníž. přenesená",J141,0)</f>
        <v>0</v>
      </c>
      <c r="BI141" s="181">
        <f>IF(N141="nulová",J141,0)</f>
        <v>0</v>
      </c>
      <c r="BJ141" s="16" t="s">
        <v>84</v>
      </c>
      <c r="BK141" s="181">
        <f>ROUND(I141*H141,2)</f>
        <v>0</v>
      </c>
      <c r="BL141" s="16" t="s">
        <v>136</v>
      </c>
      <c r="BM141" s="180" t="s">
        <v>164</v>
      </c>
    </row>
    <row r="142" s="2" customFormat="1" ht="16.5" customHeight="1">
      <c r="A142" s="35"/>
      <c r="B142" s="168"/>
      <c r="C142" s="169" t="s">
        <v>165</v>
      </c>
      <c r="D142" s="169" t="s">
        <v>131</v>
      </c>
      <c r="E142" s="170" t="s">
        <v>166</v>
      </c>
      <c r="F142" s="171" t="s">
        <v>167</v>
      </c>
      <c r="G142" s="172" t="s">
        <v>163</v>
      </c>
      <c r="H142" s="173">
        <v>185</v>
      </c>
      <c r="I142" s="174"/>
      <c r="J142" s="175">
        <f>ROUND(I142*H142,2)</f>
        <v>0</v>
      </c>
      <c r="K142" s="171" t="s">
        <v>135</v>
      </c>
      <c r="L142" s="36"/>
      <c r="M142" s="176" t="s">
        <v>1</v>
      </c>
      <c r="N142" s="177" t="s">
        <v>41</v>
      </c>
      <c r="O142" s="74"/>
      <c r="P142" s="178">
        <f>O142*H142</f>
        <v>0</v>
      </c>
      <c r="Q142" s="178">
        <v>0</v>
      </c>
      <c r="R142" s="178">
        <f>Q142*H142</f>
        <v>0</v>
      </c>
      <c r="S142" s="178">
        <v>0.040000000000000001</v>
      </c>
      <c r="T142" s="179">
        <f>S142*H142</f>
        <v>7.4000000000000004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80" t="s">
        <v>136</v>
      </c>
      <c r="AT142" s="180" t="s">
        <v>131</v>
      </c>
      <c r="AU142" s="180" t="s">
        <v>86</v>
      </c>
      <c r="AY142" s="16" t="s">
        <v>129</v>
      </c>
      <c r="BE142" s="181">
        <f>IF(N142="základní",J142,0)</f>
        <v>0</v>
      </c>
      <c r="BF142" s="181">
        <f>IF(N142="snížená",J142,0)</f>
        <v>0</v>
      </c>
      <c r="BG142" s="181">
        <f>IF(N142="zákl. přenesená",J142,0)</f>
        <v>0</v>
      </c>
      <c r="BH142" s="181">
        <f>IF(N142="sníž. přenesená",J142,0)</f>
        <v>0</v>
      </c>
      <c r="BI142" s="181">
        <f>IF(N142="nulová",J142,0)</f>
        <v>0</v>
      </c>
      <c r="BJ142" s="16" t="s">
        <v>84</v>
      </c>
      <c r="BK142" s="181">
        <f>ROUND(I142*H142,2)</f>
        <v>0</v>
      </c>
      <c r="BL142" s="16" t="s">
        <v>136</v>
      </c>
      <c r="BM142" s="180" t="s">
        <v>168</v>
      </c>
    </row>
    <row r="143" s="2" customFormat="1" ht="24.15" customHeight="1">
      <c r="A143" s="35"/>
      <c r="B143" s="168"/>
      <c r="C143" s="169" t="s">
        <v>169</v>
      </c>
      <c r="D143" s="169" t="s">
        <v>131</v>
      </c>
      <c r="E143" s="170" t="s">
        <v>170</v>
      </c>
      <c r="F143" s="171" t="s">
        <v>171</v>
      </c>
      <c r="G143" s="172" t="s">
        <v>134</v>
      </c>
      <c r="H143" s="173">
        <v>540</v>
      </c>
      <c r="I143" s="174"/>
      <c r="J143" s="175">
        <f>ROUND(I143*H143,2)</f>
        <v>0</v>
      </c>
      <c r="K143" s="171" t="s">
        <v>135</v>
      </c>
      <c r="L143" s="36"/>
      <c r="M143" s="176" t="s">
        <v>1</v>
      </c>
      <c r="N143" s="177" t="s">
        <v>41</v>
      </c>
      <c r="O143" s="74"/>
      <c r="P143" s="178">
        <f>O143*H143</f>
        <v>0</v>
      </c>
      <c r="Q143" s="178">
        <v>0</v>
      </c>
      <c r="R143" s="178">
        <f>Q143*H143</f>
        <v>0</v>
      </c>
      <c r="S143" s="178">
        <v>0</v>
      </c>
      <c r="T143" s="179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80" t="s">
        <v>136</v>
      </c>
      <c r="AT143" s="180" t="s">
        <v>131</v>
      </c>
      <c r="AU143" s="180" t="s">
        <v>86</v>
      </c>
      <c r="AY143" s="16" t="s">
        <v>129</v>
      </c>
      <c r="BE143" s="181">
        <f>IF(N143="základní",J143,0)</f>
        <v>0</v>
      </c>
      <c r="BF143" s="181">
        <f>IF(N143="snížená",J143,0)</f>
        <v>0</v>
      </c>
      <c r="BG143" s="181">
        <f>IF(N143="zákl. přenesená",J143,0)</f>
        <v>0</v>
      </c>
      <c r="BH143" s="181">
        <f>IF(N143="sníž. přenesená",J143,0)</f>
        <v>0</v>
      </c>
      <c r="BI143" s="181">
        <f>IF(N143="nulová",J143,0)</f>
        <v>0</v>
      </c>
      <c r="BJ143" s="16" t="s">
        <v>84</v>
      </c>
      <c r="BK143" s="181">
        <f>ROUND(I143*H143,2)</f>
        <v>0</v>
      </c>
      <c r="BL143" s="16" t="s">
        <v>136</v>
      </c>
      <c r="BM143" s="180" t="s">
        <v>172</v>
      </c>
    </row>
    <row r="144" s="2" customFormat="1" ht="33" customHeight="1">
      <c r="A144" s="35"/>
      <c r="B144" s="168"/>
      <c r="C144" s="169" t="s">
        <v>81</v>
      </c>
      <c r="D144" s="169" t="s">
        <v>131</v>
      </c>
      <c r="E144" s="170" t="s">
        <v>173</v>
      </c>
      <c r="F144" s="171" t="s">
        <v>174</v>
      </c>
      <c r="G144" s="172" t="s">
        <v>175</v>
      </c>
      <c r="H144" s="173">
        <v>535.91999999999996</v>
      </c>
      <c r="I144" s="174"/>
      <c r="J144" s="175">
        <f>ROUND(I144*H144,2)</f>
        <v>0</v>
      </c>
      <c r="K144" s="171" t="s">
        <v>135</v>
      </c>
      <c r="L144" s="36"/>
      <c r="M144" s="176" t="s">
        <v>1</v>
      </c>
      <c r="N144" s="177" t="s">
        <v>41</v>
      </c>
      <c r="O144" s="74"/>
      <c r="P144" s="178">
        <f>O144*H144</f>
        <v>0</v>
      </c>
      <c r="Q144" s="178">
        <v>0</v>
      </c>
      <c r="R144" s="178">
        <f>Q144*H144</f>
        <v>0</v>
      </c>
      <c r="S144" s="178">
        <v>0</v>
      </c>
      <c r="T144" s="179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0" t="s">
        <v>136</v>
      </c>
      <c r="AT144" s="180" t="s">
        <v>131</v>
      </c>
      <c r="AU144" s="180" t="s">
        <v>86</v>
      </c>
      <c r="AY144" s="16" t="s">
        <v>129</v>
      </c>
      <c r="BE144" s="181">
        <f>IF(N144="základní",J144,0)</f>
        <v>0</v>
      </c>
      <c r="BF144" s="181">
        <f>IF(N144="snížená",J144,0)</f>
        <v>0</v>
      </c>
      <c r="BG144" s="181">
        <f>IF(N144="zákl. přenesená",J144,0)</f>
        <v>0</v>
      </c>
      <c r="BH144" s="181">
        <f>IF(N144="sníž. přenesená",J144,0)</f>
        <v>0</v>
      </c>
      <c r="BI144" s="181">
        <f>IF(N144="nulová",J144,0)</f>
        <v>0</v>
      </c>
      <c r="BJ144" s="16" t="s">
        <v>84</v>
      </c>
      <c r="BK144" s="181">
        <f>ROUND(I144*H144,2)</f>
        <v>0</v>
      </c>
      <c r="BL144" s="16" t="s">
        <v>136</v>
      </c>
      <c r="BM144" s="180" t="s">
        <v>176</v>
      </c>
    </row>
    <row r="145" s="13" customFormat="1">
      <c r="A145" s="13"/>
      <c r="B145" s="182"/>
      <c r="C145" s="13"/>
      <c r="D145" s="183" t="s">
        <v>138</v>
      </c>
      <c r="E145" s="184" t="s">
        <v>1</v>
      </c>
      <c r="F145" s="185" t="s">
        <v>177</v>
      </c>
      <c r="G145" s="13"/>
      <c r="H145" s="186">
        <v>119.59999999999999</v>
      </c>
      <c r="I145" s="187"/>
      <c r="J145" s="13"/>
      <c r="K145" s="13"/>
      <c r="L145" s="182"/>
      <c r="M145" s="188"/>
      <c r="N145" s="189"/>
      <c r="O145" s="189"/>
      <c r="P145" s="189"/>
      <c r="Q145" s="189"/>
      <c r="R145" s="189"/>
      <c r="S145" s="189"/>
      <c r="T145" s="190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184" t="s">
        <v>138</v>
      </c>
      <c r="AU145" s="184" t="s">
        <v>86</v>
      </c>
      <c r="AV145" s="13" t="s">
        <v>86</v>
      </c>
      <c r="AW145" s="13" t="s">
        <v>32</v>
      </c>
      <c r="AX145" s="13" t="s">
        <v>76</v>
      </c>
      <c r="AY145" s="184" t="s">
        <v>129</v>
      </c>
    </row>
    <row r="146" s="13" customFormat="1">
      <c r="A146" s="13"/>
      <c r="B146" s="182"/>
      <c r="C146" s="13"/>
      <c r="D146" s="183" t="s">
        <v>138</v>
      </c>
      <c r="E146" s="184" t="s">
        <v>1</v>
      </c>
      <c r="F146" s="185" t="s">
        <v>178</v>
      </c>
      <c r="G146" s="13"/>
      <c r="H146" s="186">
        <v>104</v>
      </c>
      <c r="I146" s="187"/>
      <c r="J146" s="13"/>
      <c r="K146" s="13"/>
      <c r="L146" s="182"/>
      <c r="M146" s="188"/>
      <c r="N146" s="189"/>
      <c r="O146" s="189"/>
      <c r="P146" s="189"/>
      <c r="Q146" s="189"/>
      <c r="R146" s="189"/>
      <c r="S146" s="189"/>
      <c r="T146" s="190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184" t="s">
        <v>138</v>
      </c>
      <c r="AU146" s="184" t="s">
        <v>86</v>
      </c>
      <c r="AV146" s="13" t="s">
        <v>86</v>
      </c>
      <c r="AW146" s="13" t="s">
        <v>32</v>
      </c>
      <c r="AX146" s="13" t="s">
        <v>76</v>
      </c>
      <c r="AY146" s="184" t="s">
        <v>129</v>
      </c>
    </row>
    <row r="147" s="13" customFormat="1">
      <c r="A147" s="13"/>
      <c r="B147" s="182"/>
      <c r="C147" s="13"/>
      <c r="D147" s="183" t="s">
        <v>138</v>
      </c>
      <c r="E147" s="184" t="s">
        <v>1</v>
      </c>
      <c r="F147" s="185" t="s">
        <v>179</v>
      </c>
      <c r="G147" s="13"/>
      <c r="H147" s="186">
        <v>27</v>
      </c>
      <c r="I147" s="187"/>
      <c r="J147" s="13"/>
      <c r="K147" s="13"/>
      <c r="L147" s="182"/>
      <c r="M147" s="188"/>
      <c r="N147" s="189"/>
      <c r="O147" s="189"/>
      <c r="P147" s="189"/>
      <c r="Q147" s="189"/>
      <c r="R147" s="189"/>
      <c r="S147" s="189"/>
      <c r="T147" s="190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184" t="s">
        <v>138</v>
      </c>
      <c r="AU147" s="184" t="s">
        <v>86</v>
      </c>
      <c r="AV147" s="13" t="s">
        <v>86</v>
      </c>
      <c r="AW147" s="13" t="s">
        <v>32</v>
      </c>
      <c r="AX147" s="13" t="s">
        <v>76</v>
      </c>
      <c r="AY147" s="184" t="s">
        <v>129</v>
      </c>
    </row>
    <row r="148" s="13" customFormat="1">
      <c r="A148" s="13"/>
      <c r="B148" s="182"/>
      <c r="C148" s="13"/>
      <c r="D148" s="183" t="s">
        <v>138</v>
      </c>
      <c r="E148" s="184" t="s">
        <v>1</v>
      </c>
      <c r="F148" s="185" t="s">
        <v>180</v>
      </c>
      <c r="G148" s="13"/>
      <c r="H148" s="186">
        <v>144.90000000000001</v>
      </c>
      <c r="I148" s="187"/>
      <c r="J148" s="13"/>
      <c r="K148" s="13"/>
      <c r="L148" s="182"/>
      <c r="M148" s="188"/>
      <c r="N148" s="189"/>
      <c r="O148" s="189"/>
      <c r="P148" s="189"/>
      <c r="Q148" s="189"/>
      <c r="R148" s="189"/>
      <c r="S148" s="189"/>
      <c r="T148" s="190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184" t="s">
        <v>138</v>
      </c>
      <c r="AU148" s="184" t="s">
        <v>86</v>
      </c>
      <c r="AV148" s="13" t="s">
        <v>86</v>
      </c>
      <c r="AW148" s="13" t="s">
        <v>32</v>
      </c>
      <c r="AX148" s="13" t="s">
        <v>76</v>
      </c>
      <c r="AY148" s="184" t="s">
        <v>129</v>
      </c>
    </row>
    <row r="149" s="13" customFormat="1">
      <c r="A149" s="13"/>
      <c r="B149" s="182"/>
      <c r="C149" s="13"/>
      <c r="D149" s="183" t="s">
        <v>138</v>
      </c>
      <c r="E149" s="184" t="s">
        <v>1</v>
      </c>
      <c r="F149" s="185" t="s">
        <v>181</v>
      </c>
      <c r="G149" s="13"/>
      <c r="H149" s="186">
        <v>8.3200000000000003</v>
      </c>
      <c r="I149" s="187"/>
      <c r="J149" s="13"/>
      <c r="K149" s="13"/>
      <c r="L149" s="182"/>
      <c r="M149" s="188"/>
      <c r="N149" s="189"/>
      <c r="O149" s="189"/>
      <c r="P149" s="189"/>
      <c r="Q149" s="189"/>
      <c r="R149" s="189"/>
      <c r="S149" s="189"/>
      <c r="T149" s="190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184" t="s">
        <v>138</v>
      </c>
      <c r="AU149" s="184" t="s">
        <v>86</v>
      </c>
      <c r="AV149" s="13" t="s">
        <v>86</v>
      </c>
      <c r="AW149" s="13" t="s">
        <v>32</v>
      </c>
      <c r="AX149" s="13" t="s">
        <v>76</v>
      </c>
      <c r="AY149" s="184" t="s">
        <v>129</v>
      </c>
    </row>
    <row r="150" s="13" customFormat="1">
      <c r="A150" s="13"/>
      <c r="B150" s="182"/>
      <c r="C150" s="13"/>
      <c r="D150" s="183" t="s">
        <v>138</v>
      </c>
      <c r="E150" s="184" t="s">
        <v>1</v>
      </c>
      <c r="F150" s="185" t="s">
        <v>182</v>
      </c>
      <c r="G150" s="13"/>
      <c r="H150" s="186">
        <v>8.0999999999999996</v>
      </c>
      <c r="I150" s="187"/>
      <c r="J150" s="13"/>
      <c r="K150" s="13"/>
      <c r="L150" s="182"/>
      <c r="M150" s="188"/>
      <c r="N150" s="189"/>
      <c r="O150" s="189"/>
      <c r="P150" s="189"/>
      <c r="Q150" s="189"/>
      <c r="R150" s="189"/>
      <c r="S150" s="189"/>
      <c r="T150" s="190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184" t="s">
        <v>138</v>
      </c>
      <c r="AU150" s="184" t="s">
        <v>86</v>
      </c>
      <c r="AV150" s="13" t="s">
        <v>86</v>
      </c>
      <c r="AW150" s="13" t="s">
        <v>32</v>
      </c>
      <c r="AX150" s="13" t="s">
        <v>76</v>
      </c>
      <c r="AY150" s="184" t="s">
        <v>129</v>
      </c>
    </row>
    <row r="151" s="13" customFormat="1">
      <c r="A151" s="13"/>
      <c r="B151" s="182"/>
      <c r="C151" s="13"/>
      <c r="D151" s="183" t="s">
        <v>138</v>
      </c>
      <c r="E151" s="184" t="s">
        <v>1</v>
      </c>
      <c r="F151" s="185" t="s">
        <v>183</v>
      </c>
      <c r="G151" s="13"/>
      <c r="H151" s="186">
        <v>57.5</v>
      </c>
      <c r="I151" s="187"/>
      <c r="J151" s="13"/>
      <c r="K151" s="13"/>
      <c r="L151" s="182"/>
      <c r="M151" s="188"/>
      <c r="N151" s="189"/>
      <c r="O151" s="189"/>
      <c r="P151" s="189"/>
      <c r="Q151" s="189"/>
      <c r="R151" s="189"/>
      <c r="S151" s="189"/>
      <c r="T151" s="190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184" t="s">
        <v>138</v>
      </c>
      <c r="AU151" s="184" t="s">
        <v>86</v>
      </c>
      <c r="AV151" s="13" t="s">
        <v>86</v>
      </c>
      <c r="AW151" s="13" t="s">
        <v>32</v>
      </c>
      <c r="AX151" s="13" t="s">
        <v>76</v>
      </c>
      <c r="AY151" s="184" t="s">
        <v>129</v>
      </c>
    </row>
    <row r="152" s="13" customFormat="1">
      <c r="A152" s="13"/>
      <c r="B152" s="182"/>
      <c r="C152" s="13"/>
      <c r="D152" s="183" t="s">
        <v>138</v>
      </c>
      <c r="E152" s="184" t="s">
        <v>1</v>
      </c>
      <c r="F152" s="185" t="s">
        <v>184</v>
      </c>
      <c r="G152" s="13"/>
      <c r="H152" s="186">
        <v>50</v>
      </c>
      <c r="I152" s="187"/>
      <c r="J152" s="13"/>
      <c r="K152" s="13"/>
      <c r="L152" s="182"/>
      <c r="M152" s="188"/>
      <c r="N152" s="189"/>
      <c r="O152" s="189"/>
      <c r="P152" s="189"/>
      <c r="Q152" s="189"/>
      <c r="R152" s="189"/>
      <c r="S152" s="189"/>
      <c r="T152" s="190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184" t="s">
        <v>138</v>
      </c>
      <c r="AU152" s="184" t="s">
        <v>86</v>
      </c>
      <c r="AV152" s="13" t="s">
        <v>86</v>
      </c>
      <c r="AW152" s="13" t="s">
        <v>32</v>
      </c>
      <c r="AX152" s="13" t="s">
        <v>76</v>
      </c>
      <c r="AY152" s="184" t="s">
        <v>129</v>
      </c>
    </row>
    <row r="153" s="13" customFormat="1">
      <c r="A153" s="13"/>
      <c r="B153" s="182"/>
      <c r="C153" s="13"/>
      <c r="D153" s="183" t="s">
        <v>138</v>
      </c>
      <c r="E153" s="184" t="s">
        <v>1</v>
      </c>
      <c r="F153" s="185" t="s">
        <v>185</v>
      </c>
      <c r="G153" s="13"/>
      <c r="H153" s="186">
        <v>12.5</v>
      </c>
      <c r="I153" s="187"/>
      <c r="J153" s="13"/>
      <c r="K153" s="13"/>
      <c r="L153" s="182"/>
      <c r="M153" s="188"/>
      <c r="N153" s="189"/>
      <c r="O153" s="189"/>
      <c r="P153" s="189"/>
      <c r="Q153" s="189"/>
      <c r="R153" s="189"/>
      <c r="S153" s="189"/>
      <c r="T153" s="190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184" t="s">
        <v>138</v>
      </c>
      <c r="AU153" s="184" t="s">
        <v>86</v>
      </c>
      <c r="AV153" s="13" t="s">
        <v>86</v>
      </c>
      <c r="AW153" s="13" t="s">
        <v>32</v>
      </c>
      <c r="AX153" s="13" t="s">
        <v>76</v>
      </c>
      <c r="AY153" s="184" t="s">
        <v>129</v>
      </c>
    </row>
    <row r="154" s="13" customFormat="1">
      <c r="A154" s="13"/>
      <c r="B154" s="182"/>
      <c r="C154" s="13"/>
      <c r="D154" s="183" t="s">
        <v>138</v>
      </c>
      <c r="E154" s="184" t="s">
        <v>1</v>
      </c>
      <c r="F154" s="185" t="s">
        <v>186</v>
      </c>
      <c r="G154" s="13"/>
      <c r="H154" s="186">
        <v>4</v>
      </c>
      <c r="I154" s="187"/>
      <c r="J154" s="13"/>
      <c r="K154" s="13"/>
      <c r="L154" s="182"/>
      <c r="M154" s="188"/>
      <c r="N154" s="189"/>
      <c r="O154" s="189"/>
      <c r="P154" s="189"/>
      <c r="Q154" s="189"/>
      <c r="R154" s="189"/>
      <c r="S154" s="189"/>
      <c r="T154" s="190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184" t="s">
        <v>138</v>
      </c>
      <c r="AU154" s="184" t="s">
        <v>86</v>
      </c>
      <c r="AV154" s="13" t="s">
        <v>86</v>
      </c>
      <c r="AW154" s="13" t="s">
        <v>32</v>
      </c>
      <c r="AX154" s="13" t="s">
        <v>76</v>
      </c>
      <c r="AY154" s="184" t="s">
        <v>129</v>
      </c>
    </row>
    <row r="155" s="2" customFormat="1" ht="33" customHeight="1">
      <c r="A155" s="35"/>
      <c r="B155" s="168"/>
      <c r="C155" s="169" t="s">
        <v>187</v>
      </c>
      <c r="D155" s="169" t="s">
        <v>131</v>
      </c>
      <c r="E155" s="170" t="s">
        <v>188</v>
      </c>
      <c r="F155" s="171" t="s">
        <v>189</v>
      </c>
      <c r="G155" s="172" t="s">
        <v>175</v>
      </c>
      <c r="H155" s="173">
        <v>9.1199999999999992</v>
      </c>
      <c r="I155" s="174"/>
      <c r="J155" s="175">
        <f>ROUND(I155*H155,2)</f>
        <v>0</v>
      </c>
      <c r="K155" s="171" t="s">
        <v>135</v>
      </c>
      <c r="L155" s="36"/>
      <c r="M155" s="176" t="s">
        <v>1</v>
      </c>
      <c r="N155" s="177" t="s">
        <v>41</v>
      </c>
      <c r="O155" s="74"/>
      <c r="P155" s="178">
        <f>O155*H155</f>
        <v>0</v>
      </c>
      <c r="Q155" s="178">
        <v>0</v>
      </c>
      <c r="R155" s="178">
        <f>Q155*H155</f>
        <v>0</v>
      </c>
      <c r="S155" s="178">
        <v>0</v>
      </c>
      <c r="T155" s="179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80" t="s">
        <v>136</v>
      </c>
      <c r="AT155" s="180" t="s">
        <v>131</v>
      </c>
      <c r="AU155" s="180" t="s">
        <v>86</v>
      </c>
      <c r="AY155" s="16" t="s">
        <v>129</v>
      </c>
      <c r="BE155" s="181">
        <f>IF(N155="základní",J155,0)</f>
        <v>0</v>
      </c>
      <c r="BF155" s="181">
        <f>IF(N155="snížená",J155,0)</f>
        <v>0</v>
      </c>
      <c r="BG155" s="181">
        <f>IF(N155="zákl. přenesená",J155,0)</f>
        <v>0</v>
      </c>
      <c r="BH155" s="181">
        <f>IF(N155="sníž. přenesená",J155,0)</f>
        <v>0</v>
      </c>
      <c r="BI155" s="181">
        <f>IF(N155="nulová",J155,0)</f>
        <v>0</v>
      </c>
      <c r="BJ155" s="16" t="s">
        <v>84</v>
      </c>
      <c r="BK155" s="181">
        <f>ROUND(I155*H155,2)</f>
        <v>0</v>
      </c>
      <c r="BL155" s="16" t="s">
        <v>136</v>
      </c>
      <c r="BM155" s="180" t="s">
        <v>190</v>
      </c>
    </row>
    <row r="156" s="13" customFormat="1">
      <c r="A156" s="13"/>
      <c r="B156" s="182"/>
      <c r="C156" s="13"/>
      <c r="D156" s="183" t="s">
        <v>138</v>
      </c>
      <c r="E156" s="184" t="s">
        <v>1</v>
      </c>
      <c r="F156" s="185" t="s">
        <v>191</v>
      </c>
      <c r="G156" s="13"/>
      <c r="H156" s="186">
        <v>9.1199999999999992</v>
      </c>
      <c r="I156" s="187"/>
      <c r="J156" s="13"/>
      <c r="K156" s="13"/>
      <c r="L156" s="182"/>
      <c r="M156" s="188"/>
      <c r="N156" s="189"/>
      <c r="O156" s="189"/>
      <c r="P156" s="189"/>
      <c r="Q156" s="189"/>
      <c r="R156" s="189"/>
      <c r="S156" s="189"/>
      <c r="T156" s="190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184" t="s">
        <v>138</v>
      </c>
      <c r="AU156" s="184" t="s">
        <v>86</v>
      </c>
      <c r="AV156" s="13" t="s">
        <v>86</v>
      </c>
      <c r="AW156" s="13" t="s">
        <v>32</v>
      </c>
      <c r="AX156" s="13" t="s">
        <v>76</v>
      </c>
      <c r="AY156" s="184" t="s">
        <v>129</v>
      </c>
    </row>
    <row r="157" s="2" customFormat="1" ht="24.15" customHeight="1">
      <c r="A157" s="35"/>
      <c r="B157" s="168"/>
      <c r="C157" s="169" t="s">
        <v>192</v>
      </c>
      <c r="D157" s="169" t="s">
        <v>131</v>
      </c>
      <c r="E157" s="170" t="s">
        <v>193</v>
      </c>
      <c r="F157" s="171" t="s">
        <v>194</v>
      </c>
      <c r="G157" s="172" t="s">
        <v>175</v>
      </c>
      <c r="H157" s="173">
        <v>10</v>
      </c>
      <c r="I157" s="174"/>
      <c r="J157" s="175">
        <f>ROUND(I157*H157,2)</f>
        <v>0</v>
      </c>
      <c r="K157" s="171" t="s">
        <v>135</v>
      </c>
      <c r="L157" s="36"/>
      <c r="M157" s="176" t="s">
        <v>1</v>
      </c>
      <c r="N157" s="177" t="s">
        <v>41</v>
      </c>
      <c r="O157" s="74"/>
      <c r="P157" s="178">
        <f>O157*H157</f>
        <v>0</v>
      </c>
      <c r="Q157" s="178">
        <v>0</v>
      </c>
      <c r="R157" s="178">
        <f>Q157*H157</f>
        <v>0</v>
      </c>
      <c r="S157" s="178">
        <v>0</v>
      </c>
      <c r="T157" s="179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80" t="s">
        <v>136</v>
      </c>
      <c r="AT157" s="180" t="s">
        <v>131</v>
      </c>
      <c r="AU157" s="180" t="s">
        <v>86</v>
      </c>
      <c r="AY157" s="16" t="s">
        <v>129</v>
      </c>
      <c r="BE157" s="181">
        <f>IF(N157="základní",J157,0)</f>
        <v>0</v>
      </c>
      <c r="BF157" s="181">
        <f>IF(N157="snížená",J157,0)</f>
        <v>0</v>
      </c>
      <c r="BG157" s="181">
        <f>IF(N157="zákl. přenesená",J157,0)</f>
        <v>0</v>
      </c>
      <c r="BH157" s="181">
        <f>IF(N157="sníž. přenesená",J157,0)</f>
        <v>0</v>
      </c>
      <c r="BI157" s="181">
        <f>IF(N157="nulová",J157,0)</f>
        <v>0</v>
      </c>
      <c r="BJ157" s="16" t="s">
        <v>84</v>
      </c>
      <c r="BK157" s="181">
        <f>ROUND(I157*H157,2)</f>
        <v>0</v>
      </c>
      <c r="BL157" s="16" t="s">
        <v>136</v>
      </c>
      <c r="BM157" s="180" t="s">
        <v>195</v>
      </c>
    </row>
    <row r="158" s="13" customFormat="1">
      <c r="A158" s="13"/>
      <c r="B158" s="182"/>
      <c r="C158" s="13"/>
      <c r="D158" s="183" t="s">
        <v>138</v>
      </c>
      <c r="E158" s="184" t="s">
        <v>1</v>
      </c>
      <c r="F158" s="185" t="s">
        <v>196</v>
      </c>
      <c r="G158" s="13"/>
      <c r="H158" s="186">
        <v>10</v>
      </c>
      <c r="I158" s="187"/>
      <c r="J158" s="13"/>
      <c r="K158" s="13"/>
      <c r="L158" s="182"/>
      <c r="M158" s="188"/>
      <c r="N158" s="189"/>
      <c r="O158" s="189"/>
      <c r="P158" s="189"/>
      <c r="Q158" s="189"/>
      <c r="R158" s="189"/>
      <c r="S158" s="189"/>
      <c r="T158" s="190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184" t="s">
        <v>138</v>
      </c>
      <c r="AU158" s="184" t="s">
        <v>86</v>
      </c>
      <c r="AV158" s="13" t="s">
        <v>86</v>
      </c>
      <c r="AW158" s="13" t="s">
        <v>32</v>
      </c>
      <c r="AX158" s="13" t="s">
        <v>84</v>
      </c>
      <c r="AY158" s="184" t="s">
        <v>129</v>
      </c>
    </row>
    <row r="159" s="2" customFormat="1" ht="37.8" customHeight="1">
      <c r="A159" s="35"/>
      <c r="B159" s="168"/>
      <c r="C159" s="169" t="s">
        <v>197</v>
      </c>
      <c r="D159" s="169" t="s">
        <v>131</v>
      </c>
      <c r="E159" s="170" t="s">
        <v>198</v>
      </c>
      <c r="F159" s="171" t="s">
        <v>199</v>
      </c>
      <c r="G159" s="172" t="s">
        <v>175</v>
      </c>
      <c r="H159" s="173">
        <v>555.03999999999996</v>
      </c>
      <c r="I159" s="174"/>
      <c r="J159" s="175">
        <f>ROUND(I159*H159,2)</f>
        <v>0</v>
      </c>
      <c r="K159" s="171" t="s">
        <v>135</v>
      </c>
      <c r="L159" s="36"/>
      <c r="M159" s="176" t="s">
        <v>1</v>
      </c>
      <c r="N159" s="177" t="s">
        <v>41</v>
      </c>
      <c r="O159" s="74"/>
      <c r="P159" s="178">
        <f>O159*H159</f>
        <v>0</v>
      </c>
      <c r="Q159" s="178">
        <v>0</v>
      </c>
      <c r="R159" s="178">
        <f>Q159*H159</f>
        <v>0</v>
      </c>
      <c r="S159" s="178">
        <v>0</v>
      </c>
      <c r="T159" s="179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80" t="s">
        <v>136</v>
      </c>
      <c r="AT159" s="180" t="s">
        <v>131</v>
      </c>
      <c r="AU159" s="180" t="s">
        <v>86</v>
      </c>
      <c r="AY159" s="16" t="s">
        <v>129</v>
      </c>
      <c r="BE159" s="181">
        <f>IF(N159="základní",J159,0)</f>
        <v>0</v>
      </c>
      <c r="BF159" s="181">
        <f>IF(N159="snížená",J159,0)</f>
        <v>0</v>
      </c>
      <c r="BG159" s="181">
        <f>IF(N159="zákl. přenesená",J159,0)</f>
        <v>0</v>
      </c>
      <c r="BH159" s="181">
        <f>IF(N159="sníž. přenesená",J159,0)</f>
        <v>0</v>
      </c>
      <c r="BI159" s="181">
        <f>IF(N159="nulová",J159,0)</f>
        <v>0</v>
      </c>
      <c r="BJ159" s="16" t="s">
        <v>84</v>
      </c>
      <c r="BK159" s="181">
        <f>ROUND(I159*H159,2)</f>
        <v>0</v>
      </c>
      <c r="BL159" s="16" t="s">
        <v>136</v>
      </c>
      <c r="BM159" s="180" t="s">
        <v>200</v>
      </c>
    </row>
    <row r="160" s="13" customFormat="1">
      <c r="A160" s="13"/>
      <c r="B160" s="182"/>
      <c r="C160" s="13"/>
      <c r="D160" s="183" t="s">
        <v>138</v>
      </c>
      <c r="E160" s="184" t="s">
        <v>1</v>
      </c>
      <c r="F160" s="185" t="s">
        <v>201</v>
      </c>
      <c r="G160" s="13"/>
      <c r="H160" s="186">
        <v>555.03999999999996</v>
      </c>
      <c r="I160" s="187"/>
      <c r="J160" s="13"/>
      <c r="K160" s="13"/>
      <c r="L160" s="182"/>
      <c r="M160" s="188"/>
      <c r="N160" s="189"/>
      <c r="O160" s="189"/>
      <c r="P160" s="189"/>
      <c r="Q160" s="189"/>
      <c r="R160" s="189"/>
      <c r="S160" s="189"/>
      <c r="T160" s="190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184" t="s">
        <v>138</v>
      </c>
      <c r="AU160" s="184" t="s">
        <v>86</v>
      </c>
      <c r="AV160" s="13" t="s">
        <v>86</v>
      </c>
      <c r="AW160" s="13" t="s">
        <v>32</v>
      </c>
      <c r="AX160" s="13" t="s">
        <v>84</v>
      </c>
      <c r="AY160" s="184" t="s">
        <v>129</v>
      </c>
    </row>
    <row r="161" s="2" customFormat="1" ht="16.5" customHeight="1">
      <c r="A161" s="35"/>
      <c r="B161" s="168"/>
      <c r="C161" s="169" t="s">
        <v>202</v>
      </c>
      <c r="D161" s="169" t="s">
        <v>131</v>
      </c>
      <c r="E161" s="170" t="s">
        <v>203</v>
      </c>
      <c r="F161" s="171" t="s">
        <v>204</v>
      </c>
      <c r="G161" s="172" t="s">
        <v>175</v>
      </c>
      <c r="H161" s="173">
        <v>555.03999999999996</v>
      </c>
      <c r="I161" s="174"/>
      <c r="J161" s="175">
        <f>ROUND(I161*H161,2)</f>
        <v>0</v>
      </c>
      <c r="K161" s="171" t="s">
        <v>135</v>
      </c>
      <c r="L161" s="36"/>
      <c r="M161" s="176" t="s">
        <v>1</v>
      </c>
      <c r="N161" s="177" t="s">
        <v>41</v>
      </c>
      <c r="O161" s="74"/>
      <c r="P161" s="178">
        <f>O161*H161</f>
        <v>0</v>
      </c>
      <c r="Q161" s="178">
        <v>0</v>
      </c>
      <c r="R161" s="178">
        <f>Q161*H161</f>
        <v>0</v>
      </c>
      <c r="S161" s="178">
        <v>0</v>
      </c>
      <c r="T161" s="179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80" t="s">
        <v>136</v>
      </c>
      <c r="AT161" s="180" t="s">
        <v>131</v>
      </c>
      <c r="AU161" s="180" t="s">
        <v>86</v>
      </c>
      <c r="AY161" s="16" t="s">
        <v>129</v>
      </c>
      <c r="BE161" s="181">
        <f>IF(N161="základní",J161,0)</f>
        <v>0</v>
      </c>
      <c r="BF161" s="181">
        <f>IF(N161="snížená",J161,0)</f>
        <v>0</v>
      </c>
      <c r="BG161" s="181">
        <f>IF(N161="zákl. přenesená",J161,0)</f>
        <v>0</v>
      </c>
      <c r="BH161" s="181">
        <f>IF(N161="sníž. přenesená",J161,0)</f>
        <v>0</v>
      </c>
      <c r="BI161" s="181">
        <f>IF(N161="nulová",J161,0)</f>
        <v>0</v>
      </c>
      <c r="BJ161" s="16" t="s">
        <v>84</v>
      </c>
      <c r="BK161" s="181">
        <f>ROUND(I161*H161,2)</f>
        <v>0</v>
      </c>
      <c r="BL161" s="16" t="s">
        <v>136</v>
      </c>
      <c r="BM161" s="180" t="s">
        <v>205</v>
      </c>
    </row>
    <row r="162" s="2" customFormat="1" ht="33" customHeight="1">
      <c r="A162" s="35"/>
      <c r="B162" s="168"/>
      <c r="C162" s="169" t="s">
        <v>8</v>
      </c>
      <c r="D162" s="169" t="s">
        <v>131</v>
      </c>
      <c r="E162" s="170" t="s">
        <v>206</v>
      </c>
      <c r="F162" s="171" t="s">
        <v>207</v>
      </c>
      <c r="G162" s="172" t="s">
        <v>208</v>
      </c>
      <c r="H162" s="173">
        <v>1110.0799999999999</v>
      </c>
      <c r="I162" s="174"/>
      <c r="J162" s="175">
        <f>ROUND(I162*H162,2)</f>
        <v>0</v>
      </c>
      <c r="K162" s="171" t="s">
        <v>135</v>
      </c>
      <c r="L162" s="36"/>
      <c r="M162" s="176" t="s">
        <v>1</v>
      </c>
      <c r="N162" s="177" t="s">
        <v>41</v>
      </c>
      <c r="O162" s="74"/>
      <c r="P162" s="178">
        <f>O162*H162</f>
        <v>0</v>
      </c>
      <c r="Q162" s="178">
        <v>0</v>
      </c>
      <c r="R162" s="178">
        <f>Q162*H162</f>
        <v>0</v>
      </c>
      <c r="S162" s="178">
        <v>0</v>
      </c>
      <c r="T162" s="179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80" t="s">
        <v>136</v>
      </c>
      <c r="AT162" s="180" t="s">
        <v>131</v>
      </c>
      <c r="AU162" s="180" t="s">
        <v>86</v>
      </c>
      <c r="AY162" s="16" t="s">
        <v>129</v>
      </c>
      <c r="BE162" s="181">
        <f>IF(N162="základní",J162,0)</f>
        <v>0</v>
      </c>
      <c r="BF162" s="181">
        <f>IF(N162="snížená",J162,0)</f>
        <v>0</v>
      </c>
      <c r="BG162" s="181">
        <f>IF(N162="zákl. přenesená",J162,0)</f>
        <v>0</v>
      </c>
      <c r="BH162" s="181">
        <f>IF(N162="sníž. přenesená",J162,0)</f>
        <v>0</v>
      </c>
      <c r="BI162" s="181">
        <f>IF(N162="nulová",J162,0)</f>
        <v>0</v>
      </c>
      <c r="BJ162" s="16" t="s">
        <v>84</v>
      </c>
      <c r="BK162" s="181">
        <f>ROUND(I162*H162,2)</f>
        <v>0</v>
      </c>
      <c r="BL162" s="16" t="s">
        <v>136</v>
      </c>
      <c r="BM162" s="180" t="s">
        <v>209</v>
      </c>
    </row>
    <row r="163" s="13" customFormat="1">
      <c r="A163" s="13"/>
      <c r="B163" s="182"/>
      <c r="C163" s="13"/>
      <c r="D163" s="183" t="s">
        <v>138</v>
      </c>
      <c r="E163" s="13"/>
      <c r="F163" s="185" t="s">
        <v>210</v>
      </c>
      <c r="G163" s="13"/>
      <c r="H163" s="186">
        <v>1110.0799999999999</v>
      </c>
      <c r="I163" s="187"/>
      <c r="J163" s="13"/>
      <c r="K163" s="13"/>
      <c r="L163" s="182"/>
      <c r="M163" s="188"/>
      <c r="N163" s="189"/>
      <c r="O163" s="189"/>
      <c r="P163" s="189"/>
      <c r="Q163" s="189"/>
      <c r="R163" s="189"/>
      <c r="S163" s="189"/>
      <c r="T163" s="190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184" t="s">
        <v>138</v>
      </c>
      <c r="AU163" s="184" t="s">
        <v>86</v>
      </c>
      <c r="AV163" s="13" t="s">
        <v>86</v>
      </c>
      <c r="AW163" s="13" t="s">
        <v>3</v>
      </c>
      <c r="AX163" s="13" t="s">
        <v>84</v>
      </c>
      <c r="AY163" s="184" t="s">
        <v>129</v>
      </c>
    </row>
    <row r="164" s="2" customFormat="1" ht="24.15" customHeight="1">
      <c r="A164" s="35"/>
      <c r="B164" s="168"/>
      <c r="C164" s="169" t="s">
        <v>211</v>
      </c>
      <c r="D164" s="169" t="s">
        <v>131</v>
      </c>
      <c r="E164" s="170" t="s">
        <v>212</v>
      </c>
      <c r="F164" s="171" t="s">
        <v>213</v>
      </c>
      <c r="G164" s="172" t="s">
        <v>134</v>
      </c>
      <c r="H164" s="173">
        <v>690</v>
      </c>
      <c r="I164" s="174"/>
      <c r="J164" s="175">
        <f>ROUND(I164*H164,2)</f>
        <v>0</v>
      </c>
      <c r="K164" s="171" t="s">
        <v>135</v>
      </c>
      <c r="L164" s="36"/>
      <c r="M164" s="176" t="s">
        <v>1</v>
      </c>
      <c r="N164" s="177" t="s">
        <v>41</v>
      </c>
      <c r="O164" s="74"/>
      <c r="P164" s="178">
        <f>O164*H164</f>
        <v>0</v>
      </c>
      <c r="Q164" s="178">
        <v>0</v>
      </c>
      <c r="R164" s="178">
        <f>Q164*H164</f>
        <v>0</v>
      </c>
      <c r="S164" s="178">
        <v>0</v>
      </c>
      <c r="T164" s="179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80" t="s">
        <v>136</v>
      </c>
      <c r="AT164" s="180" t="s">
        <v>131</v>
      </c>
      <c r="AU164" s="180" t="s">
        <v>86</v>
      </c>
      <c r="AY164" s="16" t="s">
        <v>129</v>
      </c>
      <c r="BE164" s="181">
        <f>IF(N164="základní",J164,0)</f>
        <v>0</v>
      </c>
      <c r="BF164" s="181">
        <f>IF(N164="snížená",J164,0)</f>
        <v>0</v>
      </c>
      <c r="BG164" s="181">
        <f>IF(N164="zákl. přenesená",J164,0)</f>
        <v>0</v>
      </c>
      <c r="BH164" s="181">
        <f>IF(N164="sníž. přenesená",J164,0)</f>
        <v>0</v>
      </c>
      <c r="BI164" s="181">
        <f>IF(N164="nulová",J164,0)</f>
        <v>0</v>
      </c>
      <c r="BJ164" s="16" t="s">
        <v>84</v>
      </c>
      <c r="BK164" s="181">
        <f>ROUND(I164*H164,2)</f>
        <v>0</v>
      </c>
      <c r="BL164" s="16" t="s">
        <v>136</v>
      </c>
      <c r="BM164" s="180" t="s">
        <v>214</v>
      </c>
    </row>
    <row r="165" s="13" customFormat="1">
      <c r="A165" s="13"/>
      <c r="B165" s="182"/>
      <c r="C165" s="13"/>
      <c r="D165" s="183" t="s">
        <v>138</v>
      </c>
      <c r="E165" s="184" t="s">
        <v>1</v>
      </c>
      <c r="F165" s="185" t="s">
        <v>215</v>
      </c>
      <c r="G165" s="13"/>
      <c r="H165" s="186">
        <v>690</v>
      </c>
      <c r="I165" s="187"/>
      <c r="J165" s="13"/>
      <c r="K165" s="13"/>
      <c r="L165" s="182"/>
      <c r="M165" s="188"/>
      <c r="N165" s="189"/>
      <c r="O165" s="189"/>
      <c r="P165" s="189"/>
      <c r="Q165" s="189"/>
      <c r="R165" s="189"/>
      <c r="S165" s="189"/>
      <c r="T165" s="190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184" t="s">
        <v>138</v>
      </c>
      <c r="AU165" s="184" t="s">
        <v>86</v>
      </c>
      <c r="AV165" s="13" t="s">
        <v>86</v>
      </c>
      <c r="AW165" s="13" t="s">
        <v>32</v>
      </c>
      <c r="AX165" s="13" t="s">
        <v>84</v>
      </c>
      <c r="AY165" s="184" t="s">
        <v>129</v>
      </c>
    </row>
    <row r="166" s="2" customFormat="1" ht="16.5" customHeight="1">
      <c r="A166" s="35"/>
      <c r="B166" s="168"/>
      <c r="C166" s="191" t="s">
        <v>216</v>
      </c>
      <c r="D166" s="191" t="s">
        <v>217</v>
      </c>
      <c r="E166" s="192" t="s">
        <v>218</v>
      </c>
      <c r="F166" s="193" t="s">
        <v>219</v>
      </c>
      <c r="G166" s="194" t="s">
        <v>175</v>
      </c>
      <c r="H166" s="195">
        <v>103.5</v>
      </c>
      <c r="I166" s="196"/>
      <c r="J166" s="197">
        <f>ROUND(I166*H166,2)</f>
        <v>0</v>
      </c>
      <c r="K166" s="193" t="s">
        <v>135</v>
      </c>
      <c r="L166" s="198"/>
      <c r="M166" s="199" t="s">
        <v>1</v>
      </c>
      <c r="N166" s="200" t="s">
        <v>41</v>
      </c>
      <c r="O166" s="74"/>
      <c r="P166" s="178">
        <f>O166*H166</f>
        <v>0</v>
      </c>
      <c r="Q166" s="178">
        <v>0.20999999999999999</v>
      </c>
      <c r="R166" s="178">
        <f>Q166*H166</f>
        <v>21.734999999999999</v>
      </c>
      <c r="S166" s="178">
        <v>0</v>
      </c>
      <c r="T166" s="179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80" t="s">
        <v>165</v>
      </c>
      <c r="AT166" s="180" t="s">
        <v>217</v>
      </c>
      <c r="AU166" s="180" t="s">
        <v>86</v>
      </c>
      <c r="AY166" s="16" t="s">
        <v>129</v>
      </c>
      <c r="BE166" s="181">
        <f>IF(N166="základní",J166,0)</f>
        <v>0</v>
      </c>
      <c r="BF166" s="181">
        <f>IF(N166="snížená",J166,0)</f>
        <v>0</v>
      </c>
      <c r="BG166" s="181">
        <f>IF(N166="zákl. přenesená",J166,0)</f>
        <v>0</v>
      </c>
      <c r="BH166" s="181">
        <f>IF(N166="sníž. přenesená",J166,0)</f>
        <v>0</v>
      </c>
      <c r="BI166" s="181">
        <f>IF(N166="nulová",J166,0)</f>
        <v>0</v>
      </c>
      <c r="BJ166" s="16" t="s">
        <v>84</v>
      </c>
      <c r="BK166" s="181">
        <f>ROUND(I166*H166,2)</f>
        <v>0</v>
      </c>
      <c r="BL166" s="16" t="s">
        <v>136</v>
      </c>
      <c r="BM166" s="180" t="s">
        <v>220</v>
      </c>
    </row>
    <row r="167" s="13" customFormat="1">
      <c r="A167" s="13"/>
      <c r="B167" s="182"/>
      <c r="C167" s="13"/>
      <c r="D167" s="183" t="s">
        <v>138</v>
      </c>
      <c r="E167" s="13"/>
      <c r="F167" s="185" t="s">
        <v>221</v>
      </c>
      <c r="G167" s="13"/>
      <c r="H167" s="186">
        <v>103.5</v>
      </c>
      <c r="I167" s="187"/>
      <c r="J167" s="13"/>
      <c r="K167" s="13"/>
      <c r="L167" s="182"/>
      <c r="M167" s="188"/>
      <c r="N167" s="189"/>
      <c r="O167" s="189"/>
      <c r="P167" s="189"/>
      <c r="Q167" s="189"/>
      <c r="R167" s="189"/>
      <c r="S167" s="189"/>
      <c r="T167" s="190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184" t="s">
        <v>138</v>
      </c>
      <c r="AU167" s="184" t="s">
        <v>86</v>
      </c>
      <c r="AV167" s="13" t="s">
        <v>86</v>
      </c>
      <c r="AW167" s="13" t="s">
        <v>3</v>
      </c>
      <c r="AX167" s="13" t="s">
        <v>84</v>
      </c>
      <c r="AY167" s="184" t="s">
        <v>129</v>
      </c>
    </row>
    <row r="168" s="2" customFormat="1" ht="24.15" customHeight="1">
      <c r="A168" s="35"/>
      <c r="B168" s="168"/>
      <c r="C168" s="169" t="s">
        <v>222</v>
      </c>
      <c r="D168" s="169" t="s">
        <v>131</v>
      </c>
      <c r="E168" s="170" t="s">
        <v>223</v>
      </c>
      <c r="F168" s="171" t="s">
        <v>224</v>
      </c>
      <c r="G168" s="172" t="s">
        <v>134</v>
      </c>
      <c r="H168" s="173">
        <v>690</v>
      </c>
      <c r="I168" s="174"/>
      <c r="J168" s="175">
        <f>ROUND(I168*H168,2)</f>
        <v>0</v>
      </c>
      <c r="K168" s="171" t="s">
        <v>135</v>
      </c>
      <c r="L168" s="36"/>
      <c r="M168" s="176" t="s">
        <v>1</v>
      </c>
      <c r="N168" s="177" t="s">
        <v>41</v>
      </c>
      <c r="O168" s="74"/>
      <c r="P168" s="178">
        <f>O168*H168</f>
        <v>0</v>
      </c>
      <c r="Q168" s="178">
        <v>0</v>
      </c>
      <c r="R168" s="178">
        <f>Q168*H168</f>
        <v>0</v>
      </c>
      <c r="S168" s="178">
        <v>0</v>
      </c>
      <c r="T168" s="179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80" t="s">
        <v>136</v>
      </c>
      <c r="AT168" s="180" t="s">
        <v>131</v>
      </c>
      <c r="AU168" s="180" t="s">
        <v>86</v>
      </c>
      <c r="AY168" s="16" t="s">
        <v>129</v>
      </c>
      <c r="BE168" s="181">
        <f>IF(N168="základní",J168,0)</f>
        <v>0</v>
      </c>
      <c r="BF168" s="181">
        <f>IF(N168="snížená",J168,0)</f>
        <v>0</v>
      </c>
      <c r="BG168" s="181">
        <f>IF(N168="zákl. přenesená",J168,0)</f>
        <v>0</v>
      </c>
      <c r="BH168" s="181">
        <f>IF(N168="sníž. přenesená",J168,0)</f>
        <v>0</v>
      </c>
      <c r="BI168" s="181">
        <f>IF(N168="nulová",J168,0)</f>
        <v>0</v>
      </c>
      <c r="BJ168" s="16" t="s">
        <v>84</v>
      </c>
      <c r="BK168" s="181">
        <f>ROUND(I168*H168,2)</f>
        <v>0</v>
      </c>
      <c r="BL168" s="16" t="s">
        <v>136</v>
      </c>
      <c r="BM168" s="180" t="s">
        <v>225</v>
      </c>
    </row>
    <row r="169" s="13" customFormat="1">
      <c r="A169" s="13"/>
      <c r="B169" s="182"/>
      <c r="C169" s="13"/>
      <c r="D169" s="183" t="s">
        <v>138</v>
      </c>
      <c r="E169" s="184" t="s">
        <v>1</v>
      </c>
      <c r="F169" s="185" t="s">
        <v>215</v>
      </c>
      <c r="G169" s="13"/>
      <c r="H169" s="186">
        <v>690</v>
      </c>
      <c r="I169" s="187"/>
      <c r="J169" s="13"/>
      <c r="K169" s="13"/>
      <c r="L169" s="182"/>
      <c r="M169" s="188"/>
      <c r="N169" s="189"/>
      <c r="O169" s="189"/>
      <c r="P169" s="189"/>
      <c r="Q169" s="189"/>
      <c r="R169" s="189"/>
      <c r="S169" s="189"/>
      <c r="T169" s="190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184" t="s">
        <v>138</v>
      </c>
      <c r="AU169" s="184" t="s">
        <v>86</v>
      </c>
      <c r="AV169" s="13" t="s">
        <v>86</v>
      </c>
      <c r="AW169" s="13" t="s">
        <v>32</v>
      </c>
      <c r="AX169" s="13" t="s">
        <v>84</v>
      </c>
      <c r="AY169" s="184" t="s">
        <v>129</v>
      </c>
    </row>
    <row r="170" s="2" customFormat="1" ht="16.5" customHeight="1">
      <c r="A170" s="35"/>
      <c r="B170" s="168"/>
      <c r="C170" s="191" t="s">
        <v>226</v>
      </c>
      <c r="D170" s="191" t="s">
        <v>217</v>
      </c>
      <c r="E170" s="192" t="s">
        <v>227</v>
      </c>
      <c r="F170" s="193" t="s">
        <v>228</v>
      </c>
      <c r="G170" s="194" t="s">
        <v>229</v>
      </c>
      <c r="H170" s="195">
        <v>13.800000000000001</v>
      </c>
      <c r="I170" s="196"/>
      <c r="J170" s="197">
        <f>ROUND(I170*H170,2)</f>
        <v>0</v>
      </c>
      <c r="K170" s="193" t="s">
        <v>135</v>
      </c>
      <c r="L170" s="198"/>
      <c r="M170" s="199" t="s">
        <v>1</v>
      </c>
      <c r="N170" s="200" t="s">
        <v>41</v>
      </c>
      <c r="O170" s="74"/>
      <c r="P170" s="178">
        <f>O170*H170</f>
        <v>0</v>
      </c>
      <c r="Q170" s="178">
        <v>0.001</v>
      </c>
      <c r="R170" s="178">
        <f>Q170*H170</f>
        <v>0.013800000000000002</v>
      </c>
      <c r="S170" s="178">
        <v>0</v>
      </c>
      <c r="T170" s="179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80" t="s">
        <v>165</v>
      </c>
      <c r="AT170" s="180" t="s">
        <v>217</v>
      </c>
      <c r="AU170" s="180" t="s">
        <v>86</v>
      </c>
      <c r="AY170" s="16" t="s">
        <v>129</v>
      </c>
      <c r="BE170" s="181">
        <f>IF(N170="základní",J170,0)</f>
        <v>0</v>
      </c>
      <c r="BF170" s="181">
        <f>IF(N170="snížená",J170,0)</f>
        <v>0</v>
      </c>
      <c r="BG170" s="181">
        <f>IF(N170="zákl. přenesená",J170,0)</f>
        <v>0</v>
      </c>
      <c r="BH170" s="181">
        <f>IF(N170="sníž. přenesená",J170,0)</f>
        <v>0</v>
      </c>
      <c r="BI170" s="181">
        <f>IF(N170="nulová",J170,0)</f>
        <v>0</v>
      </c>
      <c r="BJ170" s="16" t="s">
        <v>84</v>
      </c>
      <c r="BK170" s="181">
        <f>ROUND(I170*H170,2)</f>
        <v>0</v>
      </c>
      <c r="BL170" s="16" t="s">
        <v>136</v>
      </c>
      <c r="BM170" s="180" t="s">
        <v>230</v>
      </c>
    </row>
    <row r="171" s="13" customFormat="1">
      <c r="A171" s="13"/>
      <c r="B171" s="182"/>
      <c r="C171" s="13"/>
      <c r="D171" s="183" t="s">
        <v>138</v>
      </c>
      <c r="E171" s="13"/>
      <c r="F171" s="185" t="s">
        <v>231</v>
      </c>
      <c r="G171" s="13"/>
      <c r="H171" s="186">
        <v>13.800000000000001</v>
      </c>
      <c r="I171" s="187"/>
      <c r="J171" s="13"/>
      <c r="K171" s="13"/>
      <c r="L171" s="182"/>
      <c r="M171" s="188"/>
      <c r="N171" s="189"/>
      <c r="O171" s="189"/>
      <c r="P171" s="189"/>
      <c r="Q171" s="189"/>
      <c r="R171" s="189"/>
      <c r="S171" s="189"/>
      <c r="T171" s="190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184" t="s">
        <v>138</v>
      </c>
      <c r="AU171" s="184" t="s">
        <v>86</v>
      </c>
      <c r="AV171" s="13" t="s">
        <v>86</v>
      </c>
      <c r="AW171" s="13" t="s">
        <v>3</v>
      </c>
      <c r="AX171" s="13" t="s">
        <v>84</v>
      </c>
      <c r="AY171" s="184" t="s">
        <v>129</v>
      </c>
    </row>
    <row r="172" s="2" customFormat="1" ht="24.15" customHeight="1">
      <c r="A172" s="35"/>
      <c r="B172" s="168"/>
      <c r="C172" s="169" t="s">
        <v>87</v>
      </c>
      <c r="D172" s="169" t="s">
        <v>131</v>
      </c>
      <c r="E172" s="170" t="s">
        <v>232</v>
      </c>
      <c r="F172" s="171" t="s">
        <v>233</v>
      </c>
      <c r="G172" s="172" t="s">
        <v>134</v>
      </c>
      <c r="H172" s="173">
        <v>692.5</v>
      </c>
      <c r="I172" s="174"/>
      <c r="J172" s="175">
        <f>ROUND(I172*H172,2)</f>
        <v>0</v>
      </c>
      <c r="K172" s="171" t="s">
        <v>135</v>
      </c>
      <c r="L172" s="36"/>
      <c r="M172" s="176" t="s">
        <v>1</v>
      </c>
      <c r="N172" s="177" t="s">
        <v>41</v>
      </c>
      <c r="O172" s="74"/>
      <c r="P172" s="178">
        <f>O172*H172</f>
        <v>0</v>
      </c>
      <c r="Q172" s="178">
        <v>0</v>
      </c>
      <c r="R172" s="178">
        <f>Q172*H172</f>
        <v>0</v>
      </c>
      <c r="S172" s="178">
        <v>0</v>
      </c>
      <c r="T172" s="179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80" t="s">
        <v>136</v>
      </c>
      <c r="AT172" s="180" t="s">
        <v>131</v>
      </c>
      <c r="AU172" s="180" t="s">
        <v>86</v>
      </c>
      <c r="AY172" s="16" t="s">
        <v>129</v>
      </c>
      <c r="BE172" s="181">
        <f>IF(N172="základní",J172,0)</f>
        <v>0</v>
      </c>
      <c r="BF172" s="181">
        <f>IF(N172="snížená",J172,0)</f>
        <v>0</v>
      </c>
      <c r="BG172" s="181">
        <f>IF(N172="zákl. přenesená",J172,0)</f>
        <v>0</v>
      </c>
      <c r="BH172" s="181">
        <f>IF(N172="sníž. přenesená",J172,0)</f>
        <v>0</v>
      </c>
      <c r="BI172" s="181">
        <f>IF(N172="nulová",J172,0)</f>
        <v>0</v>
      </c>
      <c r="BJ172" s="16" t="s">
        <v>84</v>
      </c>
      <c r="BK172" s="181">
        <f>ROUND(I172*H172,2)</f>
        <v>0</v>
      </c>
      <c r="BL172" s="16" t="s">
        <v>136</v>
      </c>
      <c r="BM172" s="180" t="s">
        <v>234</v>
      </c>
    </row>
    <row r="173" s="13" customFormat="1">
      <c r="A173" s="13"/>
      <c r="B173" s="182"/>
      <c r="C173" s="13"/>
      <c r="D173" s="183" t="s">
        <v>138</v>
      </c>
      <c r="E173" s="184" t="s">
        <v>1</v>
      </c>
      <c r="F173" s="185" t="s">
        <v>215</v>
      </c>
      <c r="G173" s="13"/>
      <c r="H173" s="186">
        <v>690</v>
      </c>
      <c r="I173" s="187"/>
      <c r="J173" s="13"/>
      <c r="K173" s="13"/>
      <c r="L173" s="182"/>
      <c r="M173" s="188"/>
      <c r="N173" s="189"/>
      <c r="O173" s="189"/>
      <c r="P173" s="189"/>
      <c r="Q173" s="189"/>
      <c r="R173" s="189"/>
      <c r="S173" s="189"/>
      <c r="T173" s="190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184" t="s">
        <v>138</v>
      </c>
      <c r="AU173" s="184" t="s">
        <v>86</v>
      </c>
      <c r="AV173" s="13" t="s">
        <v>86</v>
      </c>
      <c r="AW173" s="13" t="s">
        <v>32</v>
      </c>
      <c r="AX173" s="13" t="s">
        <v>76</v>
      </c>
      <c r="AY173" s="184" t="s">
        <v>129</v>
      </c>
    </row>
    <row r="174" s="13" customFormat="1">
      <c r="A174" s="13"/>
      <c r="B174" s="182"/>
      <c r="C174" s="13"/>
      <c r="D174" s="183" t="s">
        <v>138</v>
      </c>
      <c r="E174" s="184" t="s">
        <v>1</v>
      </c>
      <c r="F174" s="185" t="s">
        <v>235</v>
      </c>
      <c r="G174" s="13"/>
      <c r="H174" s="186">
        <v>2.5</v>
      </c>
      <c r="I174" s="187"/>
      <c r="J174" s="13"/>
      <c r="K174" s="13"/>
      <c r="L174" s="182"/>
      <c r="M174" s="188"/>
      <c r="N174" s="189"/>
      <c r="O174" s="189"/>
      <c r="P174" s="189"/>
      <c r="Q174" s="189"/>
      <c r="R174" s="189"/>
      <c r="S174" s="189"/>
      <c r="T174" s="190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184" t="s">
        <v>138</v>
      </c>
      <c r="AU174" s="184" t="s">
        <v>86</v>
      </c>
      <c r="AV174" s="13" t="s">
        <v>86</v>
      </c>
      <c r="AW174" s="13" t="s">
        <v>32</v>
      </c>
      <c r="AX174" s="13" t="s">
        <v>76</v>
      </c>
      <c r="AY174" s="184" t="s">
        <v>129</v>
      </c>
    </row>
    <row r="175" s="2" customFormat="1" ht="24.15" customHeight="1">
      <c r="A175" s="35"/>
      <c r="B175" s="168"/>
      <c r="C175" s="169" t="s">
        <v>7</v>
      </c>
      <c r="D175" s="169" t="s">
        <v>131</v>
      </c>
      <c r="E175" s="170" t="s">
        <v>236</v>
      </c>
      <c r="F175" s="171" t="s">
        <v>237</v>
      </c>
      <c r="G175" s="172" t="s">
        <v>134</v>
      </c>
      <c r="H175" s="173">
        <v>1006</v>
      </c>
      <c r="I175" s="174"/>
      <c r="J175" s="175">
        <f>ROUND(I175*H175,2)</f>
        <v>0</v>
      </c>
      <c r="K175" s="171" t="s">
        <v>135</v>
      </c>
      <c r="L175" s="36"/>
      <c r="M175" s="176" t="s">
        <v>1</v>
      </c>
      <c r="N175" s="177" t="s">
        <v>41</v>
      </c>
      <c r="O175" s="74"/>
      <c r="P175" s="178">
        <f>O175*H175</f>
        <v>0</v>
      </c>
      <c r="Q175" s="178">
        <v>0</v>
      </c>
      <c r="R175" s="178">
        <f>Q175*H175</f>
        <v>0</v>
      </c>
      <c r="S175" s="178">
        <v>0</v>
      </c>
      <c r="T175" s="179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80" t="s">
        <v>136</v>
      </c>
      <c r="AT175" s="180" t="s">
        <v>131</v>
      </c>
      <c r="AU175" s="180" t="s">
        <v>86</v>
      </c>
      <c r="AY175" s="16" t="s">
        <v>129</v>
      </c>
      <c r="BE175" s="181">
        <f>IF(N175="základní",J175,0)</f>
        <v>0</v>
      </c>
      <c r="BF175" s="181">
        <f>IF(N175="snížená",J175,0)</f>
        <v>0</v>
      </c>
      <c r="BG175" s="181">
        <f>IF(N175="zákl. přenesená",J175,0)</f>
        <v>0</v>
      </c>
      <c r="BH175" s="181">
        <f>IF(N175="sníž. přenesená",J175,0)</f>
        <v>0</v>
      </c>
      <c r="BI175" s="181">
        <f>IF(N175="nulová",J175,0)</f>
        <v>0</v>
      </c>
      <c r="BJ175" s="16" t="s">
        <v>84</v>
      </c>
      <c r="BK175" s="181">
        <f>ROUND(I175*H175,2)</f>
        <v>0</v>
      </c>
      <c r="BL175" s="16" t="s">
        <v>136</v>
      </c>
      <c r="BM175" s="180" t="s">
        <v>238</v>
      </c>
    </row>
    <row r="176" s="13" customFormat="1">
      <c r="A176" s="13"/>
      <c r="B176" s="182"/>
      <c r="C176" s="13"/>
      <c r="D176" s="183" t="s">
        <v>138</v>
      </c>
      <c r="E176" s="184" t="s">
        <v>1</v>
      </c>
      <c r="F176" s="185" t="s">
        <v>239</v>
      </c>
      <c r="G176" s="13"/>
      <c r="H176" s="186">
        <v>230</v>
      </c>
      <c r="I176" s="187"/>
      <c r="J176" s="13"/>
      <c r="K176" s="13"/>
      <c r="L176" s="182"/>
      <c r="M176" s="188"/>
      <c r="N176" s="189"/>
      <c r="O176" s="189"/>
      <c r="P176" s="189"/>
      <c r="Q176" s="189"/>
      <c r="R176" s="189"/>
      <c r="S176" s="189"/>
      <c r="T176" s="190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184" t="s">
        <v>138</v>
      </c>
      <c r="AU176" s="184" t="s">
        <v>86</v>
      </c>
      <c r="AV176" s="13" t="s">
        <v>86</v>
      </c>
      <c r="AW176" s="13" t="s">
        <v>32</v>
      </c>
      <c r="AX176" s="13" t="s">
        <v>76</v>
      </c>
      <c r="AY176" s="184" t="s">
        <v>129</v>
      </c>
    </row>
    <row r="177" s="13" customFormat="1">
      <c r="A177" s="13"/>
      <c r="B177" s="182"/>
      <c r="C177" s="13"/>
      <c r="D177" s="183" t="s">
        <v>138</v>
      </c>
      <c r="E177" s="184" t="s">
        <v>1</v>
      </c>
      <c r="F177" s="185" t="s">
        <v>240</v>
      </c>
      <c r="G177" s="13"/>
      <c r="H177" s="186">
        <v>200</v>
      </c>
      <c r="I177" s="187"/>
      <c r="J177" s="13"/>
      <c r="K177" s="13"/>
      <c r="L177" s="182"/>
      <c r="M177" s="188"/>
      <c r="N177" s="189"/>
      <c r="O177" s="189"/>
      <c r="P177" s="189"/>
      <c r="Q177" s="189"/>
      <c r="R177" s="189"/>
      <c r="S177" s="189"/>
      <c r="T177" s="190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184" t="s">
        <v>138</v>
      </c>
      <c r="AU177" s="184" t="s">
        <v>86</v>
      </c>
      <c r="AV177" s="13" t="s">
        <v>86</v>
      </c>
      <c r="AW177" s="13" t="s">
        <v>32</v>
      </c>
      <c r="AX177" s="13" t="s">
        <v>76</v>
      </c>
      <c r="AY177" s="184" t="s">
        <v>129</v>
      </c>
    </row>
    <row r="178" s="13" customFormat="1">
      <c r="A178" s="13"/>
      <c r="B178" s="182"/>
      <c r="C178" s="13"/>
      <c r="D178" s="183" t="s">
        <v>138</v>
      </c>
      <c r="E178" s="184" t="s">
        <v>1</v>
      </c>
      <c r="F178" s="185" t="s">
        <v>241</v>
      </c>
      <c r="G178" s="13"/>
      <c r="H178" s="186">
        <v>50</v>
      </c>
      <c r="I178" s="187"/>
      <c r="J178" s="13"/>
      <c r="K178" s="13"/>
      <c r="L178" s="182"/>
      <c r="M178" s="188"/>
      <c r="N178" s="189"/>
      <c r="O178" s="189"/>
      <c r="P178" s="189"/>
      <c r="Q178" s="189"/>
      <c r="R178" s="189"/>
      <c r="S178" s="189"/>
      <c r="T178" s="190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184" t="s">
        <v>138</v>
      </c>
      <c r="AU178" s="184" t="s">
        <v>86</v>
      </c>
      <c r="AV178" s="13" t="s">
        <v>86</v>
      </c>
      <c r="AW178" s="13" t="s">
        <v>32</v>
      </c>
      <c r="AX178" s="13" t="s">
        <v>76</v>
      </c>
      <c r="AY178" s="184" t="s">
        <v>129</v>
      </c>
    </row>
    <row r="179" s="13" customFormat="1">
      <c r="A179" s="13"/>
      <c r="B179" s="182"/>
      <c r="C179" s="13"/>
      <c r="D179" s="183" t="s">
        <v>138</v>
      </c>
      <c r="E179" s="184" t="s">
        <v>1</v>
      </c>
      <c r="F179" s="185" t="s">
        <v>242</v>
      </c>
      <c r="G179" s="13"/>
      <c r="H179" s="186">
        <v>483</v>
      </c>
      <c r="I179" s="187"/>
      <c r="J179" s="13"/>
      <c r="K179" s="13"/>
      <c r="L179" s="182"/>
      <c r="M179" s="188"/>
      <c r="N179" s="189"/>
      <c r="O179" s="189"/>
      <c r="P179" s="189"/>
      <c r="Q179" s="189"/>
      <c r="R179" s="189"/>
      <c r="S179" s="189"/>
      <c r="T179" s="190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184" t="s">
        <v>138</v>
      </c>
      <c r="AU179" s="184" t="s">
        <v>86</v>
      </c>
      <c r="AV179" s="13" t="s">
        <v>86</v>
      </c>
      <c r="AW179" s="13" t="s">
        <v>32</v>
      </c>
      <c r="AX179" s="13" t="s">
        <v>76</v>
      </c>
      <c r="AY179" s="184" t="s">
        <v>129</v>
      </c>
    </row>
    <row r="180" s="13" customFormat="1">
      <c r="A180" s="13"/>
      <c r="B180" s="182"/>
      <c r="C180" s="13"/>
      <c r="D180" s="183" t="s">
        <v>138</v>
      </c>
      <c r="E180" s="184" t="s">
        <v>1</v>
      </c>
      <c r="F180" s="185" t="s">
        <v>243</v>
      </c>
      <c r="G180" s="13"/>
      <c r="H180" s="186">
        <v>16</v>
      </c>
      <c r="I180" s="187"/>
      <c r="J180" s="13"/>
      <c r="K180" s="13"/>
      <c r="L180" s="182"/>
      <c r="M180" s="188"/>
      <c r="N180" s="189"/>
      <c r="O180" s="189"/>
      <c r="P180" s="189"/>
      <c r="Q180" s="189"/>
      <c r="R180" s="189"/>
      <c r="S180" s="189"/>
      <c r="T180" s="190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184" t="s">
        <v>138</v>
      </c>
      <c r="AU180" s="184" t="s">
        <v>86</v>
      </c>
      <c r="AV180" s="13" t="s">
        <v>86</v>
      </c>
      <c r="AW180" s="13" t="s">
        <v>32</v>
      </c>
      <c r="AX180" s="13" t="s">
        <v>76</v>
      </c>
      <c r="AY180" s="184" t="s">
        <v>129</v>
      </c>
    </row>
    <row r="181" s="13" customFormat="1">
      <c r="A181" s="13"/>
      <c r="B181" s="182"/>
      <c r="C181" s="13"/>
      <c r="D181" s="183" t="s">
        <v>138</v>
      </c>
      <c r="E181" s="184" t="s">
        <v>1</v>
      </c>
      <c r="F181" s="185" t="s">
        <v>244</v>
      </c>
      <c r="G181" s="13"/>
      <c r="H181" s="186">
        <v>27</v>
      </c>
      <c r="I181" s="187"/>
      <c r="J181" s="13"/>
      <c r="K181" s="13"/>
      <c r="L181" s="182"/>
      <c r="M181" s="188"/>
      <c r="N181" s="189"/>
      <c r="O181" s="189"/>
      <c r="P181" s="189"/>
      <c r="Q181" s="189"/>
      <c r="R181" s="189"/>
      <c r="S181" s="189"/>
      <c r="T181" s="190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184" t="s">
        <v>138</v>
      </c>
      <c r="AU181" s="184" t="s">
        <v>86</v>
      </c>
      <c r="AV181" s="13" t="s">
        <v>86</v>
      </c>
      <c r="AW181" s="13" t="s">
        <v>32</v>
      </c>
      <c r="AX181" s="13" t="s">
        <v>76</v>
      </c>
      <c r="AY181" s="184" t="s">
        <v>129</v>
      </c>
    </row>
    <row r="182" s="12" customFormat="1" ht="22.8" customHeight="1">
      <c r="A182" s="12"/>
      <c r="B182" s="155"/>
      <c r="C182" s="12"/>
      <c r="D182" s="156" t="s">
        <v>75</v>
      </c>
      <c r="E182" s="166" t="s">
        <v>86</v>
      </c>
      <c r="F182" s="166" t="s">
        <v>245</v>
      </c>
      <c r="G182" s="12"/>
      <c r="H182" s="12"/>
      <c r="I182" s="158"/>
      <c r="J182" s="167">
        <f>BK182</f>
        <v>0</v>
      </c>
      <c r="K182" s="12"/>
      <c r="L182" s="155"/>
      <c r="M182" s="160"/>
      <c r="N182" s="161"/>
      <c r="O182" s="161"/>
      <c r="P182" s="162">
        <f>SUM(P183:P194)</f>
        <v>0</v>
      </c>
      <c r="Q182" s="161"/>
      <c r="R182" s="162">
        <f>SUM(R183:R194)</f>
        <v>15.8505904</v>
      </c>
      <c r="S182" s="161"/>
      <c r="T182" s="163">
        <f>SUM(T183:T194)</f>
        <v>0</v>
      </c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R182" s="156" t="s">
        <v>84</v>
      </c>
      <c r="AT182" s="164" t="s">
        <v>75</v>
      </c>
      <c r="AU182" s="164" t="s">
        <v>84</v>
      </c>
      <c r="AY182" s="156" t="s">
        <v>129</v>
      </c>
      <c r="BK182" s="165">
        <f>SUM(BK183:BK194)</f>
        <v>0</v>
      </c>
    </row>
    <row r="183" s="2" customFormat="1" ht="33" customHeight="1">
      <c r="A183" s="35"/>
      <c r="B183" s="168"/>
      <c r="C183" s="169" t="s">
        <v>246</v>
      </c>
      <c r="D183" s="169" t="s">
        <v>131</v>
      </c>
      <c r="E183" s="170" t="s">
        <v>247</v>
      </c>
      <c r="F183" s="171" t="s">
        <v>248</v>
      </c>
      <c r="G183" s="172" t="s">
        <v>175</v>
      </c>
      <c r="H183" s="173">
        <v>10</v>
      </c>
      <c r="I183" s="174"/>
      <c r="J183" s="175">
        <f>ROUND(I183*H183,2)</f>
        <v>0</v>
      </c>
      <c r="K183" s="171" t="s">
        <v>135</v>
      </c>
      <c r="L183" s="36"/>
      <c r="M183" s="176" t="s">
        <v>1</v>
      </c>
      <c r="N183" s="177" t="s">
        <v>41</v>
      </c>
      <c r="O183" s="74"/>
      <c r="P183" s="178">
        <f>O183*H183</f>
        <v>0</v>
      </c>
      <c r="Q183" s="178">
        <v>0</v>
      </c>
      <c r="R183" s="178">
        <f>Q183*H183</f>
        <v>0</v>
      </c>
      <c r="S183" s="178">
        <v>0</v>
      </c>
      <c r="T183" s="179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180" t="s">
        <v>136</v>
      </c>
      <c r="AT183" s="180" t="s">
        <v>131</v>
      </c>
      <c r="AU183" s="180" t="s">
        <v>86</v>
      </c>
      <c r="AY183" s="16" t="s">
        <v>129</v>
      </c>
      <c r="BE183" s="181">
        <f>IF(N183="základní",J183,0)</f>
        <v>0</v>
      </c>
      <c r="BF183" s="181">
        <f>IF(N183="snížená",J183,0)</f>
        <v>0</v>
      </c>
      <c r="BG183" s="181">
        <f>IF(N183="zákl. přenesená",J183,0)</f>
        <v>0</v>
      </c>
      <c r="BH183" s="181">
        <f>IF(N183="sníž. přenesená",J183,0)</f>
        <v>0</v>
      </c>
      <c r="BI183" s="181">
        <f>IF(N183="nulová",J183,0)</f>
        <v>0</v>
      </c>
      <c r="BJ183" s="16" t="s">
        <v>84</v>
      </c>
      <c r="BK183" s="181">
        <f>ROUND(I183*H183,2)</f>
        <v>0</v>
      </c>
      <c r="BL183" s="16" t="s">
        <v>136</v>
      </c>
      <c r="BM183" s="180" t="s">
        <v>249</v>
      </c>
    </row>
    <row r="184" s="13" customFormat="1">
      <c r="A184" s="13"/>
      <c r="B184" s="182"/>
      <c r="C184" s="13"/>
      <c r="D184" s="183" t="s">
        <v>138</v>
      </c>
      <c r="E184" s="184" t="s">
        <v>1</v>
      </c>
      <c r="F184" s="185" t="s">
        <v>196</v>
      </c>
      <c r="G184" s="13"/>
      <c r="H184" s="186">
        <v>10</v>
      </c>
      <c r="I184" s="187"/>
      <c r="J184" s="13"/>
      <c r="K184" s="13"/>
      <c r="L184" s="182"/>
      <c r="M184" s="188"/>
      <c r="N184" s="189"/>
      <c r="O184" s="189"/>
      <c r="P184" s="189"/>
      <c r="Q184" s="189"/>
      <c r="R184" s="189"/>
      <c r="S184" s="189"/>
      <c r="T184" s="190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184" t="s">
        <v>138</v>
      </c>
      <c r="AU184" s="184" t="s">
        <v>86</v>
      </c>
      <c r="AV184" s="13" t="s">
        <v>86</v>
      </c>
      <c r="AW184" s="13" t="s">
        <v>32</v>
      </c>
      <c r="AX184" s="13" t="s">
        <v>84</v>
      </c>
      <c r="AY184" s="184" t="s">
        <v>129</v>
      </c>
    </row>
    <row r="185" s="2" customFormat="1" ht="33" customHeight="1">
      <c r="A185" s="35"/>
      <c r="B185" s="168"/>
      <c r="C185" s="169" t="s">
        <v>250</v>
      </c>
      <c r="D185" s="169" t="s">
        <v>131</v>
      </c>
      <c r="E185" s="170" t="s">
        <v>251</v>
      </c>
      <c r="F185" s="171" t="s">
        <v>252</v>
      </c>
      <c r="G185" s="172" t="s">
        <v>175</v>
      </c>
      <c r="H185" s="173">
        <v>6.8399999999999999</v>
      </c>
      <c r="I185" s="174"/>
      <c r="J185" s="175">
        <f>ROUND(I185*H185,2)</f>
        <v>0</v>
      </c>
      <c r="K185" s="171" t="s">
        <v>135</v>
      </c>
      <c r="L185" s="36"/>
      <c r="M185" s="176" t="s">
        <v>1</v>
      </c>
      <c r="N185" s="177" t="s">
        <v>41</v>
      </c>
      <c r="O185" s="74"/>
      <c r="P185" s="178">
        <f>O185*H185</f>
        <v>0</v>
      </c>
      <c r="Q185" s="178">
        <v>1.665</v>
      </c>
      <c r="R185" s="178">
        <f>Q185*H185</f>
        <v>11.3886</v>
      </c>
      <c r="S185" s="178">
        <v>0</v>
      </c>
      <c r="T185" s="179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180" t="s">
        <v>136</v>
      </c>
      <c r="AT185" s="180" t="s">
        <v>131</v>
      </c>
      <c r="AU185" s="180" t="s">
        <v>86</v>
      </c>
      <c r="AY185" s="16" t="s">
        <v>129</v>
      </c>
      <c r="BE185" s="181">
        <f>IF(N185="základní",J185,0)</f>
        <v>0</v>
      </c>
      <c r="BF185" s="181">
        <f>IF(N185="snížená",J185,0)</f>
        <v>0</v>
      </c>
      <c r="BG185" s="181">
        <f>IF(N185="zákl. přenesená",J185,0)</f>
        <v>0</v>
      </c>
      <c r="BH185" s="181">
        <f>IF(N185="sníž. přenesená",J185,0)</f>
        <v>0</v>
      </c>
      <c r="BI185" s="181">
        <f>IF(N185="nulová",J185,0)</f>
        <v>0</v>
      </c>
      <c r="BJ185" s="16" t="s">
        <v>84</v>
      </c>
      <c r="BK185" s="181">
        <f>ROUND(I185*H185,2)</f>
        <v>0</v>
      </c>
      <c r="BL185" s="16" t="s">
        <v>136</v>
      </c>
      <c r="BM185" s="180" t="s">
        <v>253</v>
      </c>
    </row>
    <row r="186" s="13" customFormat="1">
      <c r="A186" s="13"/>
      <c r="B186" s="182"/>
      <c r="C186" s="13"/>
      <c r="D186" s="183" t="s">
        <v>138</v>
      </c>
      <c r="E186" s="184" t="s">
        <v>1</v>
      </c>
      <c r="F186" s="185" t="s">
        <v>254</v>
      </c>
      <c r="G186" s="13"/>
      <c r="H186" s="186">
        <v>6.8399999999999999</v>
      </c>
      <c r="I186" s="187"/>
      <c r="J186" s="13"/>
      <c r="K186" s="13"/>
      <c r="L186" s="182"/>
      <c r="M186" s="188"/>
      <c r="N186" s="189"/>
      <c r="O186" s="189"/>
      <c r="P186" s="189"/>
      <c r="Q186" s="189"/>
      <c r="R186" s="189"/>
      <c r="S186" s="189"/>
      <c r="T186" s="190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184" t="s">
        <v>138</v>
      </c>
      <c r="AU186" s="184" t="s">
        <v>86</v>
      </c>
      <c r="AV186" s="13" t="s">
        <v>86</v>
      </c>
      <c r="AW186" s="13" t="s">
        <v>32</v>
      </c>
      <c r="AX186" s="13" t="s">
        <v>84</v>
      </c>
      <c r="AY186" s="184" t="s">
        <v>129</v>
      </c>
    </row>
    <row r="187" s="2" customFormat="1" ht="24.15" customHeight="1">
      <c r="A187" s="35"/>
      <c r="B187" s="168"/>
      <c r="C187" s="169" t="s">
        <v>255</v>
      </c>
      <c r="D187" s="169" t="s">
        <v>131</v>
      </c>
      <c r="E187" s="170" t="s">
        <v>256</v>
      </c>
      <c r="F187" s="171" t="s">
        <v>257</v>
      </c>
      <c r="G187" s="172" t="s">
        <v>134</v>
      </c>
      <c r="H187" s="173">
        <v>100.31999999999999</v>
      </c>
      <c r="I187" s="174"/>
      <c r="J187" s="175">
        <f>ROUND(I187*H187,2)</f>
        <v>0</v>
      </c>
      <c r="K187" s="171" t="s">
        <v>135</v>
      </c>
      <c r="L187" s="36"/>
      <c r="M187" s="176" t="s">
        <v>1</v>
      </c>
      <c r="N187" s="177" t="s">
        <v>41</v>
      </c>
      <c r="O187" s="74"/>
      <c r="P187" s="178">
        <f>O187*H187</f>
        <v>0</v>
      </c>
      <c r="Q187" s="178">
        <v>0.00017000000000000001</v>
      </c>
      <c r="R187" s="178">
        <f>Q187*H187</f>
        <v>0.017054400000000001</v>
      </c>
      <c r="S187" s="178">
        <v>0</v>
      </c>
      <c r="T187" s="179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180" t="s">
        <v>136</v>
      </c>
      <c r="AT187" s="180" t="s">
        <v>131</v>
      </c>
      <c r="AU187" s="180" t="s">
        <v>86</v>
      </c>
      <c r="AY187" s="16" t="s">
        <v>129</v>
      </c>
      <c r="BE187" s="181">
        <f>IF(N187="základní",J187,0)</f>
        <v>0</v>
      </c>
      <c r="BF187" s="181">
        <f>IF(N187="snížená",J187,0)</f>
        <v>0</v>
      </c>
      <c r="BG187" s="181">
        <f>IF(N187="zákl. přenesená",J187,0)</f>
        <v>0</v>
      </c>
      <c r="BH187" s="181">
        <f>IF(N187="sníž. přenesená",J187,0)</f>
        <v>0</v>
      </c>
      <c r="BI187" s="181">
        <f>IF(N187="nulová",J187,0)</f>
        <v>0</v>
      </c>
      <c r="BJ187" s="16" t="s">
        <v>84</v>
      </c>
      <c r="BK187" s="181">
        <f>ROUND(I187*H187,2)</f>
        <v>0</v>
      </c>
      <c r="BL187" s="16" t="s">
        <v>136</v>
      </c>
      <c r="BM187" s="180" t="s">
        <v>258</v>
      </c>
    </row>
    <row r="188" s="13" customFormat="1">
      <c r="A188" s="13"/>
      <c r="B188" s="182"/>
      <c r="C188" s="13"/>
      <c r="D188" s="183" t="s">
        <v>138</v>
      </c>
      <c r="E188" s="184" t="s">
        <v>1</v>
      </c>
      <c r="F188" s="185" t="s">
        <v>259</v>
      </c>
      <c r="G188" s="13"/>
      <c r="H188" s="186">
        <v>91.200000000000003</v>
      </c>
      <c r="I188" s="187"/>
      <c r="J188" s="13"/>
      <c r="K188" s="13"/>
      <c r="L188" s="182"/>
      <c r="M188" s="188"/>
      <c r="N188" s="189"/>
      <c r="O188" s="189"/>
      <c r="P188" s="189"/>
      <c r="Q188" s="189"/>
      <c r="R188" s="189"/>
      <c r="S188" s="189"/>
      <c r="T188" s="190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184" t="s">
        <v>138</v>
      </c>
      <c r="AU188" s="184" t="s">
        <v>86</v>
      </c>
      <c r="AV188" s="13" t="s">
        <v>86</v>
      </c>
      <c r="AW188" s="13" t="s">
        <v>32</v>
      </c>
      <c r="AX188" s="13" t="s">
        <v>84</v>
      </c>
      <c r="AY188" s="184" t="s">
        <v>129</v>
      </c>
    </row>
    <row r="189" s="13" customFormat="1">
      <c r="A189" s="13"/>
      <c r="B189" s="182"/>
      <c r="C189" s="13"/>
      <c r="D189" s="183" t="s">
        <v>138</v>
      </c>
      <c r="E189" s="13"/>
      <c r="F189" s="185" t="s">
        <v>260</v>
      </c>
      <c r="G189" s="13"/>
      <c r="H189" s="186">
        <v>100.31999999999999</v>
      </c>
      <c r="I189" s="187"/>
      <c r="J189" s="13"/>
      <c r="K189" s="13"/>
      <c r="L189" s="182"/>
      <c r="M189" s="188"/>
      <c r="N189" s="189"/>
      <c r="O189" s="189"/>
      <c r="P189" s="189"/>
      <c r="Q189" s="189"/>
      <c r="R189" s="189"/>
      <c r="S189" s="189"/>
      <c r="T189" s="190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184" t="s">
        <v>138</v>
      </c>
      <c r="AU189" s="184" t="s">
        <v>86</v>
      </c>
      <c r="AV189" s="13" t="s">
        <v>86</v>
      </c>
      <c r="AW189" s="13" t="s">
        <v>3</v>
      </c>
      <c r="AX189" s="13" t="s">
        <v>84</v>
      </c>
      <c r="AY189" s="184" t="s">
        <v>129</v>
      </c>
    </row>
    <row r="190" s="2" customFormat="1" ht="16.5" customHeight="1">
      <c r="A190" s="35"/>
      <c r="B190" s="168"/>
      <c r="C190" s="191" t="s">
        <v>261</v>
      </c>
      <c r="D190" s="191" t="s">
        <v>217</v>
      </c>
      <c r="E190" s="192" t="s">
        <v>262</v>
      </c>
      <c r="F190" s="193" t="s">
        <v>263</v>
      </c>
      <c r="G190" s="194" t="s">
        <v>134</v>
      </c>
      <c r="H190" s="195">
        <v>100.31999999999999</v>
      </c>
      <c r="I190" s="196"/>
      <c r="J190" s="197">
        <f>ROUND(I190*H190,2)</f>
        <v>0</v>
      </c>
      <c r="K190" s="193" t="s">
        <v>135</v>
      </c>
      <c r="L190" s="198"/>
      <c r="M190" s="199" t="s">
        <v>1</v>
      </c>
      <c r="N190" s="200" t="s">
        <v>41</v>
      </c>
      <c r="O190" s="74"/>
      <c r="P190" s="178">
        <f>O190*H190</f>
        <v>0</v>
      </c>
      <c r="Q190" s="178">
        <v>0.00029999999999999997</v>
      </c>
      <c r="R190" s="178">
        <f>Q190*H190</f>
        <v>0.030095999999999994</v>
      </c>
      <c r="S190" s="178">
        <v>0</v>
      </c>
      <c r="T190" s="179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180" t="s">
        <v>165</v>
      </c>
      <c r="AT190" s="180" t="s">
        <v>217</v>
      </c>
      <c r="AU190" s="180" t="s">
        <v>86</v>
      </c>
      <c r="AY190" s="16" t="s">
        <v>129</v>
      </c>
      <c r="BE190" s="181">
        <f>IF(N190="základní",J190,0)</f>
        <v>0</v>
      </c>
      <c r="BF190" s="181">
        <f>IF(N190="snížená",J190,0)</f>
        <v>0</v>
      </c>
      <c r="BG190" s="181">
        <f>IF(N190="zákl. přenesená",J190,0)</f>
        <v>0</v>
      </c>
      <c r="BH190" s="181">
        <f>IF(N190="sníž. přenesená",J190,0)</f>
        <v>0</v>
      </c>
      <c r="BI190" s="181">
        <f>IF(N190="nulová",J190,0)</f>
        <v>0</v>
      </c>
      <c r="BJ190" s="16" t="s">
        <v>84</v>
      </c>
      <c r="BK190" s="181">
        <f>ROUND(I190*H190,2)</f>
        <v>0</v>
      </c>
      <c r="BL190" s="16" t="s">
        <v>136</v>
      </c>
      <c r="BM190" s="180" t="s">
        <v>264</v>
      </c>
    </row>
    <row r="191" s="13" customFormat="1">
      <c r="A191" s="13"/>
      <c r="B191" s="182"/>
      <c r="C191" s="13"/>
      <c r="D191" s="183" t="s">
        <v>138</v>
      </c>
      <c r="E191" s="13"/>
      <c r="F191" s="185" t="s">
        <v>260</v>
      </c>
      <c r="G191" s="13"/>
      <c r="H191" s="186">
        <v>100.31999999999999</v>
      </c>
      <c r="I191" s="187"/>
      <c r="J191" s="13"/>
      <c r="K191" s="13"/>
      <c r="L191" s="182"/>
      <c r="M191" s="188"/>
      <c r="N191" s="189"/>
      <c r="O191" s="189"/>
      <c r="P191" s="189"/>
      <c r="Q191" s="189"/>
      <c r="R191" s="189"/>
      <c r="S191" s="189"/>
      <c r="T191" s="190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184" t="s">
        <v>138</v>
      </c>
      <c r="AU191" s="184" t="s">
        <v>86</v>
      </c>
      <c r="AV191" s="13" t="s">
        <v>86</v>
      </c>
      <c r="AW191" s="13" t="s">
        <v>3</v>
      </c>
      <c r="AX191" s="13" t="s">
        <v>84</v>
      </c>
      <c r="AY191" s="184" t="s">
        <v>129</v>
      </c>
    </row>
    <row r="192" s="2" customFormat="1" ht="21.75" customHeight="1">
      <c r="A192" s="35"/>
      <c r="B192" s="168"/>
      <c r="C192" s="169" t="s">
        <v>265</v>
      </c>
      <c r="D192" s="169" t="s">
        <v>131</v>
      </c>
      <c r="E192" s="170" t="s">
        <v>266</v>
      </c>
      <c r="F192" s="171" t="s">
        <v>267</v>
      </c>
      <c r="G192" s="172" t="s">
        <v>175</v>
      </c>
      <c r="H192" s="173">
        <v>2.2799999999999998</v>
      </c>
      <c r="I192" s="174"/>
      <c r="J192" s="175">
        <f>ROUND(I192*H192,2)</f>
        <v>0</v>
      </c>
      <c r="K192" s="171" t="s">
        <v>135</v>
      </c>
      <c r="L192" s="36"/>
      <c r="M192" s="176" t="s">
        <v>1</v>
      </c>
      <c r="N192" s="177" t="s">
        <v>41</v>
      </c>
      <c r="O192" s="74"/>
      <c r="P192" s="178">
        <f>O192*H192</f>
        <v>0</v>
      </c>
      <c r="Q192" s="178">
        <v>1.9199999999999999</v>
      </c>
      <c r="R192" s="178">
        <f>Q192*H192</f>
        <v>4.3775999999999993</v>
      </c>
      <c r="S192" s="178">
        <v>0</v>
      </c>
      <c r="T192" s="179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180" t="s">
        <v>136</v>
      </c>
      <c r="AT192" s="180" t="s">
        <v>131</v>
      </c>
      <c r="AU192" s="180" t="s">
        <v>86</v>
      </c>
      <c r="AY192" s="16" t="s">
        <v>129</v>
      </c>
      <c r="BE192" s="181">
        <f>IF(N192="základní",J192,0)</f>
        <v>0</v>
      </c>
      <c r="BF192" s="181">
        <f>IF(N192="snížená",J192,0)</f>
        <v>0</v>
      </c>
      <c r="BG192" s="181">
        <f>IF(N192="zákl. přenesená",J192,0)</f>
        <v>0</v>
      </c>
      <c r="BH192" s="181">
        <f>IF(N192="sníž. přenesená",J192,0)</f>
        <v>0</v>
      </c>
      <c r="BI192" s="181">
        <f>IF(N192="nulová",J192,0)</f>
        <v>0</v>
      </c>
      <c r="BJ192" s="16" t="s">
        <v>84</v>
      </c>
      <c r="BK192" s="181">
        <f>ROUND(I192*H192,2)</f>
        <v>0</v>
      </c>
      <c r="BL192" s="16" t="s">
        <v>136</v>
      </c>
      <c r="BM192" s="180" t="s">
        <v>268</v>
      </c>
    </row>
    <row r="193" s="13" customFormat="1">
      <c r="A193" s="13"/>
      <c r="B193" s="182"/>
      <c r="C193" s="13"/>
      <c r="D193" s="183" t="s">
        <v>138</v>
      </c>
      <c r="E193" s="184" t="s">
        <v>1</v>
      </c>
      <c r="F193" s="185" t="s">
        <v>269</v>
      </c>
      <c r="G193" s="13"/>
      <c r="H193" s="186">
        <v>2.2799999999999998</v>
      </c>
      <c r="I193" s="187"/>
      <c r="J193" s="13"/>
      <c r="K193" s="13"/>
      <c r="L193" s="182"/>
      <c r="M193" s="188"/>
      <c r="N193" s="189"/>
      <c r="O193" s="189"/>
      <c r="P193" s="189"/>
      <c r="Q193" s="189"/>
      <c r="R193" s="189"/>
      <c r="S193" s="189"/>
      <c r="T193" s="190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184" t="s">
        <v>138</v>
      </c>
      <c r="AU193" s="184" t="s">
        <v>86</v>
      </c>
      <c r="AV193" s="13" t="s">
        <v>86</v>
      </c>
      <c r="AW193" s="13" t="s">
        <v>32</v>
      </c>
      <c r="AX193" s="13" t="s">
        <v>84</v>
      </c>
      <c r="AY193" s="184" t="s">
        <v>129</v>
      </c>
    </row>
    <row r="194" s="2" customFormat="1" ht="24.15" customHeight="1">
      <c r="A194" s="35"/>
      <c r="B194" s="168"/>
      <c r="C194" s="169" t="s">
        <v>270</v>
      </c>
      <c r="D194" s="169" t="s">
        <v>131</v>
      </c>
      <c r="E194" s="170" t="s">
        <v>271</v>
      </c>
      <c r="F194" s="171" t="s">
        <v>272</v>
      </c>
      <c r="G194" s="172" t="s">
        <v>163</v>
      </c>
      <c r="H194" s="173">
        <v>76</v>
      </c>
      <c r="I194" s="174"/>
      <c r="J194" s="175">
        <f>ROUND(I194*H194,2)</f>
        <v>0</v>
      </c>
      <c r="K194" s="171" t="s">
        <v>135</v>
      </c>
      <c r="L194" s="36"/>
      <c r="M194" s="176" t="s">
        <v>1</v>
      </c>
      <c r="N194" s="177" t="s">
        <v>41</v>
      </c>
      <c r="O194" s="74"/>
      <c r="P194" s="178">
        <f>O194*H194</f>
        <v>0</v>
      </c>
      <c r="Q194" s="178">
        <v>0.00048999999999999998</v>
      </c>
      <c r="R194" s="178">
        <f>Q194*H194</f>
        <v>0.037239999999999995</v>
      </c>
      <c r="S194" s="178">
        <v>0</v>
      </c>
      <c r="T194" s="179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180" t="s">
        <v>136</v>
      </c>
      <c r="AT194" s="180" t="s">
        <v>131</v>
      </c>
      <c r="AU194" s="180" t="s">
        <v>86</v>
      </c>
      <c r="AY194" s="16" t="s">
        <v>129</v>
      </c>
      <c r="BE194" s="181">
        <f>IF(N194="základní",J194,0)</f>
        <v>0</v>
      </c>
      <c r="BF194" s="181">
        <f>IF(N194="snížená",J194,0)</f>
        <v>0</v>
      </c>
      <c r="BG194" s="181">
        <f>IF(N194="zákl. přenesená",J194,0)</f>
        <v>0</v>
      </c>
      <c r="BH194" s="181">
        <f>IF(N194="sníž. přenesená",J194,0)</f>
        <v>0</v>
      </c>
      <c r="BI194" s="181">
        <f>IF(N194="nulová",J194,0)</f>
        <v>0</v>
      </c>
      <c r="BJ194" s="16" t="s">
        <v>84</v>
      </c>
      <c r="BK194" s="181">
        <f>ROUND(I194*H194,2)</f>
        <v>0</v>
      </c>
      <c r="BL194" s="16" t="s">
        <v>136</v>
      </c>
      <c r="BM194" s="180" t="s">
        <v>273</v>
      </c>
    </row>
    <row r="195" s="12" customFormat="1" ht="22.8" customHeight="1">
      <c r="A195" s="12"/>
      <c r="B195" s="155"/>
      <c r="C195" s="12"/>
      <c r="D195" s="156" t="s">
        <v>75</v>
      </c>
      <c r="E195" s="166" t="s">
        <v>136</v>
      </c>
      <c r="F195" s="166" t="s">
        <v>274</v>
      </c>
      <c r="G195" s="12"/>
      <c r="H195" s="12"/>
      <c r="I195" s="158"/>
      <c r="J195" s="167">
        <f>BK195</f>
        <v>0</v>
      </c>
      <c r="K195" s="12"/>
      <c r="L195" s="155"/>
      <c r="M195" s="160"/>
      <c r="N195" s="161"/>
      <c r="O195" s="161"/>
      <c r="P195" s="162">
        <f>SUM(P196:P197)</f>
        <v>0</v>
      </c>
      <c r="Q195" s="161"/>
      <c r="R195" s="162">
        <f>SUM(R196:R197)</f>
        <v>0</v>
      </c>
      <c r="S195" s="161"/>
      <c r="T195" s="163">
        <f>SUM(T196:T197)</f>
        <v>0</v>
      </c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R195" s="156" t="s">
        <v>84</v>
      </c>
      <c r="AT195" s="164" t="s">
        <v>75</v>
      </c>
      <c r="AU195" s="164" t="s">
        <v>84</v>
      </c>
      <c r="AY195" s="156" t="s">
        <v>129</v>
      </c>
      <c r="BK195" s="165">
        <f>SUM(BK196:BK197)</f>
        <v>0</v>
      </c>
    </row>
    <row r="196" s="2" customFormat="1" ht="24.15" customHeight="1">
      <c r="A196" s="35"/>
      <c r="B196" s="168"/>
      <c r="C196" s="169" t="s">
        <v>275</v>
      </c>
      <c r="D196" s="169" t="s">
        <v>131</v>
      </c>
      <c r="E196" s="170" t="s">
        <v>276</v>
      </c>
      <c r="F196" s="171" t="s">
        <v>277</v>
      </c>
      <c r="G196" s="172" t="s">
        <v>175</v>
      </c>
      <c r="H196" s="173">
        <v>0.29999999999999999</v>
      </c>
      <c r="I196" s="174"/>
      <c r="J196" s="175">
        <f>ROUND(I196*H196,2)</f>
        <v>0</v>
      </c>
      <c r="K196" s="171" t="s">
        <v>135</v>
      </c>
      <c r="L196" s="36"/>
      <c r="M196" s="176" t="s">
        <v>1</v>
      </c>
      <c r="N196" s="177" t="s">
        <v>41</v>
      </c>
      <c r="O196" s="74"/>
      <c r="P196" s="178">
        <f>O196*H196</f>
        <v>0</v>
      </c>
      <c r="Q196" s="178">
        <v>0</v>
      </c>
      <c r="R196" s="178">
        <f>Q196*H196</f>
        <v>0</v>
      </c>
      <c r="S196" s="178">
        <v>0</v>
      </c>
      <c r="T196" s="179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180" t="s">
        <v>136</v>
      </c>
      <c r="AT196" s="180" t="s">
        <v>131</v>
      </c>
      <c r="AU196" s="180" t="s">
        <v>86</v>
      </c>
      <c r="AY196" s="16" t="s">
        <v>129</v>
      </c>
      <c r="BE196" s="181">
        <f>IF(N196="základní",J196,0)</f>
        <v>0</v>
      </c>
      <c r="BF196" s="181">
        <f>IF(N196="snížená",J196,0)</f>
        <v>0</v>
      </c>
      <c r="BG196" s="181">
        <f>IF(N196="zákl. přenesená",J196,0)</f>
        <v>0</v>
      </c>
      <c r="BH196" s="181">
        <f>IF(N196="sníž. přenesená",J196,0)</f>
        <v>0</v>
      </c>
      <c r="BI196" s="181">
        <f>IF(N196="nulová",J196,0)</f>
        <v>0</v>
      </c>
      <c r="BJ196" s="16" t="s">
        <v>84</v>
      </c>
      <c r="BK196" s="181">
        <f>ROUND(I196*H196,2)</f>
        <v>0</v>
      </c>
      <c r="BL196" s="16" t="s">
        <v>136</v>
      </c>
      <c r="BM196" s="180" t="s">
        <v>278</v>
      </c>
    </row>
    <row r="197" s="13" customFormat="1">
      <c r="A197" s="13"/>
      <c r="B197" s="182"/>
      <c r="C197" s="13"/>
      <c r="D197" s="183" t="s">
        <v>138</v>
      </c>
      <c r="E197" s="184" t="s">
        <v>1</v>
      </c>
      <c r="F197" s="185" t="s">
        <v>279</v>
      </c>
      <c r="G197" s="13"/>
      <c r="H197" s="186">
        <v>0.29999999999999999</v>
      </c>
      <c r="I197" s="187"/>
      <c r="J197" s="13"/>
      <c r="K197" s="13"/>
      <c r="L197" s="182"/>
      <c r="M197" s="188"/>
      <c r="N197" s="189"/>
      <c r="O197" s="189"/>
      <c r="P197" s="189"/>
      <c r="Q197" s="189"/>
      <c r="R197" s="189"/>
      <c r="S197" s="189"/>
      <c r="T197" s="190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184" t="s">
        <v>138</v>
      </c>
      <c r="AU197" s="184" t="s">
        <v>86</v>
      </c>
      <c r="AV197" s="13" t="s">
        <v>86</v>
      </c>
      <c r="AW197" s="13" t="s">
        <v>32</v>
      </c>
      <c r="AX197" s="13" t="s">
        <v>76</v>
      </c>
      <c r="AY197" s="184" t="s">
        <v>129</v>
      </c>
    </row>
    <row r="198" s="12" customFormat="1" ht="22.8" customHeight="1">
      <c r="A198" s="12"/>
      <c r="B198" s="155"/>
      <c r="C198" s="12"/>
      <c r="D198" s="156" t="s">
        <v>75</v>
      </c>
      <c r="E198" s="166" t="s">
        <v>152</v>
      </c>
      <c r="F198" s="166" t="s">
        <v>280</v>
      </c>
      <c r="G198" s="12"/>
      <c r="H198" s="12"/>
      <c r="I198" s="158"/>
      <c r="J198" s="167">
        <f>BK198</f>
        <v>0</v>
      </c>
      <c r="K198" s="12"/>
      <c r="L198" s="155"/>
      <c r="M198" s="160"/>
      <c r="N198" s="161"/>
      <c r="O198" s="161"/>
      <c r="P198" s="162">
        <f>SUM(P199:P250)</f>
        <v>0</v>
      </c>
      <c r="Q198" s="161"/>
      <c r="R198" s="162">
        <f>SUM(R199:R250)</f>
        <v>494.69793199999998</v>
      </c>
      <c r="S198" s="161"/>
      <c r="T198" s="163">
        <f>SUM(T199:T250)</f>
        <v>0</v>
      </c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R198" s="156" t="s">
        <v>84</v>
      </c>
      <c r="AT198" s="164" t="s">
        <v>75</v>
      </c>
      <c r="AU198" s="164" t="s">
        <v>84</v>
      </c>
      <c r="AY198" s="156" t="s">
        <v>129</v>
      </c>
      <c r="BK198" s="165">
        <f>SUM(BK199:BK250)</f>
        <v>0</v>
      </c>
    </row>
    <row r="199" s="2" customFormat="1" ht="21.75" customHeight="1">
      <c r="A199" s="35"/>
      <c r="B199" s="168"/>
      <c r="C199" s="169" t="s">
        <v>281</v>
      </c>
      <c r="D199" s="169" t="s">
        <v>131</v>
      </c>
      <c r="E199" s="170" t="s">
        <v>282</v>
      </c>
      <c r="F199" s="171" t="s">
        <v>283</v>
      </c>
      <c r="G199" s="172" t="s">
        <v>134</v>
      </c>
      <c r="H199" s="173">
        <v>496</v>
      </c>
      <c r="I199" s="174"/>
      <c r="J199" s="175">
        <f>ROUND(I199*H199,2)</f>
        <v>0</v>
      </c>
      <c r="K199" s="171" t="s">
        <v>284</v>
      </c>
      <c r="L199" s="36"/>
      <c r="M199" s="176" t="s">
        <v>1</v>
      </c>
      <c r="N199" s="177" t="s">
        <v>41</v>
      </c>
      <c r="O199" s="74"/>
      <c r="P199" s="178">
        <f>O199*H199</f>
        <v>0</v>
      </c>
      <c r="Q199" s="178">
        <v>0</v>
      </c>
      <c r="R199" s="178">
        <f>Q199*H199</f>
        <v>0</v>
      </c>
      <c r="S199" s="178">
        <v>0</v>
      </c>
      <c r="T199" s="179">
        <f>S199*H199</f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180" t="s">
        <v>136</v>
      </c>
      <c r="AT199" s="180" t="s">
        <v>131</v>
      </c>
      <c r="AU199" s="180" t="s">
        <v>86</v>
      </c>
      <c r="AY199" s="16" t="s">
        <v>129</v>
      </c>
      <c r="BE199" s="181">
        <f>IF(N199="základní",J199,0)</f>
        <v>0</v>
      </c>
      <c r="BF199" s="181">
        <f>IF(N199="snížená",J199,0)</f>
        <v>0</v>
      </c>
      <c r="BG199" s="181">
        <f>IF(N199="zákl. přenesená",J199,0)</f>
        <v>0</v>
      </c>
      <c r="BH199" s="181">
        <f>IF(N199="sníž. přenesená",J199,0)</f>
        <v>0</v>
      </c>
      <c r="BI199" s="181">
        <f>IF(N199="nulová",J199,0)</f>
        <v>0</v>
      </c>
      <c r="BJ199" s="16" t="s">
        <v>84</v>
      </c>
      <c r="BK199" s="181">
        <f>ROUND(I199*H199,2)</f>
        <v>0</v>
      </c>
      <c r="BL199" s="16" t="s">
        <v>136</v>
      </c>
      <c r="BM199" s="180" t="s">
        <v>285</v>
      </c>
    </row>
    <row r="200" s="13" customFormat="1">
      <c r="A200" s="13"/>
      <c r="B200" s="182"/>
      <c r="C200" s="13"/>
      <c r="D200" s="183" t="s">
        <v>138</v>
      </c>
      <c r="E200" s="184" t="s">
        <v>1</v>
      </c>
      <c r="F200" s="185" t="s">
        <v>286</v>
      </c>
      <c r="G200" s="13"/>
      <c r="H200" s="186">
        <v>230</v>
      </c>
      <c r="I200" s="187"/>
      <c r="J200" s="13"/>
      <c r="K200" s="13"/>
      <c r="L200" s="182"/>
      <c r="M200" s="188"/>
      <c r="N200" s="189"/>
      <c r="O200" s="189"/>
      <c r="P200" s="189"/>
      <c r="Q200" s="189"/>
      <c r="R200" s="189"/>
      <c r="S200" s="189"/>
      <c r="T200" s="190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184" t="s">
        <v>138</v>
      </c>
      <c r="AU200" s="184" t="s">
        <v>86</v>
      </c>
      <c r="AV200" s="13" t="s">
        <v>86</v>
      </c>
      <c r="AW200" s="13" t="s">
        <v>32</v>
      </c>
      <c r="AX200" s="13" t="s">
        <v>76</v>
      </c>
      <c r="AY200" s="184" t="s">
        <v>129</v>
      </c>
    </row>
    <row r="201" s="13" customFormat="1">
      <c r="A201" s="13"/>
      <c r="B201" s="182"/>
      <c r="C201" s="13"/>
      <c r="D201" s="183" t="s">
        <v>138</v>
      </c>
      <c r="E201" s="184" t="s">
        <v>1</v>
      </c>
      <c r="F201" s="185" t="s">
        <v>287</v>
      </c>
      <c r="G201" s="13"/>
      <c r="H201" s="186">
        <v>200</v>
      </c>
      <c r="I201" s="187"/>
      <c r="J201" s="13"/>
      <c r="K201" s="13"/>
      <c r="L201" s="182"/>
      <c r="M201" s="188"/>
      <c r="N201" s="189"/>
      <c r="O201" s="189"/>
      <c r="P201" s="189"/>
      <c r="Q201" s="189"/>
      <c r="R201" s="189"/>
      <c r="S201" s="189"/>
      <c r="T201" s="190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184" t="s">
        <v>138</v>
      </c>
      <c r="AU201" s="184" t="s">
        <v>86</v>
      </c>
      <c r="AV201" s="13" t="s">
        <v>86</v>
      </c>
      <c r="AW201" s="13" t="s">
        <v>32</v>
      </c>
      <c r="AX201" s="13" t="s">
        <v>76</v>
      </c>
      <c r="AY201" s="184" t="s">
        <v>129</v>
      </c>
    </row>
    <row r="202" s="13" customFormat="1">
      <c r="A202" s="13"/>
      <c r="B202" s="182"/>
      <c r="C202" s="13"/>
      <c r="D202" s="183" t="s">
        <v>138</v>
      </c>
      <c r="E202" s="184" t="s">
        <v>1</v>
      </c>
      <c r="F202" s="185" t="s">
        <v>288</v>
      </c>
      <c r="G202" s="13"/>
      <c r="H202" s="186">
        <v>50</v>
      </c>
      <c r="I202" s="187"/>
      <c r="J202" s="13"/>
      <c r="K202" s="13"/>
      <c r="L202" s="182"/>
      <c r="M202" s="188"/>
      <c r="N202" s="189"/>
      <c r="O202" s="189"/>
      <c r="P202" s="189"/>
      <c r="Q202" s="189"/>
      <c r="R202" s="189"/>
      <c r="S202" s="189"/>
      <c r="T202" s="190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184" t="s">
        <v>138</v>
      </c>
      <c r="AU202" s="184" t="s">
        <v>86</v>
      </c>
      <c r="AV202" s="13" t="s">
        <v>86</v>
      </c>
      <c r="AW202" s="13" t="s">
        <v>32</v>
      </c>
      <c r="AX202" s="13" t="s">
        <v>76</v>
      </c>
      <c r="AY202" s="184" t="s">
        <v>129</v>
      </c>
    </row>
    <row r="203" s="13" customFormat="1">
      <c r="A203" s="13"/>
      <c r="B203" s="182"/>
      <c r="C203" s="13"/>
      <c r="D203" s="183" t="s">
        <v>138</v>
      </c>
      <c r="E203" s="184" t="s">
        <v>1</v>
      </c>
      <c r="F203" s="185" t="s">
        <v>289</v>
      </c>
      <c r="G203" s="13"/>
      <c r="H203" s="186">
        <v>16</v>
      </c>
      <c r="I203" s="187"/>
      <c r="J203" s="13"/>
      <c r="K203" s="13"/>
      <c r="L203" s="182"/>
      <c r="M203" s="188"/>
      <c r="N203" s="189"/>
      <c r="O203" s="189"/>
      <c r="P203" s="189"/>
      <c r="Q203" s="189"/>
      <c r="R203" s="189"/>
      <c r="S203" s="189"/>
      <c r="T203" s="190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184" t="s">
        <v>138</v>
      </c>
      <c r="AU203" s="184" t="s">
        <v>86</v>
      </c>
      <c r="AV203" s="13" t="s">
        <v>86</v>
      </c>
      <c r="AW203" s="13" t="s">
        <v>32</v>
      </c>
      <c r="AX203" s="13" t="s">
        <v>76</v>
      </c>
      <c r="AY203" s="184" t="s">
        <v>129</v>
      </c>
    </row>
    <row r="204" s="2" customFormat="1" ht="24.15" customHeight="1">
      <c r="A204" s="35"/>
      <c r="B204" s="168"/>
      <c r="C204" s="169" t="s">
        <v>90</v>
      </c>
      <c r="D204" s="169" t="s">
        <v>131</v>
      </c>
      <c r="E204" s="170" t="s">
        <v>290</v>
      </c>
      <c r="F204" s="171" t="s">
        <v>291</v>
      </c>
      <c r="G204" s="172" t="s">
        <v>134</v>
      </c>
      <c r="H204" s="173">
        <v>496</v>
      </c>
      <c r="I204" s="174"/>
      <c r="J204" s="175">
        <f>ROUND(I204*H204,2)</f>
        <v>0</v>
      </c>
      <c r="K204" s="171" t="s">
        <v>284</v>
      </c>
      <c r="L204" s="36"/>
      <c r="M204" s="176" t="s">
        <v>1</v>
      </c>
      <c r="N204" s="177" t="s">
        <v>41</v>
      </c>
      <c r="O204" s="74"/>
      <c r="P204" s="178">
        <f>O204*H204</f>
        <v>0</v>
      </c>
      <c r="Q204" s="178">
        <v>0</v>
      </c>
      <c r="R204" s="178">
        <f>Q204*H204</f>
        <v>0</v>
      </c>
      <c r="S204" s="178">
        <v>0</v>
      </c>
      <c r="T204" s="179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180" t="s">
        <v>136</v>
      </c>
      <c r="AT204" s="180" t="s">
        <v>131</v>
      </c>
      <c r="AU204" s="180" t="s">
        <v>86</v>
      </c>
      <c r="AY204" s="16" t="s">
        <v>129</v>
      </c>
      <c r="BE204" s="181">
        <f>IF(N204="základní",J204,0)</f>
        <v>0</v>
      </c>
      <c r="BF204" s="181">
        <f>IF(N204="snížená",J204,0)</f>
        <v>0</v>
      </c>
      <c r="BG204" s="181">
        <f>IF(N204="zákl. přenesená",J204,0)</f>
        <v>0</v>
      </c>
      <c r="BH204" s="181">
        <f>IF(N204="sníž. přenesená",J204,0)</f>
        <v>0</v>
      </c>
      <c r="BI204" s="181">
        <f>IF(N204="nulová",J204,0)</f>
        <v>0</v>
      </c>
      <c r="BJ204" s="16" t="s">
        <v>84</v>
      </c>
      <c r="BK204" s="181">
        <f>ROUND(I204*H204,2)</f>
        <v>0</v>
      </c>
      <c r="BL204" s="16" t="s">
        <v>136</v>
      </c>
      <c r="BM204" s="180" t="s">
        <v>292</v>
      </c>
    </row>
    <row r="205" s="13" customFormat="1">
      <c r="A205" s="13"/>
      <c r="B205" s="182"/>
      <c r="C205" s="13"/>
      <c r="D205" s="183" t="s">
        <v>138</v>
      </c>
      <c r="E205" s="184" t="s">
        <v>1</v>
      </c>
      <c r="F205" s="185" t="s">
        <v>286</v>
      </c>
      <c r="G205" s="13"/>
      <c r="H205" s="186">
        <v>230</v>
      </c>
      <c r="I205" s="187"/>
      <c r="J205" s="13"/>
      <c r="K205" s="13"/>
      <c r="L205" s="182"/>
      <c r="M205" s="188"/>
      <c r="N205" s="189"/>
      <c r="O205" s="189"/>
      <c r="P205" s="189"/>
      <c r="Q205" s="189"/>
      <c r="R205" s="189"/>
      <c r="S205" s="189"/>
      <c r="T205" s="190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184" t="s">
        <v>138</v>
      </c>
      <c r="AU205" s="184" t="s">
        <v>86</v>
      </c>
      <c r="AV205" s="13" t="s">
        <v>86</v>
      </c>
      <c r="AW205" s="13" t="s">
        <v>32</v>
      </c>
      <c r="AX205" s="13" t="s">
        <v>76</v>
      </c>
      <c r="AY205" s="184" t="s">
        <v>129</v>
      </c>
    </row>
    <row r="206" s="13" customFormat="1">
      <c r="A206" s="13"/>
      <c r="B206" s="182"/>
      <c r="C206" s="13"/>
      <c r="D206" s="183" t="s">
        <v>138</v>
      </c>
      <c r="E206" s="184" t="s">
        <v>1</v>
      </c>
      <c r="F206" s="185" t="s">
        <v>287</v>
      </c>
      <c r="G206" s="13"/>
      <c r="H206" s="186">
        <v>200</v>
      </c>
      <c r="I206" s="187"/>
      <c r="J206" s="13"/>
      <c r="K206" s="13"/>
      <c r="L206" s="182"/>
      <c r="M206" s="188"/>
      <c r="N206" s="189"/>
      <c r="O206" s="189"/>
      <c r="P206" s="189"/>
      <c r="Q206" s="189"/>
      <c r="R206" s="189"/>
      <c r="S206" s="189"/>
      <c r="T206" s="190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184" t="s">
        <v>138</v>
      </c>
      <c r="AU206" s="184" t="s">
        <v>86</v>
      </c>
      <c r="AV206" s="13" t="s">
        <v>86</v>
      </c>
      <c r="AW206" s="13" t="s">
        <v>32</v>
      </c>
      <c r="AX206" s="13" t="s">
        <v>76</v>
      </c>
      <c r="AY206" s="184" t="s">
        <v>129</v>
      </c>
    </row>
    <row r="207" s="13" customFormat="1">
      <c r="A207" s="13"/>
      <c r="B207" s="182"/>
      <c r="C207" s="13"/>
      <c r="D207" s="183" t="s">
        <v>138</v>
      </c>
      <c r="E207" s="184" t="s">
        <v>1</v>
      </c>
      <c r="F207" s="185" t="s">
        <v>288</v>
      </c>
      <c r="G207" s="13"/>
      <c r="H207" s="186">
        <v>50</v>
      </c>
      <c r="I207" s="187"/>
      <c r="J207" s="13"/>
      <c r="K207" s="13"/>
      <c r="L207" s="182"/>
      <c r="M207" s="188"/>
      <c r="N207" s="189"/>
      <c r="O207" s="189"/>
      <c r="P207" s="189"/>
      <c r="Q207" s="189"/>
      <c r="R207" s="189"/>
      <c r="S207" s="189"/>
      <c r="T207" s="190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184" t="s">
        <v>138</v>
      </c>
      <c r="AU207" s="184" t="s">
        <v>86</v>
      </c>
      <c r="AV207" s="13" t="s">
        <v>86</v>
      </c>
      <c r="AW207" s="13" t="s">
        <v>32</v>
      </c>
      <c r="AX207" s="13" t="s">
        <v>76</v>
      </c>
      <c r="AY207" s="184" t="s">
        <v>129</v>
      </c>
    </row>
    <row r="208" s="13" customFormat="1">
      <c r="A208" s="13"/>
      <c r="B208" s="182"/>
      <c r="C208" s="13"/>
      <c r="D208" s="183" t="s">
        <v>138</v>
      </c>
      <c r="E208" s="184" t="s">
        <v>1</v>
      </c>
      <c r="F208" s="185" t="s">
        <v>289</v>
      </c>
      <c r="G208" s="13"/>
      <c r="H208" s="186">
        <v>16</v>
      </c>
      <c r="I208" s="187"/>
      <c r="J208" s="13"/>
      <c r="K208" s="13"/>
      <c r="L208" s="182"/>
      <c r="M208" s="188"/>
      <c r="N208" s="189"/>
      <c r="O208" s="189"/>
      <c r="P208" s="189"/>
      <c r="Q208" s="189"/>
      <c r="R208" s="189"/>
      <c r="S208" s="189"/>
      <c r="T208" s="190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184" t="s">
        <v>138</v>
      </c>
      <c r="AU208" s="184" t="s">
        <v>86</v>
      </c>
      <c r="AV208" s="13" t="s">
        <v>86</v>
      </c>
      <c r="AW208" s="13" t="s">
        <v>32</v>
      </c>
      <c r="AX208" s="13" t="s">
        <v>76</v>
      </c>
      <c r="AY208" s="184" t="s">
        <v>129</v>
      </c>
    </row>
    <row r="209" s="2" customFormat="1" ht="21.75" customHeight="1">
      <c r="A209" s="35"/>
      <c r="B209" s="168"/>
      <c r="C209" s="169" t="s">
        <v>293</v>
      </c>
      <c r="D209" s="169" t="s">
        <v>131</v>
      </c>
      <c r="E209" s="170" t="s">
        <v>294</v>
      </c>
      <c r="F209" s="171" t="s">
        <v>295</v>
      </c>
      <c r="G209" s="172" t="s">
        <v>134</v>
      </c>
      <c r="H209" s="173">
        <v>200</v>
      </c>
      <c r="I209" s="174"/>
      <c r="J209" s="175">
        <f>ROUND(I209*H209,2)</f>
        <v>0</v>
      </c>
      <c r="K209" s="171" t="s">
        <v>135</v>
      </c>
      <c r="L209" s="36"/>
      <c r="M209" s="176" t="s">
        <v>1</v>
      </c>
      <c r="N209" s="177" t="s">
        <v>41</v>
      </c>
      <c r="O209" s="74"/>
      <c r="P209" s="178">
        <f>O209*H209</f>
        <v>0</v>
      </c>
      <c r="Q209" s="178">
        <v>0</v>
      </c>
      <c r="R209" s="178">
        <f>Q209*H209</f>
        <v>0</v>
      </c>
      <c r="S209" s="178">
        <v>0</v>
      </c>
      <c r="T209" s="179">
        <f>S209*H209</f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180" t="s">
        <v>136</v>
      </c>
      <c r="AT209" s="180" t="s">
        <v>131</v>
      </c>
      <c r="AU209" s="180" t="s">
        <v>86</v>
      </c>
      <c r="AY209" s="16" t="s">
        <v>129</v>
      </c>
      <c r="BE209" s="181">
        <f>IF(N209="základní",J209,0)</f>
        <v>0</v>
      </c>
      <c r="BF209" s="181">
        <f>IF(N209="snížená",J209,0)</f>
        <v>0</v>
      </c>
      <c r="BG209" s="181">
        <f>IF(N209="zákl. přenesená",J209,0)</f>
        <v>0</v>
      </c>
      <c r="BH209" s="181">
        <f>IF(N209="sníž. přenesená",J209,0)</f>
        <v>0</v>
      </c>
      <c r="BI209" s="181">
        <f>IF(N209="nulová",J209,0)</f>
        <v>0</v>
      </c>
      <c r="BJ209" s="16" t="s">
        <v>84</v>
      </c>
      <c r="BK209" s="181">
        <f>ROUND(I209*H209,2)</f>
        <v>0</v>
      </c>
      <c r="BL209" s="16" t="s">
        <v>136</v>
      </c>
      <c r="BM209" s="180" t="s">
        <v>296</v>
      </c>
    </row>
    <row r="210" s="13" customFormat="1">
      <c r="A210" s="13"/>
      <c r="B210" s="182"/>
      <c r="C210" s="13"/>
      <c r="D210" s="183" t="s">
        <v>138</v>
      </c>
      <c r="E210" s="184" t="s">
        <v>1</v>
      </c>
      <c r="F210" s="185" t="s">
        <v>297</v>
      </c>
      <c r="G210" s="13"/>
      <c r="H210" s="186">
        <v>200</v>
      </c>
      <c r="I210" s="187"/>
      <c r="J210" s="13"/>
      <c r="K210" s="13"/>
      <c r="L210" s="182"/>
      <c r="M210" s="188"/>
      <c r="N210" s="189"/>
      <c r="O210" s="189"/>
      <c r="P210" s="189"/>
      <c r="Q210" s="189"/>
      <c r="R210" s="189"/>
      <c r="S210" s="189"/>
      <c r="T210" s="190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184" t="s">
        <v>138</v>
      </c>
      <c r="AU210" s="184" t="s">
        <v>86</v>
      </c>
      <c r="AV210" s="13" t="s">
        <v>86</v>
      </c>
      <c r="AW210" s="13" t="s">
        <v>32</v>
      </c>
      <c r="AX210" s="13" t="s">
        <v>84</v>
      </c>
      <c r="AY210" s="184" t="s">
        <v>129</v>
      </c>
    </row>
    <row r="211" s="2" customFormat="1" ht="21.75" customHeight="1">
      <c r="A211" s="35"/>
      <c r="B211" s="168"/>
      <c r="C211" s="169" t="s">
        <v>298</v>
      </c>
      <c r="D211" s="169" t="s">
        <v>131</v>
      </c>
      <c r="E211" s="170" t="s">
        <v>299</v>
      </c>
      <c r="F211" s="171" t="s">
        <v>300</v>
      </c>
      <c r="G211" s="172" t="s">
        <v>134</v>
      </c>
      <c r="H211" s="173">
        <v>842</v>
      </c>
      <c r="I211" s="174"/>
      <c r="J211" s="175">
        <f>ROUND(I211*H211,2)</f>
        <v>0</v>
      </c>
      <c r="K211" s="171" t="s">
        <v>135</v>
      </c>
      <c r="L211" s="36"/>
      <c r="M211" s="176" t="s">
        <v>1</v>
      </c>
      <c r="N211" s="177" t="s">
        <v>41</v>
      </c>
      <c r="O211" s="74"/>
      <c r="P211" s="178">
        <f>O211*H211</f>
        <v>0</v>
      </c>
      <c r="Q211" s="178">
        <v>0</v>
      </c>
      <c r="R211" s="178">
        <f>Q211*H211</f>
        <v>0</v>
      </c>
      <c r="S211" s="178">
        <v>0</v>
      </c>
      <c r="T211" s="179">
        <f>S211*H211</f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180" t="s">
        <v>136</v>
      </c>
      <c r="AT211" s="180" t="s">
        <v>131</v>
      </c>
      <c r="AU211" s="180" t="s">
        <v>86</v>
      </c>
      <c r="AY211" s="16" t="s">
        <v>129</v>
      </c>
      <c r="BE211" s="181">
        <f>IF(N211="základní",J211,0)</f>
        <v>0</v>
      </c>
      <c r="BF211" s="181">
        <f>IF(N211="snížená",J211,0)</f>
        <v>0</v>
      </c>
      <c r="BG211" s="181">
        <f>IF(N211="zákl. přenesená",J211,0)</f>
        <v>0</v>
      </c>
      <c r="BH211" s="181">
        <f>IF(N211="sníž. přenesená",J211,0)</f>
        <v>0</v>
      </c>
      <c r="BI211" s="181">
        <f>IF(N211="nulová",J211,0)</f>
        <v>0</v>
      </c>
      <c r="BJ211" s="16" t="s">
        <v>84</v>
      </c>
      <c r="BK211" s="181">
        <f>ROUND(I211*H211,2)</f>
        <v>0</v>
      </c>
      <c r="BL211" s="16" t="s">
        <v>136</v>
      </c>
      <c r="BM211" s="180" t="s">
        <v>301</v>
      </c>
    </row>
    <row r="212" s="13" customFormat="1">
      <c r="A212" s="13"/>
      <c r="B212" s="182"/>
      <c r="C212" s="13"/>
      <c r="D212" s="183" t="s">
        <v>138</v>
      </c>
      <c r="E212" s="184" t="s">
        <v>1</v>
      </c>
      <c r="F212" s="185" t="s">
        <v>302</v>
      </c>
      <c r="G212" s="13"/>
      <c r="H212" s="186">
        <v>200</v>
      </c>
      <c r="I212" s="187"/>
      <c r="J212" s="13"/>
      <c r="K212" s="13"/>
      <c r="L212" s="182"/>
      <c r="M212" s="188"/>
      <c r="N212" s="189"/>
      <c r="O212" s="189"/>
      <c r="P212" s="189"/>
      <c r="Q212" s="189"/>
      <c r="R212" s="189"/>
      <c r="S212" s="189"/>
      <c r="T212" s="190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184" t="s">
        <v>138</v>
      </c>
      <c r="AU212" s="184" t="s">
        <v>86</v>
      </c>
      <c r="AV212" s="13" t="s">
        <v>86</v>
      </c>
      <c r="AW212" s="13" t="s">
        <v>32</v>
      </c>
      <c r="AX212" s="13" t="s">
        <v>76</v>
      </c>
      <c r="AY212" s="184" t="s">
        <v>129</v>
      </c>
    </row>
    <row r="213" s="13" customFormat="1">
      <c r="A213" s="13"/>
      <c r="B213" s="182"/>
      <c r="C213" s="13"/>
      <c r="D213" s="183" t="s">
        <v>138</v>
      </c>
      <c r="E213" s="184" t="s">
        <v>1</v>
      </c>
      <c r="F213" s="185" t="s">
        <v>303</v>
      </c>
      <c r="G213" s="13"/>
      <c r="H213" s="186">
        <v>50</v>
      </c>
      <c r="I213" s="187"/>
      <c r="J213" s="13"/>
      <c r="K213" s="13"/>
      <c r="L213" s="182"/>
      <c r="M213" s="188"/>
      <c r="N213" s="189"/>
      <c r="O213" s="189"/>
      <c r="P213" s="189"/>
      <c r="Q213" s="189"/>
      <c r="R213" s="189"/>
      <c r="S213" s="189"/>
      <c r="T213" s="190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184" t="s">
        <v>138</v>
      </c>
      <c r="AU213" s="184" t="s">
        <v>86</v>
      </c>
      <c r="AV213" s="13" t="s">
        <v>86</v>
      </c>
      <c r="AW213" s="13" t="s">
        <v>32</v>
      </c>
      <c r="AX213" s="13" t="s">
        <v>76</v>
      </c>
      <c r="AY213" s="184" t="s">
        <v>129</v>
      </c>
    </row>
    <row r="214" s="13" customFormat="1">
      <c r="A214" s="13"/>
      <c r="B214" s="182"/>
      <c r="C214" s="13"/>
      <c r="D214" s="183" t="s">
        <v>138</v>
      </c>
      <c r="E214" s="184" t="s">
        <v>1</v>
      </c>
      <c r="F214" s="185" t="s">
        <v>304</v>
      </c>
      <c r="G214" s="13"/>
      <c r="H214" s="186">
        <v>50</v>
      </c>
      <c r="I214" s="187"/>
      <c r="J214" s="13"/>
      <c r="K214" s="13"/>
      <c r="L214" s="182"/>
      <c r="M214" s="188"/>
      <c r="N214" s="189"/>
      <c r="O214" s="189"/>
      <c r="P214" s="189"/>
      <c r="Q214" s="189"/>
      <c r="R214" s="189"/>
      <c r="S214" s="189"/>
      <c r="T214" s="190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184" t="s">
        <v>138</v>
      </c>
      <c r="AU214" s="184" t="s">
        <v>86</v>
      </c>
      <c r="AV214" s="13" t="s">
        <v>86</v>
      </c>
      <c r="AW214" s="13" t="s">
        <v>32</v>
      </c>
      <c r="AX214" s="13" t="s">
        <v>76</v>
      </c>
      <c r="AY214" s="184" t="s">
        <v>129</v>
      </c>
    </row>
    <row r="215" s="13" customFormat="1">
      <c r="A215" s="13"/>
      <c r="B215" s="182"/>
      <c r="C215" s="13"/>
      <c r="D215" s="183" t="s">
        <v>138</v>
      </c>
      <c r="E215" s="184" t="s">
        <v>1</v>
      </c>
      <c r="F215" s="185" t="s">
        <v>305</v>
      </c>
      <c r="G215" s="13"/>
      <c r="H215" s="186">
        <v>483</v>
      </c>
      <c r="I215" s="187"/>
      <c r="J215" s="13"/>
      <c r="K215" s="13"/>
      <c r="L215" s="182"/>
      <c r="M215" s="188"/>
      <c r="N215" s="189"/>
      <c r="O215" s="189"/>
      <c r="P215" s="189"/>
      <c r="Q215" s="189"/>
      <c r="R215" s="189"/>
      <c r="S215" s="189"/>
      <c r="T215" s="190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184" t="s">
        <v>138</v>
      </c>
      <c r="AU215" s="184" t="s">
        <v>86</v>
      </c>
      <c r="AV215" s="13" t="s">
        <v>86</v>
      </c>
      <c r="AW215" s="13" t="s">
        <v>32</v>
      </c>
      <c r="AX215" s="13" t="s">
        <v>76</v>
      </c>
      <c r="AY215" s="184" t="s">
        <v>129</v>
      </c>
    </row>
    <row r="216" s="13" customFormat="1">
      <c r="A216" s="13"/>
      <c r="B216" s="182"/>
      <c r="C216" s="13"/>
      <c r="D216" s="183" t="s">
        <v>138</v>
      </c>
      <c r="E216" s="184" t="s">
        <v>1</v>
      </c>
      <c r="F216" s="185" t="s">
        <v>306</v>
      </c>
      <c r="G216" s="13"/>
      <c r="H216" s="186">
        <v>16</v>
      </c>
      <c r="I216" s="187"/>
      <c r="J216" s="13"/>
      <c r="K216" s="13"/>
      <c r="L216" s="182"/>
      <c r="M216" s="188"/>
      <c r="N216" s="189"/>
      <c r="O216" s="189"/>
      <c r="P216" s="189"/>
      <c r="Q216" s="189"/>
      <c r="R216" s="189"/>
      <c r="S216" s="189"/>
      <c r="T216" s="190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184" t="s">
        <v>138</v>
      </c>
      <c r="AU216" s="184" t="s">
        <v>86</v>
      </c>
      <c r="AV216" s="13" t="s">
        <v>86</v>
      </c>
      <c r="AW216" s="13" t="s">
        <v>32</v>
      </c>
      <c r="AX216" s="13" t="s">
        <v>76</v>
      </c>
      <c r="AY216" s="184" t="s">
        <v>129</v>
      </c>
    </row>
    <row r="217" s="13" customFormat="1">
      <c r="A217" s="13"/>
      <c r="B217" s="182"/>
      <c r="C217" s="13"/>
      <c r="D217" s="183" t="s">
        <v>138</v>
      </c>
      <c r="E217" s="184" t="s">
        <v>1</v>
      </c>
      <c r="F217" s="185" t="s">
        <v>307</v>
      </c>
      <c r="G217" s="13"/>
      <c r="H217" s="186">
        <v>16</v>
      </c>
      <c r="I217" s="187"/>
      <c r="J217" s="13"/>
      <c r="K217" s="13"/>
      <c r="L217" s="182"/>
      <c r="M217" s="188"/>
      <c r="N217" s="189"/>
      <c r="O217" s="189"/>
      <c r="P217" s="189"/>
      <c r="Q217" s="189"/>
      <c r="R217" s="189"/>
      <c r="S217" s="189"/>
      <c r="T217" s="190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184" t="s">
        <v>138</v>
      </c>
      <c r="AU217" s="184" t="s">
        <v>86</v>
      </c>
      <c r="AV217" s="13" t="s">
        <v>86</v>
      </c>
      <c r="AW217" s="13" t="s">
        <v>32</v>
      </c>
      <c r="AX217" s="13" t="s">
        <v>76</v>
      </c>
      <c r="AY217" s="184" t="s">
        <v>129</v>
      </c>
    </row>
    <row r="218" s="13" customFormat="1">
      <c r="A218" s="13"/>
      <c r="B218" s="182"/>
      <c r="C218" s="13"/>
      <c r="D218" s="183" t="s">
        <v>138</v>
      </c>
      <c r="E218" s="184" t="s">
        <v>1</v>
      </c>
      <c r="F218" s="185" t="s">
        <v>308</v>
      </c>
      <c r="G218" s="13"/>
      <c r="H218" s="186">
        <v>27</v>
      </c>
      <c r="I218" s="187"/>
      <c r="J218" s="13"/>
      <c r="K218" s="13"/>
      <c r="L218" s="182"/>
      <c r="M218" s="188"/>
      <c r="N218" s="189"/>
      <c r="O218" s="189"/>
      <c r="P218" s="189"/>
      <c r="Q218" s="189"/>
      <c r="R218" s="189"/>
      <c r="S218" s="189"/>
      <c r="T218" s="190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184" t="s">
        <v>138</v>
      </c>
      <c r="AU218" s="184" t="s">
        <v>86</v>
      </c>
      <c r="AV218" s="13" t="s">
        <v>86</v>
      </c>
      <c r="AW218" s="13" t="s">
        <v>32</v>
      </c>
      <c r="AX218" s="13" t="s">
        <v>76</v>
      </c>
      <c r="AY218" s="184" t="s">
        <v>129</v>
      </c>
    </row>
    <row r="219" s="2" customFormat="1" ht="24.15" customHeight="1">
      <c r="A219" s="35"/>
      <c r="B219" s="168"/>
      <c r="C219" s="169" t="s">
        <v>309</v>
      </c>
      <c r="D219" s="169" t="s">
        <v>131</v>
      </c>
      <c r="E219" s="170" t="s">
        <v>310</v>
      </c>
      <c r="F219" s="171" t="s">
        <v>311</v>
      </c>
      <c r="G219" s="172" t="s">
        <v>134</v>
      </c>
      <c r="H219" s="173">
        <v>460</v>
      </c>
      <c r="I219" s="174"/>
      <c r="J219" s="175">
        <f>ROUND(I219*H219,2)</f>
        <v>0</v>
      </c>
      <c r="K219" s="171" t="s">
        <v>135</v>
      </c>
      <c r="L219" s="36"/>
      <c r="M219" s="176" t="s">
        <v>1</v>
      </c>
      <c r="N219" s="177" t="s">
        <v>41</v>
      </c>
      <c r="O219" s="74"/>
      <c r="P219" s="178">
        <f>O219*H219</f>
        <v>0</v>
      </c>
      <c r="Q219" s="178">
        <v>0.46000000000000002</v>
      </c>
      <c r="R219" s="178">
        <f>Q219*H219</f>
        <v>211.60000000000002</v>
      </c>
      <c r="S219" s="178">
        <v>0</v>
      </c>
      <c r="T219" s="179">
        <f>S219*H219</f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180" t="s">
        <v>136</v>
      </c>
      <c r="AT219" s="180" t="s">
        <v>131</v>
      </c>
      <c r="AU219" s="180" t="s">
        <v>86</v>
      </c>
      <c r="AY219" s="16" t="s">
        <v>129</v>
      </c>
      <c r="BE219" s="181">
        <f>IF(N219="základní",J219,0)</f>
        <v>0</v>
      </c>
      <c r="BF219" s="181">
        <f>IF(N219="snížená",J219,0)</f>
        <v>0</v>
      </c>
      <c r="BG219" s="181">
        <f>IF(N219="zákl. přenesená",J219,0)</f>
        <v>0</v>
      </c>
      <c r="BH219" s="181">
        <f>IF(N219="sníž. přenesená",J219,0)</f>
        <v>0</v>
      </c>
      <c r="BI219" s="181">
        <f>IF(N219="nulová",J219,0)</f>
        <v>0</v>
      </c>
      <c r="BJ219" s="16" t="s">
        <v>84</v>
      </c>
      <c r="BK219" s="181">
        <f>ROUND(I219*H219,2)</f>
        <v>0</v>
      </c>
      <c r="BL219" s="16" t="s">
        <v>136</v>
      </c>
      <c r="BM219" s="180" t="s">
        <v>312</v>
      </c>
    </row>
    <row r="220" s="13" customFormat="1">
      <c r="A220" s="13"/>
      <c r="B220" s="182"/>
      <c r="C220" s="13"/>
      <c r="D220" s="183" t="s">
        <v>138</v>
      </c>
      <c r="E220" s="184" t="s">
        <v>1</v>
      </c>
      <c r="F220" s="185" t="s">
        <v>313</v>
      </c>
      <c r="G220" s="13"/>
      <c r="H220" s="186">
        <v>230</v>
      </c>
      <c r="I220" s="187"/>
      <c r="J220" s="13"/>
      <c r="K220" s="13"/>
      <c r="L220" s="182"/>
      <c r="M220" s="188"/>
      <c r="N220" s="189"/>
      <c r="O220" s="189"/>
      <c r="P220" s="189"/>
      <c r="Q220" s="189"/>
      <c r="R220" s="189"/>
      <c r="S220" s="189"/>
      <c r="T220" s="190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184" t="s">
        <v>138</v>
      </c>
      <c r="AU220" s="184" t="s">
        <v>86</v>
      </c>
      <c r="AV220" s="13" t="s">
        <v>86</v>
      </c>
      <c r="AW220" s="13" t="s">
        <v>32</v>
      </c>
      <c r="AX220" s="13" t="s">
        <v>76</v>
      </c>
      <c r="AY220" s="184" t="s">
        <v>129</v>
      </c>
    </row>
    <row r="221" s="13" customFormat="1">
      <c r="A221" s="13"/>
      <c r="B221" s="182"/>
      <c r="C221" s="13"/>
      <c r="D221" s="183" t="s">
        <v>138</v>
      </c>
      <c r="E221" s="184" t="s">
        <v>1</v>
      </c>
      <c r="F221" s="185" t="s">
        <v>314</v>
      </c>
      <c r="G221" s="13"/>
      <c r="H221" s="186">
        <v>230</v>
      </c>
      <c r="I221" s="187"/>
      <c r="J221" s="13"/>
      <c r="K221" s="13"/>
      <c r="L221" s="182"/>
      <c r="M221" s="188"/>
      <c r="N221" s="189"/>
      <c r="O221" s="189"/>
      <c r="P221" s="189"/>
      <c r="Q221" s="189"/>
      <c r="R221" s="189"/>
      <c r="S221" s="189"/>
      <c r="T221" s="190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184" t="s">
        <v>138</v>
      </c>
      <c r="AU221" s="184" t="s">
        <v>86</v>
      </c>
      <c r="AV221" s="13" t="s">
        <v>86</v>
      </c>
      <c r="AW221" s="13" t="s">
        <v>32</v>
      </c>
      <c r="AX221" s="13" t="s">
        <v>76</v>
      </c>
      <c r="AY221" s="184" t="s">
        <v>129</v>
      </c>
    </row>
    <row r="222" s="2" customFormat="1" ht="33" customHeight="1">
      <c r="A222" s="35"/>
      <c r="B222" s="168"/>
      <c r="C222" s="169" t="s">
        <v>315</v>
      </c>
      <c r="D222" s="169" t="s">
        <v>131</v>
      </c>
      <c r="E222" s="170" t="s">
        <v>316</v>
      </c>
      <c r="F222" s="171" t="s">
        <v>317</v>
      </c>
      <c r="G222" s="172" t="s">
        <v>134</v>
      </c>
      <c r="H222" s="173">
        <v>230</v>
      </c>
      <c r="I222" s="174"/>
      <c r="J222" s="175">
        <f>ROUND(I222*H222,2)</f>
        <v>0</v>
      </c>
      <c r="K222" s="171" t="s">
        <v>135</v>
      </c>
      <c r="L222" s="36"/>
      <c r="M222" s="176" t="s">
        <v>1</v>
      </c>
      <c r="N222" s="177" t="s">
        <v>41</v>
      </c>
      <c r="O222" s="74"/>
      <c r="P222" s="178">
        <f>O222*H222</f>
        <v>0</v>
      </c>
      <c r="Q222" s="178">
        <v>0</v>
      </c>
      <c r="R222" s="178">
        <f>Q222*H222</f>
        <v>0</v>
      </c>
      <c r="S222" s="178">
        <v>0</v>
      </c>
      <c r="T222" s="179">
        <f>S222*H222</f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180" t="s">
        <v>136</v>
      </c>
      <c r="AT222" s="180" t="s">
        <v>131</v>
      </c>
      <c r="AU222" s="180" t="s">
        <v>86</v>
      </c>
      <c r="AY222" s="16" t="s">
        <v>129</v>
      </c>
      <c r="BE222" s="181">
        <f>IF(N222="základní",J222,0)</f>
        <v>0</v>
      </c>
      <c r="BF222" s="181">
        <f>IF(N222="snížená",J222,0)</f>
        <v>0</v>
      </c>
      <c r="BG222" s="181">
        <f>IF(N222="zákl. přenesená",J222,0)</f>
        <v>0</v>
      </c>
      <c r="BH222" s="181">
        <f>IF(N222="sníž. přenesená",J222,0)</f>
        <v>0</v>
      </c>
      <c r="BI222" s="181">
        <f>IF(N222="nulová",J222,0)</f>
        <v>0</v>
      </c>
      <c r="BJ222" s="16" t="s">
        <v>84</v>
      </c>
      <c r="BK222" s="181">
        <f>ROUND(I222*H222,2)</f>
        <v>0</v>
      </c>
      <c r="BL222" s="16" t="s">
        <v>136</v>
      </c>
      <c r="BM222" s="180" t="s">
        <v>318</v>
      </c>
    </row>
    <row r="223" s="13" customFormat="1">
      <c r="A223" s="13"/>
      <c r="B223" s="182"/>
      <c r="C223" s="13"/>
      <c r="D223" s="183" t="s">
        <v>138</v>
      </c>
      <c r="E223" s="184" t="s">
        <v>1</v>
      </c>
      <c r="F223" s="185" t="s">
        <v>239</v>
      </c>
      <c r="G223" s="13"/>
      <c r="H223" s="186">
        <v>230</v>
      </c>
      <c r="I223" s="187"/>
      <c r="J223" s="13"/>
      <c r="K223" s="13"/>
      <c r="L223" s="182"/>
      <c r="M223" s="188"/>
      <c r="N223" s="189"/>
      <c r="O223" s="189"/>
      <c r="P223" s="189"/>
      <c r="Q223" s="189"/>
      <c r="R223" s="189"/>
      <c r="S223" s="189"/>
      <c r="T223" s="190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184" t="s">
        <v>138</v>
      </c>
      <c r="AU223" s="184" t="s">
        <v>86</v>
      </c>
      <c r="AV223" s="13" t="s">
        <v>86</v>
      </c>
      <c r="AW223" s="13" t="s">
        <v>32</v>
      </c>
      <c r="AX223" s="13" t="s">
        <v>84</v>
      </c>
      <c r="AY223" s="184" t="s">
        <v>129</v>
      </c>
    </row>
    <row r="224" s="2" customFormat="1" ht="24.15" customHeight="1">
      <c r="A224" s="35"/>
      <c r="B224" s="168"/>
      <c r="C224" s="169" t="s">
        <v>319</v>
      </c>
      <c r="D224" s="169" t="s">
        <v>131</v>
      </c>
      <c r="E224" s="170" t="s">
        <v>320</v>
      </c>
      <c r="F224" s="171" t="s">
        <v>321</v>
      </c>
      <c r="G224" s="172" t="s">
        <v>134</v>
      </c>
      <c r="H224" s="173">
        <v>2.5</v>
      </c>
      <c r="I224" s="174"/>
      <c r="J224" s="175">
        <f>ROUND(I224*H224,2)</f>
        <v>0</v>
      </c>
      <c r="K224" s="171" t="s">
        <v>135</v>
      </c>
      <c r="L224" s="36"/>
      <c r="M224" s="176" t="s">
        <v>1</v>
      </c>
      <c r="N224" s="177" t="s">
        <v>41</v>
      </c>
      <c r="O224" s="74"/>
      <c r="P224" s="178">
        <f>O224*H224</f>
        <v>0</v>
      </c>
      <c r="Q224" s="178">
        <v>0.40799999999999997</v>
      </c>
      <c r="R224" s="178">
        <f>Q224*H224</f>
        <v>1.02</v>
      </c>
      <c r="S224" s="178">
        <v>0</v>
      </c>
      <c r="T224" s="179">
        <f>S224*H224</f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180" t="s">
        <v>136</v>
      </c>
      <c r="AT224" s="180" t="s">
        <v>131</v>
      </c>
      <c r="AU224" s="180" t="s">
        <v>86</v>
      </c>
      <c r="AY224" s="16" t="s">
        <v>129</v>
      </c>
      <c r="BE224" s="181">
        <f>IF(N224="základní",J224,0)</f>
        <v>0</v>
      </c>
      <c r="BF224" s="181">
        <f>IF(N224="snížená",J224,0)</f>
        <v>0</v>
      </c>
      <c r="BG224" s="181">
        <f>IF(N224="zákl. přenesená",J224,0)</f>
        <v>0</v>
      </c>
      <c r="BH224" s="181">
        <f>IF(N224="sníž. přenesená",J224,0)</f>
        <v>0</v>
      </c>
      <c r="BI224" s="181">
        <f>IF(N224="nulová",J224,0)</f>
        <v>0</v>
      </c>
      <c r="BJ224" s="16" t="s">
        <v>84</v>
      </c>
      <c r="BK224" s="181">
        <f>ROUND(I224*H224,2)</f>
        <v>0</v>
      </c>
      <c r="BL224" s="16" t="s">
        <v>136</v>
      </c>
      <c r="BM224" s="180" t="s">
        <v>322</v>
      </c>
    </row>
    <row r="225" s="13" customFormat="1">
      <c r="A225" s="13"/>
      <c r="B225" s="182"/>
      <c r="C225" s="13"/>
      <c r="D225" s="183" t="s">
        <v>138</v>
      </c>
      <c r="E225" s="184" t="s">
        <v>1</v>
      </c>
      <c r="F225" s="185" t="s">
        <v>235</v>
      </c>
      <c r="G225" s="13"/>
      <c r="H225" s="186">
        <v>2.5</v>
      </c>
      <c r="I225" s="187"/>
      <c r="J225" s="13"/>
      <c r="K225" s="13"/>
      <c r="L225" s="182"/>
      <c r="M225" s="188"/>
      <c r="N225" s="189"/>
      <c r="O225" s="189"/>
      <c r="P225" s="189"/>
      <c r="Q225" s="189"/>
      <c r="R225" s="189"/>
      <c r="S225" s="189"/>
      <c r="T225" s="190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184" t="s">
        <v>138</v>
      </c>
      <c r="AU225" s="184" t="s">
        <v>86</v>
      </c>
      <c r="AV225" s="13" t="s">
        <v>86</v>
      </c>
      <c r="AW225" s="13" t="s">
        <v>32</v>
      </c>
      <c r="AX225" s="13" t="s">
        <v>84</v>
      </c>
      <c r="AY225" s="184" t="s">
        <v>129</v>
      </c>
    </row>
    <row r="226" s="2" customFormat="1" ht="24.15" customHeight="1">
      <c r="A226" s="35"/>
      <c r="B226" s="168"/>
      <c r="C226" s="169" t="s">
        <v>323</v>
      </c>
      <c r="D226" s="169" t="s">
        <v>131</v>
      </c>
      <c r="E226" s="170" t="s">
        <v>324</v>
      </c>
      <c r="F226" s="171" t="s">
        <v>325</v>
      </c>
      <c r="G226" s="172" t="s">
        <v>134</v>
      </c>
      <c r="H226" s="173">
        <v>230</v>
      </c>
      <c r="I226" s="174"/>
      <c r="J226" s="175">
        <f>ROUND(I226*H226,2)</f>
        <v>0</v>
      </c>
      <c r="K226" s="171" t="s">
        <v>135</v>
      </c>
      <c r="L226" s="36"/>
      <c r="M226" s="176" t="s">
        <v>1</v>
      </c>
      <c r="N226" s="177" t="s">
        <v>41</v>
      </c>
      <c r="O226" s="74"/>
      <c r="P226" s="178">
        <f>O226*H226</f>
        <v>0</v>
      </c>
      <c r="Q226" s="178">
        <v>0</v>
      </c>
      <c r="R226" s="178">
        <f>Q226*H226</f>
        <v>0</v>
      </c>
      <c r="S226" s="178">
        <v>0</v>
      </c>
      <c r="T226" s="179">
        <f>S226*H226</f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180" t="s">
        <v>136</v>
      </c>
      <c r="AT226" s="180" t="s">
        <v>131</v>
      </c>
      <c r="AU226" s="180" t="s">
        <v>86</v>
      </c>
      <c r="AY226" s="16" t="s">
        <v>129</v>
      </c>
      <c r="BE226" s="181">
        <f>IF(N226="základní",J226,0)</f>
        <v>0</v>
      </c>
      <c r="BF226" s="181">
        <f>IF(N226="snížená",J226,0)</f>
        <v>0</v>
      </c>
      <c r="BG226" s="181">
        <f>IF(N226="zákl. přenesená",J226,0)</f>
        <v>0</v>
      </c>
      <c r="BH226" s="181">
        <f>IF(N226="sníž. přenesená",J226,0)</f>
        <v>0</v>
      </c>
      <c r="BI226" s="181">
        <f>IF(N226="nulová",J226,0)</f>
        <v>0</v>
      </c>
      <c r="BJ226" s="16" t="s">
        <v>84</v>
      </c>
      <c r="BK226" s="181">
        <f>ROUND(I226*H226,2)</f>
        <v>0</v>
      </c>
      <c r="BL226" s="16" t="s">
        <v>136</v>
      </c>
      <c r="BM226" s="180" t="s">
        <v>326</v>
      </c>
    </row>
    <row r="227" s="13" customFormat="1">
      <c r="A227" s="13"/>
      <c r="B227" s="182"/>
      <c r="C227" s="13"/>
      <c r="D227" s="183" t="s">
        <v>138</v>
      </c>
      <c r="E227" s="184" t="s">
        <v>1</v>
      </c>
      <c r="F227" s="185" t="s">
        <v>239</v>
      </c>
      <c r="G227" s="13"/>
      <c r="H227" s="186">
        <v>230</v>
      </c>
      <c r="I227" s="187"/>
      <c r="J227" s="13"/>
      <c r="K227" s="13"/>
      <c r="L227" s="182"/>
      <c r="M227" s="188"/>
      <c r="N227" s="189"/>
      <c r="O227" s="189"/>
      <c r="P227" s="189"/>
      <c r="Q227" s="189"/>
      <c r="R227" s="189"/>
      <c r="S227" s="189"/>
      <c r="T227" s="190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184" t="s">
        <v>138</v>
      </c>
      <c r="AU227" s="184" t="s">
        <v>86</v>
      </c>
      <c r="AV227" s="13" t="s">
        <v>86</v>
      </c>
      <c r="AW227" s="13" t="s">
        <v>32</v>
      </c>
      <c r="AX227" s="13" t="s">
        <v>84</v>
      </c>
      <c r="AY227" s="184" t="s">
        <v>129</v>
      </c>
    </row>
    <row r="228" s="2" customFormat="1" ht="21.75" customHeight="1">
      <c r="A228" s="35"/>
      <c r="B228" s="168"/>
      <c r="C228" s="169" t="s">
        <v>327</v>
      </c>
      <c r="D228" s="169" t="s">
        <v>131</v>
      </c>
      <c r="E228" s="170" t="s">
        <v>328</v>
      </c>
      <c r="F228" s="171" t="s">
        <v>329</v>
      </c>
      <c r="G228" s="172" t="s">
        <v>134</v>
      </c>
      <c r="H228" s="173">
        <v>355</v>
      </c>
      <c r="I228" s="174"/>
      <c r="J228" s="175">
        <f>ROUND(I228*H228,2)</f>
        <v>0</v>
      </c>
      <c r="K228" s="171" t="s">
        <v>135</v>
      </c>
      <c r="L228" s="36"/>
      <c r="M228" s="176" t="s">
        <v>1</v>
      </c>
      <c r="N228" s="177" t="s">
        <v>41</v>
      </c>
      <c r="O228" s="74"/>
      <c r="P228" s="178">
        <f>O228*H228</f>
        <v>0</v>
      </c>
      <c r="Q228" s="178">
        <v>0</v>
      </c>
      <c r="R228" s="178">
        <f>Q228*H228</f>
        <v>0</v>
      </c>
      <c r="S228" s="178">
        <v>0</v>
      </c>
      <c r="T228" s="179">
        <f>S228*H228</f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180" t="s">
        <v>136</v>
      </c>
      <c r="AT228" s="180" t="s">
        <v>131</v>
      </c>
      <c r="AU228" s="180" t="s">
        <v>86</v>
      </c>
      <c r="AY228" s="16" t="s">
        <v>129</v>
      </c>
      <c r="BE228" s="181">
        <f>IF(N228="základní",J228,0)</f>
        <v>0</v>
      </c>
      <c r="BF228" s="181">
        <f>IF(N228="snížená",J228,0)</f>
        <v>0</v>
      </c>
      <c r="BG228" s="181">
        <f>IF(N228="zákl. přenesená",J228,0)</f>
        <v>0</v>
      </c>
      <c r="BH228" s="181">
        <f>IF(N228="sníž. přenesená",J228,0)</f>
        <v>0</v>
      </c>
      <c r="BI228" s="181">
        <f>IF(N228="nulová",J228,0)</f>
        <v>0</v>
      </c>
      <c r="BJ228" s="16" t="s">
        <v>84</v>
      </c>
      <c r="BK228" s="181">
        <f>ROUND(I228*H228,2)</f>
        <v>0</v>
      </c>
      <c r="BL228" s="16" t="s">
        <v>136</v>
      </c>
      <c r="BM228" s="180" t="s">
        <v>330</v>
      </c>
    </row>
    <row r="229" s="13" customFormat="1">
      <c r="A229" s="13"/>
      <c r="B229" s="182"/>
      <c r="C229" s="13"/>
      <c r="D229" s="183" t="s">
        <v>138</v>
      </c>
      <c r="E229" s="184" t="s">
        <v>1</v>
      </c>
      <c r="F229" s="185" t="s">
        <v>331</v>
      </c>
      <c r="G229" s="13"/>
      <c r="H229" s="186">
        <v>125</v>
      </c>
      <c r="I229" s="187"/>
      <c r="J229" s="13"/>
      <c r="K229" s="13"/>
      <c r="L229" s="182"/>
      <c r="M229" s="188"/>
      <c r="N229" s="189"/>
      <c r="O229" s="189"/>
      <c r="P229" s="189"/>
      <c r="Q229" s="189"/>
      <c r="R229" s="189"/>
      <c r="S229" s="189"/>
      <c r="T229" s="190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184" t="s">
        <v>138</v>
      </c>
      <c r="AU229" s="184" t="s">
        <v>86</v>
      </c>
      <c r="AV229" s="13" t="s">
        <v>86</v>
      </c>
      <c r="AW229" s="13" t="s">
        <v>32</v>
      </c>
      <c r="AX229" s="13" t="s">
        <v>76</v>
      </c>
      <c r="AY229" s="184" t="s">
        <v>129</v>
      </c>
    </row>
    <row r="230" s="13" customFormat="1">
      <c r="A230" s="13"/>
      <c r="B230" s="182"/>
      <c r="C230" s="13"/>
      <c r="D230" s="183" t="s">
        <v>138</v>
      </c>
      <c r="E230" s="184" t="s">
        <v>1</v>
      </c>
      <c r="F230" s="185" t="s">
        <v>239</v>
      </c>
      <c r="G230" s="13"/>
      <c r="H230" s="186">
        <v>230</v>
      </c>
      <c r="I230" s="187"/>
      <c r="J230" s="13"/>
      <c r="K230" s="13"/>
      <c r="L230" s="182"/>
      <c r="M230" s="188"/>
      <c r="N230" s="189"/>
      <c r="O230" s="189"/>
      <c r="P230" s="189"/>
      <c r="Q230" s="189"/>
      <c r="R230" s="189"/>
      <c r="S230" s="189"/>
      <c r="T230" s="190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184" t="s">
        <v>138</v>
      </c>
      <c r="AU230" s="184" t="s">
        <v>86</v>
      </c>
      <c r="AV230" s="13" t="s">
        <v>86</v>
      </c>
      <c r="AW230" s="13" t="s">
        <v>32</v>
      </c>
      <c r="AX230" s="13" t="s">
        <v>76</v>
      </c>
      <c r="AY230" s="184" t="s">
        <v>129</v>
      </c>
    </row>
    <row r="231" s="2" customFormat="1" ht="33" customHeight="1">
      <c r="A231" s="35"/>
      <c r="B231" s="168"/>
      <c r="C231" s="169" t="s">
        <v>332</v>
      </c>
      <c r="D231" s="169" t="s">
        <v>131</v>
      </c>
      <c r="E231" s="170" t="s">
        <v>333</v>
      </c>
      <c r="F231" s="171" t="s">
        <v>334</v>
      </c>
      <c r="G231" s="172" t="s">
        <v>134</v>
      </c>
      <c r="H231" s="173">
        <v>230</v>
      </c>
      <c r="I231" s="174"/>
      <c r="J231" s="175">
        <f>ROUND(I231*H231,2)</f>
        <v>0</v>
      </c>
      <c r="K231" s="171" t="s">
        <v>135</v>
      </c>
      <c r="L231" s="36"/>
      <c r="M231" s="176" t="s">
        <v>1</v>
      </c>
      <c r="N231" s="177" t="s">
        <v>41</v>
      </c>
      <c r="O231" s="74"/>
      <c r="P231" s="178">
        <f>O231*H231</f>
        <v>0</v>
      </c>
      <c r="Q231" s="178">
        <v>0.10373</v>
      </c>
      <c r="R231" s="178">
        <f>Q231*H231</f>
        <v>23.857900000000001</v>
      </c>
      <c r="S231" s="178">
        <v>0</v>
      </c>
      <c r="T231" s="179">
        <f>S231*H231</f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180" t="s">
        <v>136</v>
      </c>
      <c r="AT231" s="180" t="s">
        <v>131</v>
      </c>
      <c r="AU231" s="180" t="s">
        <v>86</v>
      </c>
      <c r="AY231" s="16" t="s">
        <v>129</v>
      </c>
      <c r="BE231" s="181">
        <f>IF(N231="základní",J231,0)</f>
        <v>0</v>
      </c>
      <c r="BF231" s="181">
        <f>IF(N231="snížená",J231,0)</f>
        <v>0</v>
      </c>
      <c r="BG231" s="181">
        <f>IF(N231="zákl. přenesená",J231,0)</f>
        <v>0</v>
      </c>
      <c r="BH231" s="181">
        <f>IF(N231="sníž. přenesená",J231,0)</f>
        <v>0</v>
      </c>
      <c r="BI231" s="181">
        <f>IF(N231="nulová",J231,0)</f>
        <v>0</v>
      </c>
      <c r="BJ231" s="16" t="s">
        <v>84</v>
      </c>
      <c r="BK231" s="181">
        <f>ROUND(I231*H231,2)</f>
        <v>0</v>
      </c>
      <c r="BL231" s="16" t="s">
        <v>136</v>
      </c>
      <c r="BM231" s="180" t="s">
        <v>335</v>
      </c>
    </row>
    <row r="232" s="13" customFormat="1">
      <c r="A232" s="13"/>
      <c r="B232" s="182"/>
      <c r="C232" s="13"/>
      <c r="D232" s="183" t="s">
        <v>138</v>
      </c>
      <c r="E232" s="184" t="s">
        <v>1</v>
      </c>
      <c r="F232" s="185" t="s">
        <v>239</v>
      </c>
      <c r="G232" s="13"/>
      <c r="H232" s="186">
        <v>230</v>
      </c>
      <c r="I232" s="187"/>
      <c r="J232" s="13"/>
      <c r="K232" s="13"/>
      <c r="L232" s="182"/>
      <c r="M232" s="188"/>
      <c r="N232" s="189"/>
      <c r="O232" s="189"/>
      <c r="P232" s="189"/>
      <c r="Q232" s="189"/>
      <c r="R232" s="189"/>
      <c r="S232" s="189"/>
      <c r="T232" s="190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184" t="s">
        <v>138</v>
      </c>
      <c r="AU232" s="184" t="s">
        <v>86</v>
      </c>
      <c r="AV232" s="13" t="s">
        <v>86</v>
      </c>
      <c r="AW232" s="13" t="s">
        <v>32</v>
      </c>
      <c r="AX232" s="13" t="s">
        <v>84</v>
      </c>
      <c r="AY232" s="184" t="s">
        <v>129</v>
      </c>
    </row>
    <row r="233" s="2" customFormat="1" ht="33" customHeight="1">
      <c r="A233" s="35"/>
      <c r="B233" s="168"/>
      <c r="C233" s="169" t="s">
        <v>336</v>
      </c>
      <c r="D233" s="169" t="s">
        <v>131</v>
      </c>
      <c r="E233" s="170" t="s">
        <v>337</v>
      </c>
      <c r="F233" s="171" t="s">
        <v>338</v>
      </c>
      <c r="G233" s="172" t="s">
        <v>134</v>
      </c>
      <c r="H233" s="173">
        <v>125</v>
      </c>
      <c r="I233" s="174"/>
      <c r="J233" s="175">
        <f>ROUND(I233*H233,2)</f>
        <v>0</v>
      </c>
      <c r="K233" s="171" t="s">
        <v>135</v>
      </c>
      <c r="L233" s="36"/>
      <c r="M233" s="176" t="s">
        <v>1</v>
      </c>
      <c r="N233" s="177" t="s">
        <v>41</v>
      </c>
      <c r="O233" s="74"/>
      <c r="P233" s="178">
        <f>O233*H233</f>
        <v>0</v>
      </c>
      <c r="Q233" s="178">
        <v>0</v>
      </c>
      <c r="R233" s="178">
        <f>Q233*H233</f>
        <v>0</v>
      </c>
      <c r="S233" s="178">
        <v>0</v>
      </c>
      <c r="T233" s="179">
        <f>S233*H233</f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180" t="s">
        <v>136</v>
      </c>
      <c r="AT233" s="180" t="s">
        <v>131</v>
      </c>
      <c r="AU233" s="180" t="s">
        <v>86</v>
      </c>
      <c r="AY233" s="16" t="s">
        <v>129</v>
      </c>
      <c r="BE233" s="181">
        <f>IF(N233="základní",J233,0)</f>
        <v>0</v>
      </c>
      <c r="BF233" s="181">
        <f>IF(N233="snížená",J233,0)</f>
        <v>0</v>
      </c>
      <c r="BG233" s="181">
        <f>IF(N233="zákl. přenesená",J233,0)</f>
        <v>0</v>
      </c>
      <c r="BH233" s="181">
        <f>IF(N233="sníž. přenesená",J233,0)</f>
        <v>0</v>
      </c>
      <c r="BI233" s="181">
        <f>IF(N233="nulová",J233,0)</f>
        <v>0</v>
      </c>
      <c r="BJ233" s="16" t="s">
        <v>84</v>
      </c>
      <c r="BK233" s="181">
        <f>ROUND(I233*H233,2)</f>
        <v>0</v>
      </c>
      <c r="BL233" s="16" t="s">
        <v>136</v>
      </c>
      <c r="BM233" s="180" t="s">
        <v>339</v>
      </c>
    </row>
    <row r="234" s="13" customFormat="1">
      <c r="A234" s="13"/>
      <c r="B234" s="182"/>
      <c r="C234" s="13"/>
      <c r="D234" s="183" t="s">
        <v>138</v>
      </c>
      <c r="E234" s="184" t="s">
        <v>1</v>
      </c>
      <c r="F234" s="185" t="s">
        <v>331</v>
      </c>
      <c r="G234" s="13"/>
      <c r="H234" s="186">
        <v>125</v>
      </c>
      <c r="I234" s="187"/>
      <c r="J234" s="13"/>
      <c r="K234" s="13"/>
      <c r="L234" s="182"/>
      <c r="M234" s="188"/>
      <c r="N234" s="189"/>
      <c r="O234" s="189"/>
      <c r="P234" s="189"/>
      <c r="Q234" s="189"/>
      <c r="R234" s="189"/>
      <c r="S234" s="189"/>
      <c r="T234" s="190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184" t="s">
        <v>138</v>
      </c>
      <c r="AU234" s="184" t="s">
        <v>86</v>
      </c>
      <c r="AV234" s="13" t="s">
        <v>86</v>
      </c>
      <c r="AW234" s="13" t="s">
        <v>32</v>
      </c>
      <c r="AX234" s="13" t="s">
        <v>84</v>
      </c>
      <c r="AY234" s="184" t="s">
        <v>129</v>
      </c>
    </row>
    <row r="235" s="2" customFormat="1" ht="24.15" customHeight="1">
      <c r="A235" s="35"/>
      <c r="B235" s="168"/>
      <c r="C235" s="169" t="s">
        <v>340</v>
      </c>
      <c r="D235" s="169" t="s">
        <v>131</v>
      </c>
      <c r="E235" s="170" t="s">
        <v>341</v>
      </c>
      <c r="F235" s="171" t="s">
        <v>342</v>
      </c>
      <c r="G235" s="172" t="s">
        <v>134</v>
      </c>
      <c r="H235" s="173">
        <v>250</v>
      </c>
      <c r="I235" s="174"/>
      <c r="J235" s="175">
        <f>ROUND(I235*H235,2)</f>
        <v>0</v>
      </c>
      <c r="K235" s="171" t="s">
        <v>135</v>
      </c>
      <c r="L235" s="36"/>
      <c r="M235" s="176" t="s">
        <v>1</v>
      </c>
      <c r="N235" s="177" t="s">
        <v>41</v>
      </c>
      <c r="O235" s="74"/>
      <c r="P235" s="178">
        <f>O235*H235</f>
        <v>0</v>
      </c>
      <c r="Q235" s="178">
        <v>0.1837</v>
      </c>
      <c r="R235" s="178">
        <f>Q235*H235</f>
        <v>45.924999999999997</v>
      </c>
      <c r="S235" s="178">
        <v>0</v>
      </c>
      <c r="T235" s="179">
        <f>S235*H235</f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180" t="s">
        <v>136</v>
      </c>
      <c r="AT235" s="180" t="s">
        <v>131</v>
      </c>
      <c r="AU235" s="180" t="s">
        <v>86</v>
      </c>
      <c r="AY235" s="16" t="s">
        <v>129</v>
      </c>
      <c r="BE235" s="181">
        <f>IF(N235="základní",J235,0)</f>
        <v>0</v>
      </c>
      <c r="BF235" s="181">
        <f>IF(N235="snížená",J235,0)</f>
        <v>0</v>
      </c>
      <c r="BG235" s="181">
        <f>IF(N235="zákl. přenesená",J235,0)</f>
        <v>0</v>
      </c>
      <c r="BH235" s="181">
        <f>IF(N235="sníž. přenesená",J235,0)</f>
        <v>0</v>
      </c>
      <c r="BI235" s="181">
        <f>IF(N235="nulová",J235,0)</f>
        <v>0</v>
      </c>
      <c r="BJ235" s="16" t="s">
        <v>84</v>
      </c>
      <c r="BK235" s="181">
        <f>ROUND(I235*H235,2)</f>
        <v>0</v>
      </c>
      <c r="BL235" s="16" t="s">
        <v>136</v>
      </c>
      <c r="BM235" s="180" t="s">
        <v>343</v>
      </c>
    </row>
    <row r="236" s="13" customFormat="1">
      <c r="A236" s="13"/>
      <c r="B236" s="182"/>
      <c r="C236" s="13"/>
      <c r="D236" s="183" t="s">
        <v>138</v>
      </c>
      <c r="E236" s="184" t="s">
        <v>1</v>
      </c>
      <c r="F236" s="185" t="s">
        <v>240</v>
      </c>
      <c r="G236" s="13"/>
      <c r="H236" s="186">
        <v>200</v>
      </c>
      <c r="I236" s="187"/>
      <c r="J236" s="13"/>
      <c r="K236" s="13"/>
      <c r="L236" s="182"/>
      <c r="M236" s="188"/>
      <c r="N236" s="189"/>
      <c r="O236" s="189"/>
      <c r="P236" s="189"/>
      <c r="Q236" s="189"/>
      <c r="R236" s="189"/>
      <c r="S236" s="189"/>
      <c r="T236" s="190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184" t="s">
        <v>138</v>
      </c>
      <c r="AU236" s="184" t="s">
        <v>86</v>
      </c>
      <c r="AV236" s="13" t="s">
        <v>86</v>
      </c>
      <c r="AW236" s="13" t="s">
        <v>32</v>
      </c>
      <c r="AX236" s="13" t="s">
        <v>76</v>
      </c>
      <c r="AY236" s="184" t="s">
        <v>129</v>
      </c>
    </row>
    <row r="237" s="13" customFormat="1">
      <c r="A237" s="13"/>
      <c r="B237" s="182"/>
      <c r="C237" s="13"/>
      <c r="D237" s="183" t="s">
        <v>138</v>
      </c>
      <c r="E237" s="184" t="s">
        <v>1</v>
      </c>
      <c r="F237" s="185" t="s">
        <v>241</v>
      </c>
      <c r="G237" s="13"/>
      <c r="H237" s="186">
        <v>50</v>
      </c>
      <c r="I237" s="187"/>
      <c r="J237" s="13"/>
      <c r="K237" s="13"/>
      <c r="L237" s="182"/>
      <c r="M237" s="188"/>
      <c r="N237" s="189"/>
      <c r="O237" s="189"/>
      <c r="P237" s="189"/>
      <c r="Q237" s="189"/>
      <c r="R237" s="189"/>
      <c r="S237" s="189"/>
      <c r="T237" s="190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184" t="s">
        <v>138</v>
      </c>
      <c r="AU237" s="184" t="s">
        <v>86</v>
      </c>
      <c r="AV237" s="13" t="s">
        <v>86</v>
      </c>
      <c r="AW237" s="13" t="s">
        <v>32</v>
      </c>
      <c r="AX237" s="13" t="s">
        <v>76</v>
      </c>
      <c r="AY237" s="184" t="s">
        <v>129</v>
      </c>
    </row>
    <row r="238" s="2" customFormat="1" ht="16.5" customHeight="1">
      <c r="A238" s="35"/>
      <c r="B238" s="168"/>
      <c r="C238" s="191" t="s">
        <v>344</v>
      </c>
      <c r="D238" s="191" t="s">
        <v>217</v>
      </c>
      <c r="E238" s="192" t="s">
        <v>345</v>
      </c>
      <c r="F238" s="193" t="s">
        <v>346</v>
      </c>
      <c r="G238" s="194" t="s">
        <v>134</v>
      </c>
      <c r="H238" s="195">
        <v>262.5</v>
      </c>
      <c r="I238" s="196"/>
      <c r="J238" s="197">
        <f>ROUND(I238*H238,2)</f>
        <v>0</v>
      </c>
      <c r="K238" s="193" t="s">
        <v>135</v>
      </c>
      <c r="L238" s="198"/>
      <c r="M238" s="199" t="s">
        <v>1</v>
      </c>
      <c r="N238" s="200" t="s">
        <v>41</v>
      </c>
      <c r="O238" s="74"/>
      <c r="P238" s="178">
        <f>O238*H238</f>
        <v>0</v>
      </c>
      <c r="Q238" s="178">
        <v>0.222</v>
      </c>
      <c r="R238" s="178">
        <f>Q238*H238</f>
        <v>58.274999999999999</v>
      </c>
      <c r="S238" s="178">
        <v>0</v>
      </c>
      <c r="T238" s="179">
        <f>S238*H238</f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180" t="s">
        <v>165</v>
      </c>
      <c r="AT238" s="180" t="s">
        <v>217</v>
      </c>
      <c r="AU238" s="180" t="s">
        <v>86</v>
      </c>
      <c r="AY238" s="16" t="s">
        <v>129</v>
      </c>
      <c r="BE238" s="181">
        <f>IF(N238="základní",J238,0)</f>
        <v>0</v>
      </c>
      <c r="BF238" s="181">
        <f>IF(N238="snížená",J238,0)</f>
        <v>0</v>
      </c>
      <c r="BG238" s="181">
        <f>IF(N238="zákl. přenesená",J238,0)</f>
        <v>0</v>
      </c>
      <c r="BH238" s="181">
        <f>IF(N238="sníž. přenesená",J238,0)</f>
        <v>0</v>
      </c>
      <c r="BI238" s="181">
        <f>IF(N238="nulová",J238,0)</f>
        <v>0</v>
      </c>
      <c r="BJ238" s="16" t="s">
        <v>84</v>
      </c>
      <c r="BK238" s="181">
        <f>ROUND(I238*H238,2)</f>
        <v>0</v>
      </c>
      <c r="BL238" s="16" t="s">
        <v>136</v>
      </c>
      <c r="BM238" s="180" t="s">
        <v>347</v>
      </c>
    </row>
    <row r="239" s="13" customFormat="1">
      <c r="A239" s="13"/>
      <c r="B239" s="182"/>
      <c r="C239" s="13"/>
      <c r="D239" s="183" t="s">
        <v>138</v>
      </c>
      <c r="E239" s="13"/>
      <c r="F239" s="185" t="s">
        <v>348</v>
      </c>
      <c r="G239" s="13"/>
      <c r="H239" s="186">
        <v>262.5</v>
      </c>
      <c r="I239" s="187"/>
      <c r="J239" s="13"/>
      <c r="K239" s="13"/>
      <c r="L239" s="182"/>
      <c r="M239" s="188"/>
      <c r="N239" s="189"/>
      <c r="O239" s="189"/>
      <c r="P239" s="189"/>
      <c r="Q239" s="189"/>
      <c r="R239" s="189"/>
      <c r="S239" s="189"/>
      <c r="T239" s="190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184" t="s">
        <v>138</v>
      </c>
      <c r="AU239" s="184" t="s">
        <v>86</v>
      </c>
      <c r="AV239" s="13" t="s">
        <v>86</v>
      </c>
      <c r="AW239" s="13" t="s">
        <v>3</v>
      </c>
      <c r="AX239" s="13" t="s">
        <v>84</v>
      </c>
      <c r="AY239" s="184" t="s">
        <v>129</v>
      </c>
    </row>
    <row r="240" s="2" customFormat="1" ht="24.15" customHeight="1">
      <c r="A240" s="35"/>
      <c r="B240" s="168"/>
      <c r="C240" s="169" t="s">
        <v>349</v>
      </c>
      <c r="D240" s="169" t="s">
        <v>131</v>
      </c>
      <c r="E240" s="170" t="s">
        <v>350</v>
      </c>
      <c r="F240" s="171" t="s">
        <v>351</v>
      </c>
      <c r="G240" s="172" t="s">
        <v>134</v>
      </c>
      <c r="H240" s="173">
        <v>526</v>
      </c>
      <c r="I240" s="174"/>
      <c r="J240" s="175">
        <f>ROUND(I240*H240,2)</f>
        <v>0</v>
      </c>
      <c r="K240" s="171" t="s">
        <v>135</v>
      </c>
      <c r="L240" s="36"/>
      <c r="M240" s="176" t="s">
        <v>1</v>
      </c>
      <c r="N240" s="177" t="s">
        <v>41</v>
      </c>
      <c r="O240" s="74"/>
      <c r="P240" s="178">
        <f>O240*H240</f>
        <v>0</v>
      </c>
      <c r="Q240" s="178">
        <v>0.16700000000000001</v>
      </c>
      <c r="R240" s="178">
        <f>Q240*H240</f>
        <v>87.841999999999999</v>
      </c>
      <c r="S240" s="178">
        <v>0</v>
      </c>
      <c r="T240" s="179">
        <f>S240*H240</f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180" t="s">
        <v>136</v>
      </c>
      <c r="AT240" s="180" t="s">
        <v>131</v>
      </c>
      <c r="AU240" s="180" t="s">
        <v>86</v>
      </c>
      <c r="AY240" s="16" t="s">
        <v>129</v>
      </c>
      <c r="BE240" s="181">
        <f>IF(N240="základní",J240,0)</f>
        <v>0</v>
      </c>
      <c r="BF240" s="181">
        <f>IF(N240="snížená",J240,0)</f>
        <v>0</v>
      </c>
      <c r="BG240" s="181">
        <f>IF(N240="zákl. přenesená",J240,0)</f>
        <v>0</v>
      </c>
      <c r="BH240" s="181">
        <f>IF(N240="sníž. přenesená",J240,0)</f>
        <v>0</v>
      </c>
      <c r="BI240" s="181">
        <f>IF(N240="nulová",J240,0)</f>
        <v>0</v>
      </c>
      <c r="BJ240" s="16" t="s">
        <v>84</v>
      </c>
      <c r="BK240" s="181">
        <f>ROUND(I240*H240,2)</f>
        <v>0</v>
      </c>
      <c r="BL240" s="16" t="s">
        <v>136</v>
      </c>
      <c r="BM240" s="180" t="s">
        <v>352</v>
      </c>
    </row>
    <row r="241" s="13" customFormat="1">
      <c r="A241" s="13"/>
      <c r="B241" s="182"/>
      <c r="C241" s="13"/>
      <c r="D241" s="183" t="s">
        <v>138</v>
      </c>
      <c r="E241" s="184" t="s">
        <v>1</v>
      </c>
      <c r="F241" s="185" t="s">
        <v>242</v>
      </c>
      <c r="G241" s="13"/>
      <c r="H241" s="186">
        <v>483</v>
      </c>
      <c r="I241" s="187"/>
      <c r="J241" s="13"/>
      <c r="K241" s="13"/>
      <c r="L241" s="182"/>
      <c r="M241" s="188"/>
      <c r="N241" s="189"/>
      <c r="O241" s="189"/>
      <c r="P241" s="189"/>
      <c r="Q241" s="189"/>
      <c r="R241" s="189"/>
      <c r="S241" s="189"/>
      <c r="T241" s="190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184" t="s">
        <v>138</v>
      </c>
      <c r="AU241" s="184" t="s">
        <v>86</v>
      </c>
      <c r="AV241" s="13" t="s">
        <v>86</v>
      </c>
      <c r="AW241" s="13" t="s">
        <v>32</v>
      </c>
      <c r="AX241" s="13" t="s">
        <v>76</v>
      </c>
      <c r="AY241" s="184" t="s">
        <v>129</v>
      </c>
    </row>
    <row r="242" s="13" customFormat="1">
      <c r="A242" s="13"/>
      <c r="B242" s="182"/>
      <c r="C242" s="13"/>
      <c r="D242" s="183" t="s">
        <v>138</v>
      </c>
      <c r="E242" s="184" t="s">
        <v>1</v>
      </c>
      <c r="F242" s="185" t="s">
        <v>353</v>
      </c>
      <c r="G242" s="13"/>
      <c r="H242" s="186">
        <v>43</v>
      </c>
      <c r="I242" s="187"/>
      <c r="J242" s="13"/>
      <c r="K242" s="13"/>
      <c r="L242" s="182"/>
      <c r="M242" s="188"/>
      <c r="N242" s="189"/>
      <c r="O242" s="189"/>
      <c r="P242" s="189"/>
      <c r="Q242" s="189"/>
      <c r="R242" s="189"/>
      <c r="S242" s="189"/>
      <c r="T242" s="190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184" t="s">
        <v>138</v>
      </c>
      <c r="AU242" s="184" t="s">
        <v>86</v>
      </c>
      <c r="AV242" s="13" t="s">
        <v>86</v>
      </c>
      <c r="AW242" s="13" t="s">
        <v>32</v>
      </c>
      <c r="AX242" s="13" t="s">
        <v>76</v>
      </c>
      <c r="AY242" s="184" t="s">
        <v>129</v>
      </c>
    </row>
    <row r="243" s="2" customFormat="1" ht="16.5" customHeight="1">
      <c r="A243" s="35"/>
      <c r="B243" s="168"/>
      <c r="C243" s="191" t="s">
        <v>354</v>
      </c>
      <c r="D243" s="191" t="s">
        <v>217</v>
      </c>
      <c r="E243" s="192" t="s">
        <v>355</v>
      </c>
      <c r="F243" s="193" t="s">
        <v>356</v>
      </c>
      <c r="G243" s="194" t="s">
        <v>134</v>
      </c>
      <c r="H243" s="195">
        <v>507.14999999999998</v>
      </c>
      <c r="I243" s="196"/>
      <c r="J243" s="197">
        <f>ROUND(I243*H243,2)</f>
        <v>0</v>
      </c>
      <c r="K243" s="193" t="s">
        <v>135</v>
      </c>
      <c r="L243" s="198"/>
      <c r="M243" s="199" t="s">
        <v>1</v>
      </c>
      <c r="N243" s="200" t="s">
        <v>41</v>
      </c>
      <c r="O243" s="74"/>
      <c r="P243" s="178">
        <f>O243*H243</f>
        <v>0</v>
      </c>
      <c r="Q243" s="178">
        <v>0.11799999999999999</v>
      </c>
      <c r="R243" s="178">
        <f>Q243*H243</f>
        <v>59.843699999999991</v>
      </c>
      <c r="S243" s="178">
        <v>0</v>
      </c>
      <c r="T243" s="179">
        <f>S243*H243</f>
        <v>0</v>
      </c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R243" s="180" t="s">
        <v>165</v>
      </c>
      <c r="AT243" s="180" t="s">
        <v>217</v>
      </c>
      <c r="AU243" s="180" t="s">
        <v>86</v>
      </c>
      <c r="AY243" s="16" t="s">
        <v>129</v>
      </c>
      <c r="BE243" s="181">
        <f>IF(N243="základní",J243,0)</f>
        <v>0</v>
      </c>
      <c r="BF243" s="181">
        <f>IF(N243="snížená",J243,0)</f>
        <v>0</v>
      </c>
      <c r="BG243" s="181">
        <f>IF(N243="zákl. přenesená",J243,0)</f>
        <v>0</v>
      </c>
      <c r="BH243" s="181">
        <f>IF(N243="sníž. přenesená",J243,0)</f>
        <v>0</v>
      </c>
      <c r="BI243" s="181">
        <f>IF(N243="nulová",J243,0)</f>
        <v>0</v>
      </c>
      <c r="BJ243" s="16" t="s">
        <v>84</v>
      </c>
      <c r="BK243" s="181">
        <f>ROUND(I243*H243,2)</f>
        <v>0</v>
      </c>
      <c r="BL243" s="16" t="s">
        <v>136</v>
      </c>
      <c r="BM243" s="180" t="s">
        <v>357</v>
      </c>
    </row>
    <row r="244" s="13" customFormat="1">
      <c r="A244" s="13"/>
      <c r="B244" s="182"/>
      <c r="C244" s="13"/>
      <c r="D244" s="183" t="s">
        <v>138</v>
      </c>
      <c r="E244" s="13"/>
      <c r="F244" s="185" t="s">
        <v>358</v>
      </c>
      <c r="G244" s="13"/>
      <c r="H244" s="186">
        <v>507.14999999999998</v>
      </c>
      <c r="I244" s="187"/>
      <c r="J244" s="13"/>
      <c r="K244" s="13"/>
      <c r="L244" s="182"/>
      <c r="M244" s="188"/>
      <c r="N244" s="189"/>
      <c r="O244" s="189"/>
      <c r="P244" s="189"/>
      <c r="Q244" s="189"/>
      <c r="R244" s="189"/>
      <c r="S244" s="189"/>
      <c r="T244" s="190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184" t="s">
        <v>138</v>
      </c>
      <c r="AU244" s="184" t="s">
        <v>86</v>
      </c>
      <c r="AV244" s="13" t="s">
        <v>86</v>
      </c>
      <c r="AW244" s="13" t="s">
        <v>3</v>
      </c>
      <c r="AX244" s="13" t="s">
        <v>84</v>
      </c>
      <c r="AY244" s="184" t="s">
        <v>129</v>
      </c>
    </row>
    <row r="245" s="2" customFormat="1" ht="21.75" customHeight="1">
      <c r="A245" s="35"/>
      <c r="B245" s="168"/>
      <c r="C245" s="191" t="s">
        <v>359</v>
      </c>
      <c r="D245" s="191" t="s">
        <v>217</v>
      </c>
      <c r="E245" s="192" t="s">
        <v>360</v>
      </c>
      <c r="F245" s="193" t="s">
        <v>361</v>
      </c>
      <c r="G245" s="194" t="s">
        <v>134</v>
      </c>
      <c r="H245" s="195">
        <v>45.149999999999999</v>
      </c>
      <c r="I245" s="196"/>
      <c r="J245" s="197">
        <f>ROUND(I245*H245,2)</f>
        <v>0</v>
      </c>
      <c r="K245" s="193" t="s">
        <v>1</v>
      </c>
      <c r="L245" s="198"/>
      <c r="M245" s="199" t="s">
        <v>1</v>
      </c>
      <c r="N245" s="200" t="s">
        <v>41</v>
      </c>
      <c r="O245" s="74"/>
      <c r="P245" s="178">
        <f>O245*H245</f>
        <v>0</v>
      </c>
      <c r="Q245" s="178">
        <v>0.11799999999999999</v>
      </c>
      <c r="R245" s="178">
        <f>Q245*H245</f>
        <v>5.3276999999999992</v>
      </c>
      <c r="S245" s="178">
        <v>0</v>
      </c>
      <c r="T245" s="179">
        <f>S245*H245</f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180" t="s">
        <v>165</v>
      </c>
      <c r="AT245" s="180" t="s">
        <v>217</v>
      </c>
      <c r="AU245" s="180" t="s">
        <v>86</v>
      </c>
      <c r="AY245" s="16" t="s">
        <v>129</v>
      </c>
      <c r="BE245" s="181">
        <f>IF(N245="základní",J245,0)</f>
        <v>0</v>
      </c>
      <c r="BF245" s="181">
        <f>IF(N245="snížená",J245,0)</f>
        <v>0</v>
      </c>
      <c r="BG245" s="181">
        <f>IF(N245="zákl. přenesená",J245,0)</f>
        <v>0</v>
      </c>
      <c r="BH245" s="181">
        <f>IF(N245="sníž. přenesená",J245,0)</f>
        <v>0</v>
      </c>
      <c r="BI245" s="181">
        <f>IF(N245="nulová",J245,0)</f>
        <v>0</v>
      </c>
      <c r="BJ245" s="16" t="s">
        <v>84</v>
      </c>
      <c r="BK245" s="181">
        <f>ROUND(I245*H245,2)</f>
        <v>0</v>
      </c>
      <c r="BL245" s="16" t="s">
        <v>136</v>
      </c>
      <c r="BM245" s="180" t="s">
        <v>362</v>
      </c>
    </row>
    <row r="246" s="13" customFormat="1">
      <c r="A246" s="13"/>
      <c r="B246" s="182"/>
      <c r="C246" s="13"/>
      <c r="D246" s="183" t="s">
        <v>138</v>
      </c>
      <c r="E246" s="13"/>
      <c r="F246" s="185" t="s">
        <v>363</v>
      </c>
      <c r="G246" s="13"/>
      <c r="H246" s="186">
        <v>45.149999999999999</v>
      </c>
      <c r="I246" s="187"/>
      <c r="J246" s="13"/>
      <c r="K246" s="13"/>
      <c r="L246" s="182"/>
      <c r="M246" s="188"/>
      <c r="N246" s="189"/>
      <c r="O246" s="189"/>
      <c r="P246" s="189"/>
      <c r="Q246" s="189"/>
      <c r="R246" s="189"/>
      <c r="S246" s="189"/>
      <c r="T246" s="190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184" t="s">
        <v>138</v>
      </c>
      <c r="AU246" s="184" t="s">
        <v>86</v>
      </c>
      <c r="AV246" s="13" t="s">
        <v>86</v>
      </c>
      <c r="AW246" s="13" t="s">
        <v>3</v>
      </c>
      <c r="AX246" s="13" t="s">
        <v>84</v>
      </c>
      <c r="AY246" s="184" t="s">
        <v>129</v>
      </c>
    </row>
    <row r="247" s="2" customFormat="1" ht="24.15" customHeight="1">
      <c r="A247" s="35"/>
      <c r="B247" s="168"/>
      <c r="C247" s="169" t="s">
        <v>364</v>
      </c>
      <c r="D247" s="169" t="s">
        <v>131</v>
      </c>
      <c r="E247" s="170" t="s">
        <v>365</v>
      </c>
      <c r="F247" s="171" t="s">
        <v>366</v>
      </c>
      <c r="G247" s="172" t="s">
        <v>134</v>
      </c>
      <c r="H247" s="173">
        <v>3.6000000000000001</v>
      </c>
      <c r="I247" s="174"/>
      <c r="J247" s="175">
        <f>ROUND(I247*H247,2)</f>
        <v>0</v>
      </c>
      <c r="K247" s="171" t="s">
        <v>135</v>
      </c>
      <c r="L247" s="36"/>
      <c r="M247" s="176" t="s">
        <v>1</v>
      </c>
      <c r="N247" s="177" t="s">
        <v>41</v>
      </c>
      <c r="O247" s="74"/>
      <c r="P247" s="178">
        <f>O247*H247</f>
        <v>0</v>
      </c>
      <c r="Q247" s="178">
        <v>0.11162</v>
      </c>
      <c r="R247" s="178">
        <f>Q247*H247</f>
        <v>0.40183200000000002</v>
      </c>
      <c r="S247" s="178">
        <v>0</v>
      </c>
      <c r="T247" s="179">
        <f>S247*H247</f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180" t="s">
        <v>136</v>
      </c>
      <c r="AT247" s="180" t="s">
        <v>131</v>
      </c>
      <c r="AU247" s="180" t="s">
        <v>86</v>
      </c>
      <c r="AY247" s="16" t="s">
        <v>129</v>
      </c>
      <c r="BE247" s="181">
        <f>IF(N247="základní",J247,0)</f>
        <v>0</v>
      </c>
      <c r="BF247" s="181">
        <f>IF(N247="snížená",J247,0)</f>
        <v>0</v>
      </c>
      <c r="BG247" s="181">
        <f>IF(N247="zákl. přenesená",J247,0)</f>
        <v>0</v>
      </c>
      <c r="BH247" s="181">
        <f>IF(N247="sníž. přenesená",J247,0)</f>
        <v>0</v>
      </c>
      <c r="BI247" s="181">
        <f>IF(N247="nulová",J247,0)</f>
        <v>0</v>
      </c>
      <c r="BJ247" s="16" t="s">
        <v>84</v>
      </c>
      <c r="BK247" s="181">
        <f>ROUND(I247*H247,2)</f>
        <v>0</v>
      </c>
      <c r="BL247" s="16" t="s">
        <v>136</v>
      </c>
      <c r="BM247" s="180" t="s">
        <v>367</v>
      </c>
    </row>
    <row r="248" s="13" customFormat="1">
      <c r="A248" s="13"/>
      <c r="B248" s="182"/>
      <c r="C248" s="13"/>
      <c r="D248" s="183" t="s">
        <v>138</v>
      </c>
      <c r="E248" s="184" t="s">
        <v>1</v>
      </c>
      <c r="F248" s="185" t="s">
        <v>368</v>
      </c>
      <c r="G248" s="13"/>
      <c r="H248" s="186">
        <v>3.6000000000000001</v>
      </c>
      <c r="I248" s="187"/>
      <c r="J248" s="13"/>
      <c r="K248" s="13"/>
      <c r="L248" s="182"/>
      <c r="M248" s="188"/>
      <c r="N248" s="189"/>
      <c r="O248" s="189"/>
      <c r="P248" s="189"/>
      <c r="Q248" s="189"/>
      <c r="R248" s="189"/>
      <c r="S248" s="189"/>
      <c r="T248" s="190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184" t="s">
        <v>138</v>
      </c>
      <c r="AU248" s="184" t="s">
        <v>86</v>
      </c>
      <c r="AV248" s="13" t="s">
        <v>86</v>
      </c>
      <c r="AW248" s="13" t="s">
        <v>32</v>
      </c>
      <c r="AX248" s="13" t="s">
        <v>76</v>
      </c>
      <c r="AY248" s="184" t="s">
        <v>129</v>
      </c>
    </row>
    <row r="249" s="2" customFormat="1" ht="16.5" customHeight="1">
      <c r="A249" s="35"/>
      <c r="B249" s="168"/>
      <c r="C249" s="191" t="s">
        <v>369</v>
      </c>
      <c r="D249" s="191" t="s">
        <v>217</v>
      </c>
      <c r="E249" s="192" t="s">
        <v>370</v>
      </c>
      <c r="F249" s="193" t="s">
        <v>371</v>
      </c>
      <c r="G249" s="194" t="s">
        <v>134</v>
      </c>
      <c r="H249" s="195">
        <v>3.7799999999999998</v>
      </c>
      <c r="I249" s="196"/>
      <c r="J249" s="197">
        <f>ROUND(I249*H249,2)</f>
        <v>0</v>
      </c>
      <c r="K249" s="193" t="s">
        <v>1</v>
      </c>
      <c r="L249" s="198"/>
      <c r="M249" s="199" t="s">
        <v>1</v>
      </c>
      <c r="N249" s="200" t="s">
        <v>41</v>
      </c>
      <c r="O249" s="74"/>
      <c r="P249" s="178">
        <f>O249*H249</f>
        <v>0</v>
      </c>
      <c r="Q249" s="178">
        <v>0.16</v>
      </c>
      <c r="R249" s="178">
        <f>Q249*H249</f>
        <v>0.6048</v>
      </c>
      <c r="S249" s="178">
        <v>0</v>
      </c>
      <c r="T249" s="179">
        <f>S249*H249</f>
        <v>0</v>
      </c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R249" s="180" t="s">
        <v>165</v>
      </c>
      <c r="AT249" s="180" t="s">
        <v>217</v>
      </c>
      <c r="AU249" s="180" t="s">
        <v>86</v>
      </c>
      <c r="AY249" s="16" t="s">
        <v>129</v>
      </c>
      <c r="BE249" s="181">
        <f>IF(N249="základní",J249,0)</f>
        <v>0</v>
      </c>
      <c r="BF249" s="181">
        <f>IF(N249="snížená",J249,0)</f>
        <v>0</v>
      </c>
      <c r="BG249" s="181">
        <f>IF(N249="zákl. přenesená",J249,0)</f>
        <v>0</v>
      </c>
      <c r="BH249" s="181">
        <f>IF(N249="sníž. přenesená",J249,0)</f>
        <v>0</v>
      </c>
      <c r="BI249" s="181">
        <f>IF(N249="nulová",J249,0)</f>
        <v>0</v>
      </c>
      <c r="BJ249" s="16" t="s">
        <v>84</v>
      </c>
      <c r="BK249" s="181">
        <f>ROUND(I249*H249,2)</f>
        <v>0</v>
      </c>
      <c r="BL249" s="16" t="s">
        <v>136</v>
      </c>
      <c r="BM249" s="180" t="s">
        <v>372</v>
      </c>
    </row>
    <row r="250" s="13" customFormat="1">
      <c r="A250" s="13"/>
      <c r="B250" s="182"/>
      <c r="C250" s="13"/>
      <c r="D250" s="183" t="s">
        <v>138</v>
      </c>
      <c r="E250" s="13"/>
      <c r="F250" s="185" t="s">
        <v>373</v>
      </c>
      <c r="G250" s="13"/>
      <c r="H250" s="186">
        <v>3.7799999999999998</v>
      </c>
      <c r="I250" s="187"/>
      <c r="J250" s="13"/>
      <c r="K250" s="13"/>
      <c r="L250" s="182"/>
      <c r="M250" s="188"/>
      <c r="N250" s="189"/>
      <c r="O250" s="189"/>
      <c r="P250" s="189"/>
      <c r="Q250" s="189"/>
      <c r="R250" s="189"/>
      <c r="S250" s="189"/>
      <c r="T250" s="190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184" t="s">
        <v>138</v>
      </c>
      <c r="AU250" s="184" t="s">
        <v>86</v>
      </c>
      <c r="AV250" s="13" t="s">
        <v>86</v>
      </c>
      <c r="AW250" s="13" t="s">
        <v>3</v>
      </c>
      <c r="AX250" s="13" t="s">
        <v>84</v>
      </c>
      <c r="AY250" s="184" t="s">
        <v>129</v>
      </c>
    </row>
    <row r="251" s="12" customFormat="1" ht="22.8" customHeight="1">
      <c r="A251" s="12"/>
      <c r="B251" s="155"/>
      <c r="C251" s="12"/>
      <c r="D251" s="156" t="s">
        <v>75</v>
      </c>
      <c r="E251" s="166" t="s">
        <v>165</v>
      </c>
      <c r="F251" s="166" t="s">
        <v>374</v>
      </c>
      <c r="G251" s="12"/>
      <c r="H251" s="12"/>
      <c r="I251" s="158"/>
      <c r="J251" s="167">
        <f>BK251</f>
        <v>0</v>
      </c>
      <c r="K251" s="12"/>
      <c r="L251" s="155"/>
      <c r="M251" s="160"/>
      <c r="N251" s="161"/>
      <c r="O251" s="161"/>
      <c r="P251" s="162">
        <f>SUM(P252:P270)</f>
        <v>0</v>
      </c>
      <c r="Q251" s="161"/>
      <c r="R251" s="162">
        <f>SUM(R252:R270)</f>
        <v>6.0405999999999995</v>
      </c>
      <c r="S251" s="161"/>
      <c r="T251" s="163">
        <f>SUM(T252:T270)</f>
        <v>0</v>
      </c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R251" s="156" t="s">
        <v>84</v>
      </c>
      <c r="AT251" s="164" t="s">
        <v>75</v>
      </c>
      <c r="AU251" s="164" t="s">
        <v>84</v>
      </c>
      <c r="AY251" s="156" t="s">
        <v>129</v>
      </c>
      <c r="BK251" s="165">
        <f>SUM(BK252:BK270)</f>
        <v>0</v>
      </c>
    </row>
    <row r="252" s="2" customFormat="1" ht="16.5" customHeight="1">
      <c r="A252" s="35"/>
      <c r="B252" s="168"/>
      <c r="C252" s="169" t="s">
        <v>375</v>
      </c>
      <c r="D252" s="169" t="s">
        <v>131</v>
      </c>
      <c r="E252" s="170" t="s">
        <v>376</v>
      </c>
      <c r="F252" s="171" t="s">
        <v>377</v>
      </c>
      <c r="G252" s="172" t="s">
        <v>141</v>
      </c>
      <c r="H252" s="173">
        <v>1</v>
      </c>
      <c r="I252" s="174"/>
      <c r="J252" s="175">
        <f>ROUND(I252*H252,2)</f>
        <v>0</v>
      </c>
      <c r="K252" s="171" t="s">
        <v>1</v>
      </c>
      <c r="L252" s="36"/>
      <c r="M252" s="176" t="s">
        <v>1</v>
      </c>
      <c r="N252" s="177" t="s">
        <v>41</v>
      </c>
      <c r="O252" s="74"/>
      <c r="P252" s="178">
        <f>O252*H252</f>
        <v>0</v>
      </c>
      <c r="Q252" s="178">
        <v>0</v>
      </c>
      <c r="R252" s="178">
        <f>Q252*H252</f>
        <v>0</v>
      </c>
      <c r="S252" s="178">
        <v>0</v>
      </c>
      <c r="T252" s="179">
        <f>S252*H252</f>
        <v>0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180" t="s">
        <v>136</v>
      </c>
      <c r="AT252" s="180" t="s">
        <v>131</v>
      </c>
      <c r="AU252" s="180" t="s">
        <v>86</v>
      </c>
      <c r="AY252" s="16" t="s">
        <v>129</v>
      </c>
      <c r="BE252" s="181">
        <f>IF(N252="základní",J252,0)</f>
        <v>0</v>
      </c>
      <c r="BF252" s="181">
        <f>IF(N252="snížená",J252,0)</f>
        <v>0</v>
      </c>
      <c r="BG252" s="181">
        <f>IF(N252="zákl. přenesená",J252,0)</f>
        <v>0</v>
      </c>
      <c r="BH252" s="181">
        <f>IF(N252="sníž. přenesená",J252,0)</f>
        <v>0</v>
      </c>
      <c r="BI252" s="181">
        <f>IF(N252="nulová",J252,0)</f>
        <v>0</v>
      </c>
      <c r="BJ252" s="16" t="s">
        <v>84</v>
      </c>
      <c r="BK252" s="181">
        <f>ROUND(I252*H252,2)</f>
        <v>0</v>
      </c>
      <c r="BL252" s="16" t="s">
        <v>136</v>
      </c>
      <c r="BM252" s="180" t="s">
        <v>378</v>
      </c>
    </row>
    <row r="253" s="2" customFormat="1" ht="24.15" customHeight="1">
      <c r="A253" s="35"/>
      <c r="B253" s="168"/>
      <c r="C253" s="169" t="s">
        <v>379</v>
      </c>
      <c r="D253" s="169" t="s">
        <v>131</v>
      </c>
      <c r="E253" s="170" t="s">
        <v>380</v>
      </c>
      <c r="F253" s="171" t="s">
        <v>381</v>
      </c>
      <c r="G253" s="172" t="s">
        <v>141</v>
      </c>
      <c r="H253" s="173">
        <v>2</v>
      </c>
      <c r="I253" s="174"/>
      <c r="J253" s="175">
        <f>ROUND(I253*H253,2)</f>
        <v>0</v>
      </c>
      <c r="K253" s="171" t="s">
        <v>135</v>
      </c>
      <c r="L253" s="36"/>
      <c r="M253" s="176" t="s">
        <v>1</v>
      </c>
      <c r="N253" s="177" t="s">
        <v>41</v>
      </c>
      <c r="O253" s="74"/>
      <c r="P253" s="178">
        <f>O253*H253</f>
        <v>0</v>
      </c>
      <c r="Q253" s="178">
        <v>0.12422</v>
      </c>
      <c r="R253" s="178">
        <f>Q253*H253</f>
        <v>0.24843999999999999</v>
      </c>
      <c r="S253" s="178">
        <v>0</v>
      </c>
      <c r="T253" s="179">
        <f>S253*H253</f>
        <v>0</v>
      </c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R253" s="180" t="s">
        <v>136</v>
      </c>
      <c r="AT253" s="180" t="s">
        <v>131</v>
      </c>
      <c r="AU253" s="180" t="s">
        <v>86</v>
      </c>
      <c r="AY253" s="16" t="s">
        <v>129</v>
      </c>
      <c r="BE253" s="181">
        <f>IF(N253="základní",J253,0)</f>
        <v>0</v>
      </c>
      <c r="BF253" s="181">
        <f>IF(N253="snížená",J253,0)</f>
        <v>0</v>
      </c>
      <c r="BG253" s="181">
        <f>IF(N253="zákl. přenesená",J253,0)</f>
        <v>0</v>
      </c>
      <c r="BH253" s="181">
        <f>IF(N253="sníž. přenesená",J253,0)</f>
        <v>0</v>
      </c>
      <c r="BI253" s="181">
        <f>IF(N253="nulová",J253,0)</f>
        <v>0</v>
      </c>
      <c r="BJ253" s="16" t="s">
        <v>84</v>
      </c>
      <c r="BK253" s="181">
        <f>ROUND(I253*H253,2)</f>
        <v>0</v>
      </c>
      <c r="BL253" s="16" t="s">
        <v>136</v>
      </c>
      <c r="BM253" s="180" t="s">
        <v>382</v>
      </c>
    </row>
    <row r="254" s="2" customFormat="1" ht="21.75" customHeight="1">
      <c r="A254" s="35"/>
      <c r="B254" s="168"/>
      <c r="C254" s="191" t="s">
        <v>383</v>
      </c>
      <c r="D254" s="191" t="s">
        <v>217</v>
      </c>
      <c r="E254" s="192" t="s">
        <v>384</v>
      </c>
      <c r="F254" s="193" t="s">
        <v>385</v>
      </c>
      <c r="G254" s="194" t="s">
        <v>141</v>
      </c>
      <c r="H254" s="195">
        <v>2</v>
      </c>
      <c r="I254" s="196"/>
      <c r="J254" s="197">
        <f>ROUND(I254*H254,2)</f>
        <v>0</v>
      </c>
      <c r="K254" s="193" t="s">
        <v>135</v>
      </c>
      <c r="L254" s="198"/>
      <c r="M254" s="199" t="s">
        <v>1</v>
      </c>
      <c r="N254" s="200" t="s">
        <v>41</v>
      </c>
      <c r="O254" s="74"/>
      <c r="P254" s="178">
        <f>O254*H254</f>
        <v>0</v>
      </c>
      <c r="Q254" s="178">
        <v>0.067000000000000004</v>
      </c>
      <c r="R254" s="178">
        <f>Q254*H254</f>
        <v>0.13400000000000001</v>
      </c>
      <c r="S254" s="178">
        <v>0</v>
      </c>
      <c r="T254" s="179">
        <f>S254*H254</f>
        <v>0</v>
      </c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R254" s="180" t="s">
        <v>165</v>
      </c>
      <c r="AT254" s="180" t="s">
        <v>217</v>
      </c>
      <c r="AU254" s="180" t="s">
        <v>86</v>
      </c>
      <c r="AY254" s="16" t="s">
        <v>129</v>
      </c>
      <c r="BE254" s="181">
        <f>IF(N254="základní",J254,0)</f>
        <v>0</v>
      </c>
      <c r="BF254" s="181">
        <f>IF(N254="snížená",J254,0)</f>
        <v>0</v>
      </c>
      <c r="BG254" s="181">
        <f>IF(N254="zákl. přenesená",J254,0)</f>
        <v>0</v>
      </c>
      <c r="BH254" s="181">
        <f>IF(N254="sníž. přenesená",J254,0)</f>
        <v>0</v>
      </c>
      <c r="BI254" s="181">
        <f>IF(N254="nulová",J254,0)</f>
        <v>0</v>
      </c>
      <c r="BJ254" s="16" t="s">
        <v>84</v>
      </c>
      <c r="BK254" s="181">
        <f>ROUND(I254*H254,2)</f>
        <v>0</v>
      </c>
      <c r="BL254" s="16" t="s">
        <v>136</v>
      </c>
      <c r="BM254" s="180" t="s">
        <v>386</v>
      </c>
    </row>
    <row r="255" s="2" customFormat="1" ht="24.15" customHeight="1">
      <c r="A255" s="35"/>
      <c r="B255" s="168"/>
      <c r="C255" s="169" t="s">
        <v>387</v>
      </c>
      <c r="D255" s="169" t="s">
        <v>131</v>
      </c>
      <c r="E255" s="170" t="s">
        <v>388</v>
      </c>
      <c r="F255" s="171" t="s">
        <v>389</v>
      </c>
      <c r="G255" s="172" t="s">
        <v>141</v>
      </c>
      <c r="H255" s="173">
        <v>2</v>
      </c>
      <c r="I255" s="174"/>
      <c r="J255" s="175">
        <f>ROUND(I255*H255,2)</f>
        <v>0</v>
      </c>
      <c r="K255" s="171" t="s">
        <v>135</v>
      </c>
      <c r="L255" s="36"/>
      <c r="M255" s="176" t="s">
        <v>1</v>
      </c>
      <c r="N255" s="177" t="s">
        <v>41</v>
      </c>
      <c r="O255" s="74"/>
      <c r="P255" s="178">
        <f>O255*H255</f>
        <v>0</v>
      </c>
      <c r="Q255" s="178">
        <v>0.02972</v>
      </c>
      <c r="R255" s="178">
        <f>Q255*H255</f>
        <v>0.05944</v>
      </c>
      <c r="S255" s="178">
        <v>0</v>
      </c>
      <c r="T255" s="179">
        <f>S255*H255</f>
        <v>0</v>
      </c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R255" s="180" t="s">
        <v>136</v>
      </c>
      <c r="AT255" s="180" t="s">
        <v>131</v>
      </c>
      <c r="AU255" s="180" t="s">
        <v>86</v>
      </c>
      <c r="AY255" s="16" t="s">
        <v>129</v>
      </c>
      <c r="BE255" s="181">
        <f>IF(N255="základní",J255,0)</f>
        <v>0</v>
      </c>
      <c r="BF255" s="181">
        <f>IF(N255="snížená",J255,0)</f>
        <v>0</v>
      </c>
      <c r="BG255" s="181">
        <f>IF(N255="zákl. přenesená",J255,0)</f>
        <v>0</v>
      </c>
      <c r="BH255" s="181">
        <f>IF(N255="sníž. přenesená",J255,0)</f>
        <v>0</v>
      </c>
      <c r="BI255" s="181">
        <f>IF(N255="nulová",J255,0)</f>
        <v>0</v>
      </c>
      <c r="BJ255" s="16" t="s">
        <v>84</v>
      </c>
      <c r="BK255" s="181">
        <f>ROUND(I255*H255,2)</f>
        <v>0</v>
      </c>
      <c r="BL255" s="16" t="s">
        <v>136</v>
      </c>
      <c r="BM255" s="180" t="s">
        <v>390</v>
      </c>
    </row>
    <row r="256" s="2" customFormat="1" ht="24.15" customHeight="1">
      <c r="A256" s="35"/>
      <c r="B256" s="168"/>
      <c r="C256" s="191" t="s">
        <v>391</v>
      </c>
      <c r="D256" s="191" t="s">
        <v>217</v>
      </c>
      <c r="E256" s="192" t="s">
        <v>392</v>
      </c>
      <c r="F256" s="193" t="s">
        <v>393</v>
      </c>
      <c r="G256" s="194" t="s">
        <v>141</v>
      </c>
      <c r="H256" s="195">
        <v>2</v>
      </c>
      <c r="I256" s="196"/>
      <c r="J256" s="197">
        <f>ROUND(I256*H256,2)</f>
        <v>0</v>
      </c>
      <c r="K256" s="193" t="s">
        <v>135</v>
      </c>
      <c r="L256" s="198"/>
      <c r="M256" s="199" t="s">
        <v>1</v>
      </c>
      <c r="N256" s="200" t="s">
        <v>41</v>
      </c>
      <c r="O256" s="74"/>
      <c r="P256" s="178">
        <f>O256*H256</f>
        <v>0</v>
      </c>
      <c r="Q256" s="178">
        <v>0.112</v>
      </c>
      <c r="R256" s="178">
        <f>Q256*H256</f>
        <v>0.22400000000000001</v>
      </c>
      <c r="S256" s="178">
        <v>0</v>
      </c>
      <c r="T256" s="179">
        <f>S256*H256</f>
        <v>0</v>
      </c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R256" s="180" t="s">
        <v>165</v>
      </c>
      <c r="AT256" s="180" t="s">
        <v>217</v>
      </c>
      <c r="AU256" s="180" t="s">
        <v>86</v>
      </c>
      <c r="AY256" s="16" t="s">
        <v>129</v>
      </c>
      <c r="BE256" s="181">
        <f>IF(N256="základní",J256,0)</f>
        <v>0</v>
      </c>
      <c r="BF256" s="181">
        <f>IF(N256="snížená",J256,0)</f>
        <v>0</v>
      </c>
      <c r="BG256" s="181">
        <f>IF(N256="zákl. přenesená",J256,0)</f>
        <v>0</v>
      </c>
      <c r="BH256" s="181">
        <f>IF(N256="sníž. přenesená",J256,0)</f>
        <v>0</v>
      </c>
      <c r="BI256" s="181">
        <f>IF(N256="nulová",J256,0)</f>
        <v>0</v>
      </c>
      <c r="BJ256" s="16" t="s">
        <v>84</v>
      </c>
      <c r="BK256" s="181">
        <f>ROUND(I256*H256,2)</f>
        <v>0</v>
      </c>
      <c r="BL256" s="16" t="s">
        <v>136</v>
      </c>
      <c r="BM256" s="180" t="s">
        <v>394</v>
      </c>
    </row>
    <row r="257" s="2" customFormat="1" ht="24.15" customHeight="1">
      <c r="A257" s="35"/>
      <c r="B257" s="168"/>
      <c r="C257" s="191" t="s">
        <v>395</v>
      </c>
      <c r="D257" s="191" t="s">
        <v>217</v>
      </c>
      <c r="E257" s="192" t="s">
        <v>396</v>
      </c>
      <c r="F257" s="193" t="s">
        <v>397</v>
      </c>
      <c r="G257" s="194" t="s">
        <v>141</v>
      </c>
      <c r="H257" s="195">
        <v>2</v>
      </c>
      <c r="I257" s="196"/>
      <c r="J257" s="197">
        <f>ROUND(I257*H257,2)</f>
        <v>0</v>
      </c>
      <c r="K257" s="193" t="s">
        <v>135</v>
      </c>
      <c r="L257" s="198"/>
      <c r="M257" s="199" t="s">
        <v>1</v>
      </c>
      <c r="N257" s="200" t="s">
        <v>41</v>
      </c>
      <c r="O257" s="74"/>
      <c r="P257" s="178">
        <f>O257*H257</f>
        <v>0</v>
      </c>
      <c r="Q257" s="178">
        <v>0.027</v>
      </c>
      <c r="R257" s="178">
        <f>Q257*H257</f>
        <v>0.053999999999999999</v>
      </c>
      <c r="S257" s="178">
        <v>0</v>
      </c>
      <c r="T257" s="179">
        <f>S257*H257</f>
        <v>0</v>
      </c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R257" s="180" t="s">
        <v>165</v>
      </c>
      <c r="AT257" s="180" t="s">
        <v>217</v>
      </c>
      <c r="AU257" s="180" t="s">
        <v>86</v>
      </c>
      <c r="AY257" s="16" t="s">
        <v>129</v>
      </c>
      <c r="BE257" s="181">
        <f>IF(N257="základní",J257,0)</f>
        <v>0</v>
      </c>
      <c r="BF257" s="181">
        <f>IF(N257="snížená",J257,0)</f>
        <v>0</v>
      </c>
      <c r="BG257" s="181">
        <f>IF(N257="zákl. přenesená",J257,0)</f>
        <v>0</v>
      </c>
      <c r="BH257" s="181">
        <f>IF(N257="sníž. přenesená",J257,0)</f>
        <v>0</v>
      </c>
      <c r="BI257" s="181">
        <f>IF(N257="nulová",J257,0)</f>
        <v>0</v>
      </c>
      <c r="BJ257" s="16" t="s">
        <v>84</v>
      </c>
      <c r="BK257" s="181">
        <f>ROUND(I257*H257,2)</f>
        <v>0</v>
      </c>
      <c r="BL257" s="16" t="s">
        <v>136</v>
      </c>
      <c r="BM257" s="180" t="s">
        <v>398</v>
      </c>
    </row>
    <row r="258" s="2" customFormat="1" ht="24.15" customHeight="1">
      <c r="A258" s="35"/>
      <c r="B258" s="168"/>
      <c r="C258" s="169" t="s">
        <v>399</v>
      </c>
      <c r="D258" s="169" t="s">
        <v>131</v>
      </c>
      <c r="E258" s="170" t="s">
        <v>400</v>
      </c>
      <c r="F258" s="171" t="s">
        <v>401</v>
      </c>
      <c r="G258" s="172" t="s">
        <v>141</v>
      </c>
      <c r="H258" s="173">
        <v>2</v>
      </c>
      <c r="I258" s="174"/>
      <c r="J258" s="175">
        <f>ROUND(I258*H258,2)</f>
        <v>0</v>
      </c>
      <c r="K258" s="171" t="s">
        <v>135</v>
      </c>
      <c r="L258" s="36"/>
      <c r="M258" s="176" t="s">
        <v>1</v>
      </c>
      <c r="N258" s="177" t="s">
        <v>41</v>
      </c>
      <c r="O258" s="74"/>
      <c r="P258" s="178">
        <f>O258*H258</f>
        <v>0</v>
      </c>
      <c r="Q258" s="178">
        <v>0.02972</v>
      </c>
      <c r="R258" s="178">
        <f>Q258*H258</f>
        <v>0.05944</v>
      </c>
      <c r="S258" s="178">
        <v>0</v>
      </c>
      <c r="T258" s="179">
        <f>S258*H258</f>
        <v>0</v>
      </c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R258" s="180" t="s">
        <v>136</v>
      </c>
      <c r="AT258" s="180" t="s">
        <v>131</v>
      </c>
      <c r="AU258" s="180" t="s">
        <v>86</v>
      </c>
      <c r="AY258" s="16" t="s">
        <v>129</v>
      </c>
      <c r="BE258" s="181">
        <f>IF(N258="základní",J258,0)</f>
        <v>0</v>
      </c>
      <c r="BF258" s="181">
        <f>IF(N258="snížená",J258,0)</f>
        <v>0</v>
      </c>
      <c r="BG258" s="181">
        <f>IF(N258="zákl. přenesená",J258,0)</f>
        <v>0</v>
      </c>
      <c r="BH258" s="181">
        <f>IF(N258="sníž. přenesená",J258,0)</f>
        <v>0</v>
      </c>
      <c r="BI258" s="181">
        <f>IF(N258="nulová",J258,0)</f>
        <v>0</v>
      </c>
      <c r="BJ258" s="16" t="s">
        <v>84</v>
      </c>
      <c r="BK258" s="181">
        <f>ROUND(I258*H258,2)</f>
        <v>0</v>
      </c>
      <c r="BL258" s="16" t="s">
        <v>136</v>
      </c>
      <c r="BM258" s="180" t="s">
        <v>402</v>
      </c>
    </row>
    <row r="259" s="2" customFormat="1" ht="24.15" customHeight="1">
      <c r="A259" s="35"/>
      <c r="B259" s="168"/>
      <c r="C259" s="191" t="s">
        <v>403</v>
      </c>
      <c r="D259" s="191" t="s">
        <v>217</v>
      </c>
      <c r="E259" s="192" t="s">
        <v>404</v>
      </c>
      <c r="F259" s="193" t="s">
        <v>405</v>
      </c>
      <c r="G259" s="194" t="s">
        <v>141</v>
      </c>
      <c r="H259" s="195">
        <v>2</v>
      </c>
      <c r="I259" s="196"/>
      <c r="J259" s="197">
        <f>ROUND(I259*H259,2)</f>
        <v>0</v>
      </c>
      <c r="K259" s="193" t="s">
        <v>135</v>
      </c>
      <c r="L259" s="198"/>
      <c r="M259" s="199" t="s">
        <v>1</v>
      </c>
      <c r="N259" s="200" t="s">
        <v>41</v>
      </c>
      <c r="O259" s="74"/>
      <c r="P259" s="178">
        <f>O259*H259</f>
        <v>0</v>
      </c>
      <c r="Q259" s="178">
        <v>0.053999999999999999</v>
      </c>
      <c r="R259" s="178">
        <f>Q259*H259</f>
        <v>0.108</v>
      </c>
      <c r="S259" s="178">
        <v>0</v>
      </c>
      <c r="T259" s="179">
        <f>S259*H259</f>
        <v>0</v>
      </c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R259" s="180" t="s">
        <v>165</v>
      </c>
      <c r="AT259" s="180" t="s">
        <v>217</v>
      </c>
      <c r="AU259" s="180" t="s">
        <v>86</v>
      </c>
      <c r="AY259" s="16" t="s">
        <v>129</v>
      </c>
      <c r="BE259" s="181">
        <f>IF(N259="základní",J259,0)</f>
        <v>0</v>
      </c>
      <c r="BF259" s="181">
        <f>IF(N259="snížená",J259,0)</f>
        <v>0</v>
      </c>
      <c r="BG259" s="181">
        <f>IF(N259="zákl. přenesená",J259,0)</f>
        <v>0</v>
      </c>
      <c r="BH259" s="181">
        <f>IF(N259="sníž. přenesená",J259,0)</f>
        <v>0</v>
      </c>
      <c r="BI259" s="181">
        <f>IF(N259="nulová",J259,0)</f>
        <v>0</v>
      </c>
      <c r="BJ259" s="16" t="s">
        <v>84</v>
      </c>
      <c r="BK259" s="181">
        <f>ROUND(I259*H259,2)</f>
        <v>0</v>
      </c>
      <c r="BL259" s="16" t="s">
        <v>136</v>
      </c>
      <c r="BM259" s="180" t="s">
        <v>406</v>
      </c>
    </row>
    <row r="260" s="2" customFormat="1" ht="24.15" customHeight="1">
      <c r="A260" s="35"/>
      <c r="B260" s="168"/>
      <c r="C260" s="169" t="s">
        <v>407</v>
      </c>
      <c r="D260" s="169" t="s">
        <v>131</v>
      </c>
      <c r="E260" s="170" t="s">
        <v>408</v>
      </c>
      <c r="F260" s="171" t="s">
        <v>409</v>
      </c>
      <c r="G260" s="172" t="s">
        <v>141</v>
      </c>
      <c r="H260" s="173">
        <v>2</v>
      </c>
      <c r="I260" s="174"/>
      <c r="J260" s="175">
        <f>ROUND(I260*H260,2)</f>
        <v>0</v>
      </c>
      <c r="K260" s="171" t="s">
        <v>135</v>
      </c>
      <c r="L260" s="36"/>
      <c r="M260" s="176" t="s">
        <v>1</v>
      </c>
      <c r="N260" s="177" t="s">
        <v>41</v>
      </c>
      <c r="O260" s="74"/>
      <c r="P260" s="178">
        <f>O260*H260</f>
        <v>0</v>
      </c>
      <c r="Q260" s="178">
        <v>0.02972</v>
      </c>
      <c r="R260" s="178">
        <f>Q260*H260</f>
        <v>0.05944</v>
      </c>
      <c r="S260" s="178">
        <v>0</v>
      </c>
      <c r="T260" s="179">
        <f>S260*H260</f>
        <v>0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180" t="s">
        <v>136</v>
      </c>
      <c r="AT260" s="180" t="s">
        <v>131</v>
      </c>
      <c r="AU260" s="180" t="s">
        <v>86</v>
      </c>
      <c r="AY260" s="16" t="s">
        <v>129</v>
      </c>
      <c r="BE260" s="181">
        <f>IF(N260="základní",J260,0)</f>
        <v>0</v>
      </c>
      <c r="BF260" s="181">
        <f>IF(N260="snížená",J260,0)</f>
        <v>0</v>
      </c>
      <c r="BG260" s="181">
        <f>IF(N260="zákl. přenesená",J260,0)</f>
        <v>0</v>
      </c>
      <c r="BH260" s="181">
        <f>IF(N260="sníž. přenesená",J260,0)</f>
        <v>0</v>
      </c>
      <c r="BI260" s="181">
        <f>IF(N260="nulová",J260,0)</f>
        <v>0</v>
      </c>
      <c r="BJ260" s="16" t="s">
        <v>84</v>
      </c>
      <c r="BK260" s="181">
        <f>ROUND(I260*H260,2)</f>
        <v>0</v>
      </c>
      <c r="BL260" s="16" t="s">
        <v>136</v>
      </c>
      <c r="BM260" s="180" t="s">
        <v>410</v>
      </c>
    </row>
    <row r="261" s="2" customFormat="1" ht="24.15" customHeight="1">
      <c r="A261" s="35"/>
      <c r="B261" s="168"/>
      <c r="C261" s="191" t="s">
        <v>411</v>
      </c>
      <c r="D261" s="191" t="s">
        <v>217</v>
      </c>
      <c r="E261" s="192" t="s">
        <v>412</v>
      </c>
      <c r="F261" s="193" t="s">
        <v>413</v>
      </c>
      <c r="G261" s="194" t="s">
        <v>141</v>
      </c>
      <c r="H261" s="195">
        <v>2</v>
      </c>
      <c r="I261" s="196"/>
      <c r="J261" s="197">
        <f>ROUND(I261*H261,2)</f>
        <v>0</v>
      </c>
      <c r="K261" s="193" t="s">
        <v>135</v>
      </c>
      <c r="L261" s="198"/>
      <c r="M261" s="199" t="s">
        <v>1</v>
      </c>
      <c r="N261" s="200" t="s">
        <v>41</v>
      </c>
      <c r="O261" s="74"/>
      <c r="P261" s="178">
        <f>O261*H261</f>
        <v>0</v>
      </c>
      <c r="Q261" s="178">
        <v>0.089999999999999997</v>
      </c>
      <c r="R261" s="178">
        <f>Q261*H261</f>
        <v>0.17999999999999999</v>
      </c>
      <c r="S261" s="178">
        <v>0</v>
      </c>
      <c r="T261" s="179">
        <f>S261*H261</f>
        <v>0</v>
      </c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R261" s="180" t="s">
        <v>165</v>
      </c>
      <c r="AT261" s="180" t="s">
        <v>217</v>
      </c>
      <c r="AU261" s="180" t="s">
        <v>86</v>
      </c>
      <c r="AY261" s="16" t="s">
        <v>129</v>
      </c>
      <c r="BE261" s="181">
        <f>IF(N261="základní",J261,0)</f>
        <v>0</v>
      </c>
      <c r="BF261" s="181">
        <f>IF(N261="snížená",J261,0)</f>
        <v>0</v>
      </c>
      <c r="BG261" s="181">
        <f>IF(N261="zákl. přenesená",J261,0)</f>
        <v>0</v>
      </c>
      <c r="BH261" s="181">
        <f>IF(N261="sníž. přenesená",J261,0)</f>
        <v>0</v>
      </c>
      <c r="BI261" s="181">
        <f>IF(N261="nulová",J261,0)</f>
        <v>0</v>
      </c>
      <c r="BJ261" s="16" t="s">
        <v>84</v>
      </c>
      <c r="BK261" s="181">
        <f>ROUND(I261*H261,2)</f>
        <v>0</v>
      </c>
      <c r="BL261" s="16" t="s">
        <v>136</v>
      </c>
      <c r="BM261" s="180" t="s">
        <v>414</v>
      </c>
    </row>
    <row r="262" s="2" customFormat="1" ht="24.15" customHeight="1">
      <c r="A262" s="35"/>
      <c r="B262" s="168"/>
      <c r="C262" s="169" t="s">
        <v>415</v>
      </c>
      <c r="D262" s="169" t="s">
        <v>131</v>
      </c>
      <c r="E262" s="170" t="s">
        <v>416</v>
      </c>
      <c r="F262" s="171" t="s">
        <v>417</v>
      </c>
      <c r="G262" s="172" t="s">
        <v>141</v>
      </c>
      <c r="H262" s="173">
        <v>2</v>
      </c>
      <c r="I262" s="174"/>
      <c r="J262" s="175">
        <f>ROUND(I262*H262,2)</f>
        <v>0</v>
      </c>
      <c r="K262" s="171" t="s">
        <v>135</v>
      </c>
      <c r="L262" s="36"/>
      <c r="M262" s="176" t="s">
        <v>1</v>
      </c>
      <c r="N262" s="177" t="s">
        <v>41</v>
      </c>
      <c r="O262" s="74"/>
      <c r="P262" s="178">
        <f>O262*H262</f>
        <v>0</v>
      </c>
      <c r="Q262" s="178">
        <v>0.21734000000000001</v>
      </c>
      <c r="R262" s="178">
        <f>Q262*H262</f>
        <v>0.43468000000000001</v>
      </c>
      <c r="S262" s="178">
        <v>0</v>
      </c>
      <c r="T262" s="179">
        <f>S262*H262</f>
        <v>0</v>
      </c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R262" s="180" t="s">
        <v>136</v>
      </c>
      <c r="AT262" s="180" t="s">
        <v>131</v>
      </c>
      <c r="AU262" s="180" t="s">
        <v>86</v>
      </c>
      <c r="AY262" s="16" t="s">
        <v>129</v>
      </c>
      <c r="BE262" s="181">
        <f>IF(N262="základní",J262,0)</f>
        <v>0</v>
      </c>
      <c r="BF262" s="181">
        <f>IF(N262="snížená",J262,0)</f>
        <v>0</v>
      </c>
      <c r="BG262" s="181">
        <f>IF(N262="zákl. přenesená",J262,0)</f>
        <v>0</v>
      </c>
      <c r="BH262" s="181">
        <f>IF(N262="sníž. přenesená",J262,0)</f>
        <v>0</v>
      </c>
      <c r="BI262" s="181">
        <f>IF(N262="nulová",J262,0)</f>
        <v>0</v>
      </c>
      <c r="BJ262" s="16" t="s">
        <v>84</v>
      </c>
      <c r="BK262" s="181">
        <f>ROUND(I262*H262,2)</f>
        <v>0</v>
      </c>
      <c r="BL262" s="16" t="s">
        <v>136</v>
      </c>
      <c r="BM262" s="180" t="s">
        <v>418</v>
      </c>
    </row>
    <row r="263" s="2" customFormat="1" ht="16.5" customHeight="1">
      <c r="A263" s="35"/>
      <c r="B263" s="168"/>
      <c r="C263" s="191" t="s">
        <v>419</v>
      </c>
      <c r="D263" s="191" t="s">
        <v>217</v>
      </c>
      <c r="E263" s="192" t="s">
        <v>420</v>
      </c>
      <c r="F263" s="193" t="s">
        <v>421</v>
      </c>
      <c r="G263" s="194" t="s">
        <v>141</v>
      </c>
      <c r="H263" s="195">
        <v>2</v>
      </c>
      <c r="I263" s="196"/>
      <c r="J263" s="197">
        <f>ROUND(I263*H263,2)</f>
        <v>0</v>
      </c>
      <c r="K263" s="193" t="s">
        <v>135</v>
      </c>
      <c r="L263" s="198"/>
      <c r="M263" s="199" t="s">
        <v>1</v>
      </c>
      <c r="N263" s="200" t="s">
        <v>41</v>
      </c>
      <c r="O263" s="74"/>
      <c r="P263" s="178">
        <f>O263*H263</f>
        <v>0</v>
      </c>
      <c r="Q263" s="178">
        <v>0.043499999999999997</v>
      </c>
      <c r="R263" s="178">
        <f>Q263*H263</f>
        <v>0.086999999999999994</v>
      </c>
      <c r="S263" s="178">
        <v>0</v>
      </c>
      <c r="T263" s="179">
        <f>S263*H263</f>
        <v>0</v>
      </c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R263" s="180" t="s">
        <v>165</v>
      </c>
      <c r="AT263" s="180" t="s">
        <v>217</v>
      </c>
      <c r="AU263" s="180" t="s">
        <v>86</v>
      </c>
      <c r="AY263" s="16" t="s">
        <v>129</v>
      </c>
      <c r="BE263" s="181">
        <f>IF(N263="základní",J263,0)</f>
        <v>0</v>
      </c>
      <c r="BF263" s="181">
        <f>IF(N263="snížená",J263,0)</f>
        <v>0</v>
      </c>
      <c r="BG263" s="181">
        <f>IF(N263="zákl. přenesená",J263,0)</f>
        <v>0</v>
      </c>
      <c r="BH263" s="181">
        <f>IF(N263="sníž. přenesená",J263,0)</f>
        <v>0</v>
      </c>
      <c r="BI263" s="181">
        <f>IF(N263="nulová",J263,0)</f>
        <v>0</v>
      </c>
      <c r="BJ263" s="16" t="s">
        <v>84</v>
      </c>
      <c r="BK263" s="181">
        <f>ROUND(I263*H263,2)</f>
        <v>0</v>
      </c>
      <c r="BL263" s="16" t="s">
        <v>136</v>
      </c>
      <c r="BM263" s="180" t="s">
        <v>422</v>
      </c>
    </row>
    <row r="264" s="2" customFormat="1" ht="16.5" customHeight="1">
      <c r="A264" s="35"/>
      <c r="B264" s="168"/>
      <c r="C264" s="191" t="s">
        <v>423</v>
      </c>
      <c r="D264" s="191" t="s">
        <v>217</v>
      </c>
      <c r="E264" s="192" t="s">
        <v>424</v>
      </c>
      <c r="F264" s="193" t="s">
        <v>425</v>
      </c>
      <c r="G264" s="194" t="s">
        <v>141</v>
      </c>
      <c r="H264" s="195">
        <v>2</v>
      </c>
      <c r="I264" s="196"/>
      <c r="J264" s="197">
        <f>ROUND(I264*H264,2)</f>
        <v>0</v>
      </c>
      <c r="K264" s="193" t="s">
        <v>135</v>
      </c>
      <c r="L264" s="198"/>
      <c r="M264" s="199" t="s">
        <v>1</v>
      </c>
      <c r="N264" s="200" t="s">
        <v>41</v>
      </c>
      <c r="O264" s="74"/>
      <c r="P264" s="178">
        <f>O264*H264</f>
        <v>0</v>
      </c>
      <c r="Q264" s="178">
        <v>0.00044000000000000002</v>
      </c>
      <c r="R264" s="178">
        <f>Q264*H264</f>
        <v>0.00088000000000000003</v>
      </c>
      <c r="S264" s="178">
        <v>0</v>
      </c>
      <c r="T264" s="179">
        <f>S264*H264</f>
        <v>0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180" t="s">
        <v>165</v>
      </c>
      <c r="AT264" s="180" t="s">
        <v>217</v>
      </c>
      <c r="AU264" s="180" t="s">
        <v>86</v>
      </c>
      <c r="AY264" s="16" t="s">
        <v>129</v>
      </c>
      <c r="BE264" s="181">
        <f>IF(N264="základní",J264,0)</f>
        <v>0</v>
      </c>
      <c r="BF264" s="181">
        <f>IF(N264="snížená",J264,0)</f>
        <v>0</v>
      </c>
      <c r="BG264" s="181">
        <f>IF(N264="zákl. přenesená",J264,0)</f>
        <v>0</v>
      </c>
      <c r="BH264" s="181">
        <f>IF(N264="sníž. přenesená",J264,0)</f>
        <v>0</v>
      </c>
      <c r="BI264" s="181">
        <f>IF(N264="nulová",J264,0)</f>
        <v>0</v>
      </c>
      <c r="BJ264" s="16" t="s">
        <v>84</v>
      </c>
      <c r="BK264" s="181">
        <f>ROUND(I264*H264,2)</f>
        <v>0</v>
      </c>
      <c r="BL264" s="16" t="s">
        <v>136</v>
      </c>
      <c r="BM264" s="180" t="s">
        <v>426</v>
      </c>
    </row>
    <row r="265" s="2" customFormat="1" ht="21.75" customHeight="1">
      <c r="A265" s="35"/>
      <c r="B265" s="168"/>
      <c r="C265" s="169" t="s">
        <v>427</v>
      </c>
      <c r="D265" s="169" t="s">
        <v>131</v>
      </c>
      <c r="E265" s="170" t="s">
        <v>428</v>
      </c>
      <c r="F265" s="171" t="s">
        <v>429</v>
      </c>
      <c r="G265" s="172" t="s">
        <v>141</v>
      </c>
      <c r="H265" s="173">
        <v>6</v>
      </c>
      <c r="I265" s="174"/>
      <c r="J265" s="175">
        <f>ROUND(I265*H265,2)</f>
        <v>0</v>
      </c>
      <c r="K265" s="171" t="s">
        <v>135</v>
      </c>
      <c r="L265" s="36"/>
      <c r="M265" s="176" t="s">
        <v>1</v>
      </c>
      <c r="N265" s="177" t="s">
        <v>41</v>
      </c>
      <c r="O265" s="74"/>
      <c r="P265" s="178">
        <f>O265*H265</f>
        <v>0</v>
      </c>
      <c r="Q265" s="178">
        <v>0.42080000000000001</v>
      </c>
      <c r="R265" s="178">
        <f>Q265*H265</f>
        <v>2.5247999999999999</v>
      </c>
      <c r="S265" s="178">
        <v>0</v>
      </c>
      <c r="T265" s="179">
        <f>S265*H265</f>
        <v>0</v>
      </c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R265" s="180" t="s">
        <v>136</v>
      </c>
      <c r="AT265" s="180" t="s">
        <v>131</v>
      </c>
      <c r="AU265" s="180" t="s">
        <v>86</v>
      </c>
      <c r="AY265" s="16" t="s">
        <v>129</v>
      </c>
      <c r="BE265" s="181">
        <f>IF(N265="základní",J265,0)</f>
        <v>0</v>
      </c>
      <c r="BF265" s="181">
        <f>IF(N265="snížená",J265,0)</f>
        <v>0</v>
      </c>
      <c r="BG265" s="181">
        <f>IF(N265="zákl. přenesená",J265,0)</f>
        <v>0</v>
      </c>
      <c r="BH265" s="181">
        <f>IF(N265="sníž. přenesená",J265,0)</f>
        <v>0</v>
      </c>
      <c r="BI265" s="181">
        <f>IF(N265="nulová",J265,0)</f>
        <v>0</v>
      </c>
      <c r="BJ265" s="16" t="s">
        <v>84</v>
      </c>
      <c r="BK265" s="181">
        <f>ROUND(I265*H265,2)</f>
        <v>0</v>
      </c>
      <c r="BL265" s="16" t="s">
        <v>136</v>
      </c>
      <c r="BM265" s="180" t="s">
        <v>430</v>
      </c>
    </row>
    <row r="266" s="13" customFormat="1">
      <c r="A266" s="13"/>
      <c r="B266" s="182"/>
      <c r="C266" s="13"/>
      <c r="D266" s="183" t="s">
        <v>138</v>
      </c>
      <c r="E266" s="184" t="s">
        <v>1</v>
      </c>
      <c r="F266" s="185" t="s">
        <v>431</v>
      </c>
      <c r="G266" s="13"/>
      <c r="H266" s="186">
        <v>2</v>
      </c>
      <c r="I266" s="187"/>
      <c r="J266" s="13"/>
      <c r="K266" s="13"/>
      <c r="L266" s="182"/>
      <c r="M266" s="188"/>
      <c r="N266" s="189"/>
      <c r="O266" s="189"/>
      <c r="P266" s="189"/>
      <c r="Q266" s="189"/>
      <c r="R266" s="189"/>
      <c r="S266" s="189"/>
      <c r="T266" s="190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184" t="s">
        <v>138</v>
      </c>
      <c r="AU266" s="184" t="s">
        <v>86</v>
      </c>
      <c r="AV266" s="13" t="s">
        <v>86</v>
      </c>
      <c r="AW266" s="13" t="s">
        <v>32</v>
      </c>
      <c r="AX266" s="13" t="s">
        <v>76</v>
      </c>
      <c r="AY266" s="184" t="s">
        <v>129</v>
      </c>
    </row>
    <row r="267" s="13" customFormat="1">
      <c r="A267" s="13"/>
      <c r="B267" s="182"/>
      <c r="C267" s="13"/>
      <c r="D267" s="183" t="s">
        <v>138</v>
      </c>
      <c r="E267" s="184" t="s">
        <v>1</v>
      </c>
      <c r="F267" s="185" t="s">
        <v>432</v>
      </c>
      <c r="G267" s="13"/>
      <c r="H267" s="186">
        <v>4</v>
      </c>
      <c r="I267" s="187"/>
      <c r="J267" s="13"/>
      <c r="K267" s="13"/>
      <c r="L267" s="182"/>
      <c r="M267" s="188"/>
      <c r="N267" s="189"/>
      <c r="O267" s="189"/>
      <c r="P267" s="189"/>
      <c r="Q267" s="189"/>
      <c r="R267" s="189"/>
      <c r="S267" s="189"/>
      <c r="T267" s="190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184" t="s">
        <v>138</v>
      </c>
      <c r="AU267" s="184" t="s">
        <v>86</v>
      </c>
      <c r="AV267" s="13" t="s">
        <v>86</v>
      </c>
      <c r="AW267" s="13" t="s">
        <v>32</v>
      </c>
      <c r="AX267" s="13" t="s">
        <v>76</v>
      </c>
      <c r="AY267" s="184" t="s">
        <v>129</v>
      </c>
    </row>
    <row r="268" s="2" customFormat="1" ht="24.15" customHeight="1">
      <c r="A268" s="35"/>
      <c r="B268" s="168"/>
      <c r="C268" s="169" t="s">
        <v>433</v>
      </c>
      <c r="D268" s="169" t="s">
        <v>131</v>
      </c>
      <c r="E268" s="170" t="s">
        <v>434</v>
      </c>
      <c r="F268" s="171" t="s">
        <v>435</v>
      </c>
      <c r="G268" s="172" t="s">
        <v>141</v>
      </c>
      <c r="H268" s="173">
        <v>6</v>
      </c>
      <c r="I268" s="174"/>
      <c r="J268" s="175">
        <f>ROUND(I268*H268,2)</f>
        <v>0</v>
      </c>
      <c r="K268" s="171" t="s">
        <v>135</v>
      </c>
      <c r="L268" s="36"/>
      <c r="M268" s="176" t="s">
        <v>1</v>
      </c>
      <c r="N268" s="177" t="s">
        <v>41</v>
      </c>
      <c r="O268" s="74"/>
      <c r="P268" s="178">
        <f>O268*H268</f>
        <v>0</v>
      </c>
      <c r="Q268" s="178">
        <v>0.31108000000000002</v>
      </c>
      <c r="R268" s="178">
        <f>Q268*H268</f>
        <v>1.8664800000000001</v>
      </c>
      <c r="S268" s="178">
        <v>0</v>
      </c>
      <c r="T268" s="179">
        <f>S268*H268</f>
        <v>0</v>
      </c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R268" s="180" t="s">
        <v>136</v>
      </c>
      <c r="AT268" s="180" t="s">
        <v>131</v>
      </c>
      <c r="AU268" s="180" t="s">
        <v>86</v>
      </c>
      <c r="AY268" s="16" t="s">
        <v>129</v>
      </c>
      <c r="BE268" s="181">
        <f>IF(N268="základní",J268,0)</f>
        <v>0</v>
      </c>
      <c r="BF268" s="181">
        <f>IF(N268="snížená",J268,0)</f>
        <v>0</v>
      </c>
      <c r="BG268" s="181">
        <f>IF(N268="zákl. přenesená",J268,0)</f>
        <v>0</v>
      </c>
      <c r="BH268" s="181">
        <f>IF(N268="sníž. přenesená",J268,0)</f>
        <v>0</v>
      </c>
      <c r="BI268" s="181">
        <f>IF(N268="nulová",J268,0)</f>
        <v>0</v>
      </c>
      <c r="BJ268" s="16" t="s">
        <v>84</v>
      </c>
      <c r="BK268" s="181">
        <f>ROUND(I268*H268,2)</f>
        <v>0</v>
      </c>
      <c r="BL268" s="16" t="s">
        <v>136</v>
      </c>
      <c r="BM268" s="180" t="s">
        <v>436</v>
      </c>
    </row>
    <row r="269" s="13" customFormat="1">
      <c r="A269" s="13"/>
      <c r="B269" s="182"/>
      <c r="C269" s="13"/>
      <c r="D269" s="183" t="s">
        <v>138</v>
      </c>
      <c r="E269" s="184" t="s">
        <v>1</v>
      </c>
      <c r="F269" s="185" t="s">
        <v>437</v>
      </c>
      <c r="G269" s="13"/>
      <c r="H269" s="186">
        <v>4</v>
      </c>
      <c r="I269" s="187"/>
      <c r="J269" s="13"/>
      <c r="K269" s="13"/>
      <c r="L269" s="182"/>
      <c r="M269" s="188"/>
      <c r="N269" s="189"/>
      <c r="O269" s="189"/>
      <c r="P269" s="189"/>
      <c r="Q269" s="189"/>
      <c r="R269" s="189"/>
      <c r="S269" s="189"/>
      <c r="T269" s="190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184" t="s">
        <v>138</v>
      </c>
      <c r="AU269" s="184" t="s">
        <v>86</v>
      </c>
      <c r="AV269" s="13" t="s">
        <v>86</v>
      </c>
      <c r="AW269" s="13" t="s">
        <v>32</v>
      </c>
      <c r="AX269" s="13" t="s">
        <v>76</v>
      </c>
      <c r="AY269" s="184" t="s">
        <v>129</v>
      </c>
    </row>
    <row r="270" s="13" customFormat="1">
      <c r="A270" s="13"/>
      <c r="B270" s="182"/>
      <c r="C270" s="13"/>
      <c r="D270" s="183" t="s">
        <v>138</v>
      </c>
      <c r="E270" s="184" t="s">
        <v>1</v>
      </c>
      <c r="F270" s="185" t="s">
        <v>438</v>
      </c>
      <c r="G270" s="13"/>
      <c r="H270" s="186">
        <v>2</v>
      </c>
      <c r="I270" s="187"/>
      <c r="J270" s="13"/>
      <c r="K270" s="13"/>
      <c r="L270" s="182"/>
      <c r="M270" s="188"/>
      <c r="N270" s="189"/>
      <c r="O270" s="189"/>
      <c r="P270" s="189"/>
      <c r="Q270" s="189"/>
      <c r="R270" s="189"/>
      <c r="S270" s="189"/>
      <c r="T270" s="190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184" t="s">
        <v>138</v>
      </c>
      <c r="AU270" s="184" t="s">
        <v>86</v>
      </c>
      <c r="AV270" s="13" t="s">
        <v>86</v>
      </c>
      <c r="AW270" s="13" t="s">
        <v>32</v>
      </c>
      <c r="AX270" s="13" t="s">
        <v>76</v>
      </c>
      <c r="AY270" s="184" t="s">
        <v>129</v>
      </c>
    </row>
    <row r="271" s="12" customFormat="1" ht="22.8" customHeight="1">
      <c r="A271" s="12"/>
      <c r="B271" s="155"/>
      <c r="C271" s="12"/>
      <c r="D271" s="156" t="s">
        <v>75</v>
      </c>
      <c r="E271" s="166" t="s">
        <v>169</v>
      </c>
      <c r="F271" s="166" t="s">
        <v>439</v>
      </c>
      <c r="G271" s="12"/>
      <c r="H271" s="12"/>
      <c r="I271" s="158"/>
      <c r="J271" s="167">
        <f>BK271</f>
        <v>0</v>
      </c>
      <c r="K271" s="12"/>
      <c r="L271" s="155"/>
      <c r="M271" s="160"/>
      <c r="N271" s="161"/>
      <c r="O271" s="161"/>
      <c r="P271" s="162">
        <f>SUM(P272:P324)</f>
        <v>0</v>
      </c>
      <c r="Q271" s="161"/>
      <c r="R271" s="162">
        <f>SUM(R272:R324)</f>
        <v>173.98833399999998</v>
      </c>
      <c r="S271" s="161"/>
      <c r="T271" s="163">
        <f>SUM(T272:T324)</f>
        <v>0.086999999999999994</v>
      </c>
      <c r="U271" s="12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  <c r="AR271" s="156" t="s">
        <v>84</v>
      </c>
      <c r="AT271" s="164" t="s">
        <v>75</v>
      </c>
      <c r="AU271" s="164" t="s">
        <v>84</v>
      </c>
      <c r="AY271" s="156" t="s">
        <v>129</v>
      </c>
      <c r="BK271" s="165">
        <f>SUM(BK272:BK324)</f>
        <v>0</v>
      </c>
    </row>
    <row r="272" s="2" customFormat="1" ht="24.15" customHeight="1">
      <c r="A272" s="35"/>
      <c r="B272" s="168"/>
      <c r="C272" s="169" t="s">
        <v>440</v>
      </c>
      <c r="D272" s="169" t="s">
        <v>131</v>
      </c>
      <c r="E272" s="170" t="s">
        <v>441</v>
      </c>
      <c r="F272" s="171" t="s">
        <v>442</v>
      </c>
      <c r="G272" s="172" t="s">
        <v>141</v>
      </c>
      <c r="H272" s="173">
        <v>5</v>
      </c>
      <c r="I272" s="174"/>
      <c r="J272" s="175">
        <f>ROUND(I272*H272,2)</f>
        <v>0</v>
      </c>
      <c r="K272" s="171" t="s">
        <v>135</v>
      </c>
      <c r="L272" s="36"/>
      <c r="M272" s="176" t="s">
        <v>1</v>
      </c>
      <c r="N272" s="177" t="s">
        <v>41</v>
      </c>
      <c r="O272" s="74"/>
      <c r="P272" s="178">
        <f>O272*H272</f>
        <v>0</v>
      </c>
      <c r="Q272" s="178">
        <v>0.00069999999999999999</v>
      </c>
      <c r="R272" s="178">
        <f>Q272*H272</f>
        <v>0.0035000000000000001</v>
      </c>
      <c r="S272" s="178">
        <v>0</v>
      </c>
      <c r="T272" s="179">
        <f>S272*H272</f>
        <v>0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180" t="s">
        <v>136</v>
      </c>
      <c r="AT272" s="180" t="s">
        <v>131</v>
      </c>
      <c r="AU272" s="180" t="s">
        <v>86</v>
      </c>
      <c r="AY272" s="16" t="s">
        <v>129</v>
      </c>
      <c r="BE272" s="181">
        <f>IF(N272="základní",J272,0)</f>
        <v>0</v>
      </c>
      <c r="BF272" s="181">
        <f>IF(N272="snížená",J272,0)</f>
        <v>0</v>
      </c>
      <c r="BG272" s="181">
        <f>IF(N272="zákl. přenesená",J272,0)</f>
        <v>0</v>
      </c>
      <c r="BH272" s="181">
        <f>IF(N272="sníž. přenesená",J272,0)</f>
        <v>0</v>
      </c>
      <c r="BI272" s="181">
        <f>IF(N272="nulová",J272,0)</f>
        <v>0</v>
      </c>
      <c r="BJ272" s="16" t="s">
        <v>84</v>
      </c>
      <c r="BK272" s="181">
        <f>ROUND(I272*H272,2)</f>
        <v>0</v>
      </c>
      <c r="BL272" s="16" t="s">
        <v>136</v>
      </c>
      <c r="BM272" s="180" t="s">
        <v>443</v>
      </c>
    </row>
    <row r="273" s="2" customFormat="1" ht="16.5" customHeight="1">
      <c r="A273" s="35"/>
      <c r="B273" s="168"/>
      <c r="C273" s="191" t="s">
        <v>444</v>
      </c>
      <c r="D273" s="191" t="s">
        <v>217</v>
      </c>
      <c r="E273" s="192" t="s">
        <v>445</v>
      </c>
      <c r="F273" s="193" t="s">
        <v>446</v>
      </c>
      <c r="G273" s="194" t="s">
        <v>141</v>
      </c>
      <c r="H273" s="195">
        <v>5</v>
      </c>
      <c r="I273" s="196"/>
      <c r="J273" s="197">
        <f>ROUND(I273*H273,2)</f>
        <v>0</v>
      </c>
      <c r="K273" s="193" t="s">
        <v>1</v>
      </c>
      <c r="L273" s="198"/>
      <c r="M273" s="199" t="s">
        <v>1</v>
      </c>
      <c r="N273" s="200" t="s">
        <v>41</v>
      </c>
      <c r="O273" s="74"/>
      <c r="P273" s="178">
        <f>O273*H273</f>
        <v>0</v>
      </c>
      <c r="Q273" s="178">
        <v>0.0030000000000000001</v>
      </c>
      <c r="R273" s="178">
        <f>Q273*H273</f>
        <v>0.014999999999999999</v>
      </c>
      <c r="S273" s="178">
        <v>0</v>
      </c>
      <c r="T273" s="179">
        <f>S273*H273</f>
        <v>0</v>
      </c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R273" s="180" t="s">
        <v>165</v>
      </c>
      <c r="AT273" s="180" t="s">
        <v>217</v>
      </c>
      <c r="AU273" s="180" t="s">
        <v>86</v>
      </c>
      <c r="AY273" s="16" t="s">
        <v>129</v>
      </c>
      <c r="BE273" s="181">
        <f>IF(N273="základní",J273,0)</f>
        <v>0</v>
      </c>
      <c r="BF273" s="181">
        <f>IF(N273="snížená",J273,0)</f>
        <v>0</v>
      </c>
      <c r="BG273" s="181">
        <f>IF(N273="zákl. přenesená",J273,0)</f>
        <v>0</v>
      </c>
      <c r="BH273" s="181">
        <f>IF(N273="sníž. přenesená",J273,0)</f>
        <v>0</v>
      </c>
      <c r="BI273" s="181">
        <f>IF(N273="nulová",J273,0)</f>
        <v>0</v>
      </c>
      <c r="BJ273" s="16" t="s">
        <v>84</v>
      </c>
      <c r="BK273" s="181">
        <f>ROUND(I273*H273,2)</f>
        <v>0</v>
      </c>
      <c r="BL273" s="16" t="s">
        <v>136</v>
      </c>
      <c r="BM273" s="180" t="s">
        <v>447</v>
      </c>
    </row>
    <row r="274" s="2" customFormat="1" ht="24.15" customHeight="1">
      <c r="A274" s="35"/>
      <c r="B274" s="168"/>
      <c r="C274" s="169" t="s">
        <v>448</v>
      </c>
      <c r="D274" s="169" t="s">
        <v>131</v>
      </c>
      <c r="E274" s="170" t="s">
        <v>449</v>
      </c>
      <c r="F274" s="171" t="s">
        <v>450</v>
      </c>
      <c r="G274" s="172" t="s">
        <v>141</v>
      </c>
      <c r="H274" s="173">
        <v>2</v>
      </c>
      <c r="I274" s="174"/>
      <c r="J274" s="175">
        <f>ROUND(I274*H274,2)</f>
        <v>0</v>
      </c>
      <c r="K274" s="171" t="s">
        <v>135</v>
      </c>
      <c r="L274" s="36"/>
      <c r="M274" s="176" t="s">
        <v>1</v>
      </c>
      <c r="N274" s="177" t="s">
        <v>41</v>
      </c>
      <c r="O274" s="74"/>
      <c r="P274" s="178">
        <f>O274*H274</f>
        <v>0</v>
      </c>
      <c r="Q274" s="178">
        <v>0.11241</v>
      </c>
      <c r="R274" s="178">
        <f>Q274*H274</f>
        <v>0.22481999999999999</v>
      </c>
      <c r="S274" s="178">
        <v>0</v>
      </c>
      <c r="T274" s="179">
        <f>S274*H274</f>
        <v>0</v>
      </c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R274" s="180" t="s">
        <v>136</v>
      </c>
      <c r="AT274" s="180" t="s">
        <v>131</v>
      </c>
      <c r="AU274" s="180" t="s">
        <v>86</v>
      </c>
      <c r="AY274" s="16" t="s">
        <v>129</v>
      </c>
      <c r="BE274" s="181">
        <f>IF(N274="základní",J274,0)</f>
        <v>0</v>
      </c>
      <c r="BF274" s="181">
        <f>IF(N274="snížená",J274,0)</f>
        <v>0</v>
      </c>
      <c r="BG274" s="181">
        <f>IF(N274="zákl. přenesená",J274,0)</f>
        <v>0</v>
      </c>
      <c r="BH274" s="181">
        <f>IF(N274="sníž. přenesená",J274,0)</f>
        <v>0</v>
      </c>
      <c r="BI274" s="181">
        <f>IF(N274="nulová",J274,0)</f>
        <v>0</v>
      </c>
      <c r="BJ274" s="16" t="s">
        <v>84</v>
      </c>
      <c r="BK274" s="181">
        <f>ROUND(I274*H274,2)</f>
        <v>0</v>
      </c>
      <c r="BL274" s="16" t="s">
        <v>136</v>
      </c>
      <c r="BM274" s="180" t="s">
        <v>451</v>
      </c>
    </row>
    <row r="275" s="2" customFormat="1" ht="21.75" customHeight="1">
      <c r="A275" s="35"/>
      <c r="B275" s="168"/>
      <c r="C275" s="191" t="s">
        <v>452</v>
      </c>
      <c r="D275" s="191" t="s">
        <v>217</v>
      </c>
      <c r="E275" s="192" t="s">
        <v>453</v>
      </c>
      <c r="F275" s="193" t="s">
        <v>454</v>
      </c>
      <c r="G275" s="194" t="s">
        <v>141</v>
      </c>
      <c r="H275" s="195">
        <v>2</v>
      </c>
      <c r="I275" s="196"/>
      <c r="J275" s="197">
        <f>ROUND(I275*H275,2)</f>
        <v>0</v>
      </c>
      <c r="K275" s="193" t="s">
        <v>135</v>
      </c>
      <c r="L275" s="198"/>
      <c r="M275" s="199" t="s">
        <v>1</v>
      </c>
      <c r="N275" s="200" t="s">
        <v>41</v>
      </c>
      <c r="O275" s="74"/>
      <c r="P275" s="178">
        <f>O275*H275</f>
        <v>0</v>
      </c>
      <c r="Q275" s="178">
        <v>0.0061000000000000004</v>
      </c>
      <c r="R275" s="178">
        <f>Q275*H275</f>
        <v>0.012200000000000001</v>
      </c>
      <c r="S275" s="178">
        <v>0</v>
      </c>
      <c r="T275" s="179">
        <f>S275*H275</f>
        <v>0</v>
      </c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R275" s="180" t="s">
        <v>165</v>
      </c>
      <c r="AT275" s="180" t="s">
        <v>217</v>
      </c>
      <c r="AU275" s="180" t="s">
        <v>86</v>
      </c>
      <c r="AY275" s="16" t="s">
        <v>129</v>
      </c>
      <c r="BE275" s="181">
        <f>IF(N275="základní",J275,0)</f>
        <v>0</v>
      </c>
      <c r="BF275" s="181">
        <f>IF(N275="snížená",J275,0)</f>
        <v>0</v>
      </c>
      <c r="BG275" s="181">
        <f>IF(N275="zákl. přenesená",J275,0)</f>
        <v>0</v>
      </c>
      <c r="BH275" s="181">
        <f>IF(N275="sníž. přenesená",J275,0)</f>
        <v>0</v>
      </c>
      <c r="BI275" s="181">
        <f>IF(N275="nulová",J275,0)</f>
        <v>0</v>
      </c>
      <c r="BJ275" s="16" t="s">
        <v>84</v>
      </c>
      <c r="BK275" s="181">
        <f>ROUND(I275*H275,2)</f>
        <v>0</v>
      </c>
      <c r="BL275" s="16" t="s">
        <v>136</v>
      </c>
      <c r="BM275" s="180" t="s">
        <v>455</v>
      </c>
    </row>
    <row r="276" s="2" customFormat="1" ht="16.5" customHeight="1">
      <c r="A276" s="35"/>
      <c r="B276" s="168"/>
      <c r="C276" s="191" t="s">
        <v>456</v>
      </c>
      <c r="D276" s="191" t="s">
        <v>217</v>
      </c>
      <c r="E276" s="192" t="s">
        <v>457</v>
      </c>
      <c r="F276" s="193" t="s">
        <v>458</v>
      </c>
      <c r="G276" s="194" t="s">
        <v>141</v>
      </c>
      <c r="H276" s="195">
        <v>2</v>
      </c>
      <c r="I276" s="196"/>
      <c r="J276" s="197">
        <f>ROUND(I276*H276,2)</f>
        <v>0</v>
      </c>
      <c r="K276" s="193" t="s">
        <v>135</v>
      </c>
      <c r="L276" s="198"/>
      <c r="M276" s="199" t="s">
        <v>1</v>
      </c>
      <c r="N276" s="200" t="s">
        <v>41</v>
      </c>
      <c r="O276" s="74"/>
      <c r="P276" s="178">
        <f>O276*H276</f>
        <v>0</v>
      </c>
      <c r="Q276" s="178">
        <v>0.0030000000000000001</v>
      </c>
      <c r="R276" s="178">
        <f>Q276*H276</f>
        <v>0.0060000000000000001</v>
      </c>
      <c r="S276" s="178">
        <v>0</v>
      </c>
      <c r="T276" s="179">
        <f>S276*H276</f>
        <v>0</v>
      </c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R276" s="180" t="s">
        <v>165</v>
      </c>
      <c r="AT276" s="180" t="s">
        <v>217</v>
      </c>
      <c r="AU276" s="180" t="s">
        <v>86</v>
      </c>
      <c r="AY276" s="16" t="s">
        <v>129</v>
      </c>
      <c r="BE276" s="181">
        <f>IF(N276="základní",J276,0)</f>
        <v>0</v>
      </c>
      <c r="BF276" s="181">
        <f>IF(N276="snížená",J276,0)</f>
        <v>0</v>
      </c>
      <c r="BG276" s="181">
        <f>IF(N276="zákl. přenesená",J276,0)</f>
        <v>0</v>
      </c>
      <c r="BH276" s="181">
        <f>IF(N276="sníž. přenesená",J276,0)</f>
        <v>0</v>
      </c>
      <c r="BI276" s="181">
        <f>IF(N276="nulová",J276,0)</f>
        <v>0</v>
      </c>
      <c r="BJ276" s="16" t="s">
        <v>84</v>
      </c>
      <c r="BK276" s="181">
        <f>ROUND(I276*H276,2)</f>
        <v>0</v>
      </c>
      <c r="BL276" s="16" t="s">
        <v>136</v>
      </c>
      <c r="BM276" s="180" t="s">
        <v>459</v>
      </c>
    </row>
    <row r="277" s="2" customFormat="1" ht="16.5" customHeight="1">
      <c r="A277" s="35"/>
      <c r="B277" s="168"/>
      <c r="C277" s="191" t="s">
        <v>460</v>
      </c>
      <c r="D277" s="191" t="s">
        <v>217</v>
      </c>
      <c r="E277" s="192" t="s">
        <v>461</v>
      </c>
      <c r="F277" s="193" t="s">
        <v>462</v>
      </c>
      <c r="G277" s="194" t="s">
        <v>141</v>
      </c>
      <c r="H277" s="195">
        <v>2</v>
      </c>
      <c r="I277" s="196"/>
      <c r="J277" s="197">
        <f>ROUND(I277*H277,2)</f>
        <v>0</v>
      </c>
      <c r="K277" s="193" t="s">
        <v>135</v>
      </c>
      <c r="L277" s="198"/>
      <c r="M277" s="199" t="s">
        <v>1</v>
      </c>
      <c r="N277" s="200" t="s">
        <v>41</v>
      </c>
      <c r="O277" s="74"/>
      <c r="P277" s="178">
        <f>O277*H277</f>
        <v>0</v>
      </c>
      <c r="Q277" s="178">
        <v>0.00010000000000000001</v>
      </c>
      <c r="R277" s="178">
        <f>Q277*H277</f>
        <v>0.00020000000000000001</v>
      </c>
      <c r="S277" s="178">
        <v>0</v>
      </c>
      <c r="T277" s="179">
        <f>S277*H277</f>
        <v>0</v>
      </c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R277" s="180" t="s">
        <v>165</v>
      </c>
      <c r="AT277" s="180" t="s">
        <v>217</v>
      </c>
      <c r="AU277" s="180" t="s">
        <v>86</v>
      </c>
      <c r="AY277" s="16" t="s">
        <v>129</v>
      </c>
      <c r="BE277" s="181">
        <f>IF(N277="základní",J277,0)</f>
        <v>0</v>
      </c>
      <c r="BF277" s="181">
        <f>IF(N277="snížená",J277,0)</f>
        <v>0</v>
      </c>
      <c r="BG277" s="181">
        <f>IF(N277="zákl. přenesená",J277,0)</f>
        <v>0</v>
      </c>
      <c r="BH277" s="181">
        <f>IF(N277="sníž. přenesená",J277,0)</f>
        <v>0</v>
      </c>
      <c r="BI277" s="181">
        <f>IF(N277="nulová",J277,0)</f>
        <v>0</v>
      </c>
      <c r="BJ277" s="16" t="s">
        <v>84</v>
      </c>
      <c r="BK277" s="181">
        <f>ROUND(I277*H277,2)</f>
        <v>0</v>
      </c>
      <c r="BL277" s="16" t="s">
        <v>136</v>
      </c>
      <c r="BM277" s="180" t="s">
        <v>463</v>
      </c>
    </row>
    <row r="278" s="2" customFormat="1" ht="21.75" customHeight="1">
      <c r="A278" s="35"/>
      <c r="B278" s="168"/>
      <c r="C278" s="191" t="s">
        <v>464</v>
      </c>
      <c r="D278" s="191" t="s">
        <v>217</v>
      </c>
      <c r="E278" s="192" t="s">
        <v>465</v>
      </c>
      <c r="F278" s="193" t="s">
        <v>466</v>
      </c>
      <c r="G278" s="194" t="s">
        <v>141</v>
      </c>
      <c r="H278" s="195">
        <v>6</v>
      </c>
      <c r="I278" s="196"/>
      <c r="J278" s="197">
        <f>ROUND(I278*H278,2)</f>
        <v>0</v>
      </c>
      <c r="K278" s="193" t="s">
        <v>135</v>
      </c>
      <c r="L278" s="198"/>
      <c r="M278" s="199" t="s">
        <v>1</v>
      </c>
      <c r="N278" s="200" t="s">
        <v>41</v>
      </c>
      <c r="O278" s="74"/>
      <c r="P278" s="178">
        <f>O278*H278</f>
        <v>0</v>
      </c>
      <c r="Q278" s="178">
        <v>0.00035</v>
      </c>
      <c r="R278" s="178">
        <f>Q278*H278</f>
        <v>0.0020999999999999999</v>
      </c>
      <c r="S278" s="178">
        <v>0</v>
      </c>
      <c r="T278" s="179">
        <f>S278*H278</f>
        <v>0</v>
      </c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R278" s="180" t="s">
        <v>165</v>
      </c>
      <c r="AT278" s="180" t="s">
        <v>217</v>
      </c>
      <c r="AU278" s="180" t="s">
        <v>86</v>
      </c>
      <c r="AY278" s="16" t="s">
        <v>129</v>
      </c>
      <c r="BE278" s="181">
        <f>IF(N278="základní",J278,0)</f>
        <v>0</v>
      </c>
      <c r="BF278" s="181">
        <f>IF(N278="snížená",J278,0)</f>
        <v>0</v>
      </c>
      <c r="BG278" s="181">
        <f>IF(N278="zákl. přenesená",J278,0)</f>
        <v>0</v>
      </c>
      <c r="BH278" s="181">
        <f>IF(N278="sníž. přenesená",J278,0)</f>
        <v>0</v>
      </c>
      <c r="BI278" s="181">
        <f>IF(N278="nulová",J278,0)</f>
        <v>0</v>
      </c>
      <c r="BJ278" s="16" t="s">
        <v>84</v>
      </c>
      <c r="BK278" s="181">
        <f>ROUND(I278*H278,2)</f>
        <v>0</v>
      </c>
      <c r="BL278" s="16" t="s">
        <v>136</v>
      </c>
      <c r="BM278" s="180" t="s">
        <v>467</v>
      </c>
    </row>
    <row r="279" s="2" customFormat="1" ht="16.5" customHeight="1">
      <c r="A279" s="35"/>
      <c r="B279" s="168"/>
      <c r="C279" s="191" t="s">
        <v>468</v>
      </c>
      <c r="D279" s="191" t="s">
        <v>217</v>
      </c>
      <c r="E279" s="192" t="s">
        <v>469</v>
      </c>
      <c r="F279" s="193" t="s">
        <v>470</v>
      </c>
      <c r="G279" s="194" t="s">
        <v>141</v>
      </c>
      <c r="H279" s="195">
        <v>4</v>
      </c>
      <c r="I279" s="196"/>
      <c r="J279" s="197">
        <f>ROUND(I279*H279,2)</f>
        <v>0</v>
      </c>
      <c r="K279" s="193" t="s">
        <v>135</v>
      </c>
      <c r="L279" s="198"/>
      <c r="M279" s="199" t="s">
        <v>1</v>
      </c>
      <c r="N279" s="200" t="s">
        <v>41</v>
      </c>
      <c r="O279" s="74"/>
      <c r="P279" s="178">
        <f>O279*H279</f>
        <v>0</v>
      </c>
      <c r="Q279" s="178">
        <v>0.00040000000000000002</v>
      </c>
      <c r="R279" s="178">
        <f>Q279*H279</f>
        <v>0.0016000000000000001</v>
      </c>
      <c r="S279" s="178">
        <v>0</v>
      </c>
      <c r="T279" s="179">
        <f>S279*H279</f>
        <v>0</v>
      </c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R279" s="180" t="s">
        <v>165</v>
      </c>
      <c r="AT279" s="180" t="s">
        <v>217</v>
      </c>
      <c r="AU279" s="180" t="s">
        <v>86</v>
      </c>
      <c r="AY279" s="16" t="s">
        <v>129</v>
      </c>
      <c r="BE279" s="181">
        <f>IF(N279="základní",J279,0)</f>
        <v>0</v>
      </c>
      <c r="BF279" s="181">
        <f>IF(N279="snížená",J279,0)</f>
        <v>0</v>
      </c>
      <c r="BG279" s="181">
        <f>IF(N279="zákl. přenesená",J279,0)</f>
        <v>0</v>
      </c>
      <c r="BH279" s="181">
        <f>IF(N279="sníž. přenesená",J279,0)</f>
        <v>0</v>
      </c>
      <c r="BI279" s="181">
        <f>IF(N279="nulová",J279,0)</f>
        <v>0</v>
      </c>
      <c r="BJ279" s="16" t="s">
        <v>84</v>
      </c>
      <c r="BK279" s="181">
        <f>ROUND(I279*H279,2)</f>
        <v>0</v>
      </c>
      <c r="BL279" s="16" t="s">
        <v>136</v>
      </c>
      <c r="BM279" s="180" t="s">
        <v>471</v>
      </c>
    </row>
    <row r="280" s="2" customFormat="1" ht="16.5" customHeight="1">
      <c r="A280" s="35"/>
      <c r="B280" s="168"/>
      <c r="C280" s="169" t="s">
        <v>472</v>
      </c>
      <c r="D280" s="169" t="s">
        <v>131</v>
      </c>
      <c r="E280" s="170" t="s">
        <v>473</v>
      </c>
      <c r="F280" s="171" t="s">
        <v>474</v>
      </c>
      <c r="G280" s="172" t="s">
        <v>141</v>
      </c>
      <c r="H280" s="173">
        <v>1</v>
      </c>
      <c r="I280" s="174"/>
      <c r="J280" s="175">
        <f>ROUND(I280*H280,2)</f>
        <v>0</v>
      </c>
      <c r="K280" s="171" t="s">
        <v>1</v>
      </c>
      <c r="L280" s="36"/>
      <c r="M280" s="176" t="s">
        <v>1</v>
      </c>
      <c r="N280" s="177" t="s">
        <v>41</v>
      </c>
      <c r="O280" s="74"/>
      <c r="P280" s="178">
        <f>O280*H280</f>
        <v>0</v>
      </c>
      <c r="Q280" s="178">
        <v>0</v>
      </c>
      <c r="R280" s="178">
        <f>Q280*H280</f>
        <v>0</v>
      </c>
      <c r="S280" s="178">
        <v>0</v>
      </c>
      <c r="T280" s="179">
        <f>S280*H280</f>
        <v>0</v>
      </c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R280" s="180" t="s">
        <v>136</v>
      </c>
      <c r="AT280" s="180" t="s">
        <v>131</v>
      </c>
      <c r="AU280" s="180" t="s">
        <v>86</v>
      </c>
      <c r="AY280" s="16" t="s">
        <v>129</v>
      </c>
      <c r="BE280" s="181">
        <f>IF(N280="základní",J280,0)</f>
        <v>0</v>
      </c>
      <c r="BF280" s="181">
        <f>IF(N280="snížená",J280,0)</f>
        <v>0</v>
      </c>
      <c r="BG280" s="181">
        <f>IF(N280="zákl. přenesená",J280,0)</f>
        <v>0</v>
      </c>
      <c r="BH280" s="181">
        <f>IF(N280="sníž. přenesená",J280,0)</f>
        <v>0</v>
      </c>
      <c r="BI280" s="181">
        <f>IF(N280="nulová",J280,0)</f>
        <v>0</v>
      </c>
      <c r="BJ280" s="16" t="s">
        <v>84</v>
      </c>
      <c r="BK280" s="181">
        <f>ROUND(I280*H280,2)</f>
        <v>0</v>
      </c>
      <c r="BL280" s="16" t="s">
        <v>136</v>
      </c>
      <c r="BM280" s="180" t="s">
        <v>475</v>
      </c>
    </row>
    <row r="281" s="2" customFormat="1" ht="16.5" customHeight="1">
      <c r="A281" s="35"/>
      <c r="B281" s="168"/>
      <c r="C281" s="169" t="s">
        <v>476</v>
      </c>
      <c r="D281" s="169" t="s">
        <v>131</v>
      </c>
      <c r="E281" s="170" t="s">
        <v>477</v>
      </c>
      <c r="F281" s="171" t="s">
        <v>478</v>
      </c>
      <c r="G281" s="172" t="s">
        <v>141</v>
      </c>
      <c r="H281" s="173">
        <v>2</v>
      </c>
      <c r="I281" s="174"/>
      <c r="J281" s="175">
        <f>ROUND(I281*H281,2)</f>
        <v>0</v>
      </c>
      <c r="K281" s="171" t="s">
        <v>1</v>
      </c>
      <c r="L281" s="36"/>
      <c r="M281" s="176" t="s">
        <v>1</v>
      </c>
      <c r="N281" s="177" t="s">
        <v>41</v>
      </c>
      <c r="O281" s="74"/>
      <c r="P281" s="178">
        <f>O281*H281</f>
        <v>0</v>
      </c>
      <c r="Q281" s="178">
        <v>0</v>
      </c>
      <c r="R281" s="178">
        <f>Q281*H281</f>
        <v>0</v>
      </c>
      <c r="S281" s="178">
        <v>0</v>
      </c>
      <c r="T281" s="179">
        <f>S281*H281</f>
        <v>0</v>
      </c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R281" s="180" t="s">
        <v>136</v>
      </c>
      <c r="AT281" s="180" t="s">
        <v>131</v>
      </c>
      <c r="AU281" s="180" t="s">
        <v>86</v>
      </c>
      <c r="AY281" s="16" t="s">
        <v>129</v>
      </c>
      <c r="BE281" s="181">
        <f>IF(N281="základní",J281,0)</f>
        <v>0</v>
      </c>
      <c r="BF281" s="181">
        <f>IF(N281="snížená",J281,0)</f>
        <v>0</v>
      </c>
      <c r="BG281" s="181">
        <f>IF(N281="zákl. přenesená",J281,0)</f>
        <v>0</v>
      </c>
      <c r="BH281" s="181">
        <f>IF(N281="sníž. přenesená",J281,0)</f>
        <v>0</v>
      </c>
      <c r="BI281" s="181">
        <f>IF(N281="nulová",J281,0)</f>
        <v>0</v>
      </c>
      <c r="BJ281" s="16" t="s">
        <v>84</v>
      </c>
      <c r="BK281" s="181">
        <f>ROUND(I281*H281,2)</f>
        <v>0</v>
      </c>
      <c r="BL281" s="16" t="s">
        <v>136</v>
      </c>
      <c r="BM281" s="180" t="s">
        <v>479</v>
      </c>
    </row>
    <row r="282" s="2" customFormat="1" ht="24.15" customHeight="1">
      <c r="A282" s="35"/>
      <c r="B282" s="168"/>
      <c r="C282" s="169" t="s">
        <v>480</v>
      </c>
      <c r="D282" s="169" t="s">
        <v>131</v>
      </c>
      <c r="E282" s="170" t="s">
        <v>481</v>
      </c>
      <c r="F282" s="171" t="s">
        <v>482</v>
      </c>
      <c r="G282" s="172" t="s">
        <v>163</v>
      </c>
      <c r="H282" s="173">
        <v>121.5</v>
      </c>
      <c r="I282" s="174"/>
      <c r="J282" s="175">
        <f>ROUND(I282*H282,2)</f>
        <v>0</v>
      </c>
      <c r="K282" s="171" t="s">
        <v>135</v>
      </c>
      <c r="L282" s="36"/>
      <c r="M282" s="176" t="s">
        <v>1</v>
      </c>
      <c r="N282" s="177" t="s">
        <v>41</v>
      </c>
      <c r="O282" s="74"/>
      <c r="P282" s="178">
        <f>O282*H282</f>
        <v>0</v>
      </c>
      <c r="Q282" s="178">
        <v>0.00020000000000000001</v>
      </c>
      <c r="R282" s="178">
        <f>Q282*H282</f>
        <v>0.024300000000000002</v>
      </c>
      <c r="S282" s="178">
        <v>0</v>
      </c>
      <c r="T282" s="179">
        <f>S282*H282</f>
        <v>0</v>
      </c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R282" s="180" t="s">
        <v>136</v>
      </c>
      <c r="AT282" s="180" t="s">
        <v>131</v>
      </c>
      <c r="AU282" s="180" t="s">
        <v>86</v>
      </c>
      <c r="AY282" s="16" t="s">
        <v>129</v>
      </c>
      <c r="BE282" s="181">
        <f>IF(N282="základní",J282,0)</f>
        <v>0</v>
      </c>
      <c r="BF282" s="181">
        <f>IF(N282="snížená",J282,0)</f>
        <v>0</v>
      </c>
      <c r="BG282" s="181">
        <f>IF(N282="zákl. přenesená",J282,0)</f>
        <v>0</v>
      </c>
      <c r="BH282" s="181">
        <f>IF(N282="sníž. přenesená",J282,0)</f>
        <v>0</v>
      </c>
      <c r="BI282" s="181">
        <f>IF(N282="nulová",J282,0)</f>
        <v>0</v>
      </c>
      <c r="BJ282" s="16" t="s">
        <v>84</v>
      </c>
      <c r="BK282" s="181">
        <f>ROUND(I282*H282,2)</f>
        <v>0</v>
      </c>
      <c r="BL282" s="16" t="s">
        <v>136</v>
      </c>
      <c r="BM282" s="180" t="s">
        <v>483</v>
      </c>
    </row>
    <row r="283" s="2" customFormat="1" ht="24.15" customHeight="1">
      <c r="A283" s="35"/>
      <c r="B283" s="168"/>
      <c r="C283" s="169" t="s">
        <v>484</v>
      </c>
      <c r="D283" s="169" t="s">
        <v>131</v>
      </c>
      <c r="E283" s="170" t="s">
        <v>485</v>
      </c>
      <c r="F283" s="171" t="s">
        <v>486</v>
      </c>
      <c r="G283" s="172" t="s">
        <v>163</v>
      </c>
      <c r="H283" s="173">
        <v>65.5</v>
      </c>
      <c r="I283" s="174"/>
      <c r="J283" s="175">
        <f>ROUND(I283*H283,2)</f>
        <v>0</v>
      </c>
      <c r="K283" s="171" t="s">
        <v>135</v>
      </c>
      <c r="L283" s="36"/>
      <c r="M283" s="176" t="s">
        <v>1</v>
      </c>
      <c r="N283" s="177" t="s">
        <v>41</v>
      </c>
      <c r="O283" s="74"/>
      <c r="P283" s="178">
        <f>O283*H283</f>
        <v>0</v>
      </c>
      <c r="Q283" s="178">
        <v>6.9999999999999994E-05</v>
      </c>
      <c r="R283" s="178">
        <f>Q283*H283</f>
        <v>0.0045849999999999997</v>
      </c>
      <c r="S283" s="178">
        <v>0</v>
      </c>
      <c r="T283" s="179">
        <f>S283*H283</f>
        <v>0</v>
      </c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R283" s="180" t="s">
        <v>136</v>
      </c>
      <c r="AT283" s="180" t="s">
        <v>131</v>
      </c>
      <c r="AU283" s="180" t="s">
        <v>86</v>
      </c>
      <c r="AY283" s="16" t="s">
        <v>129</v>
      </c>
      <c r="BE283" s="181">
        <f>IF(N283="základní",J283,0)</f>
        <v>0</v>
      </c>
      <c r="BF283" s="181">
        <f>IF(N283="snížená",J283,0)</f>
        <v>0</v>
      </c>
      <c r="BG283" s="181">
        <f>IF(N283="zákl. přenesená",J283,0)</f>
        <v>0</v>
      </c>
      <c r="BH283" s="181">
        <f>IF(N283="sníž. přenesená",J283,0)</f>
        <v>0</v>
      </c>
      <c r="BI283" s="181">
        <f>IF(N283="nulová",J283,0)</f>
        <v>0</v>
      </c>
      <c r="BJ283" s="16" t="s">
        <v>84</v>
      </c>
      <c r="BK283" s="181">
        <f>ROUND(I283*H283,2)</f>
        <v>0</v>
      </c>
      <c r="BL283" s="16" t="s">
        <v>136</v>
      </c>
      <c r="BM283" s="180" t="s">
        <v>487</v>
      </c>
    </row>
    <row r="284" s="13" customFormat="1">
      <c r="A284" s="13"/>
      <c r="B284" s="182"/>
      <c r="C284" s="13"/>
      <c r="D284" s="183" t="s">
        <v>138</v>
      </c>
      <c r="E284" s="184" t="s">
        <v>1</v>
      </c>
      <c r="F284" s="185" t="s">
        <v>488</v>
      </c>
      <c r="G284" s="13"/>
      <c r="H284" s="186">
        <v>65.5</v>
      </c>
      <c r="I284" s="187"/>
      <c r="J284" s="13"/>
      <c r="K284" s="13"/>
      <c r="L284" s="182"/>
      <c r="M284" s="188"/>
      <c r="N284" s="189"/>
      <c r="O284" s="189"/>
      <c r="P284" s="189"/>
      <c r="Q284" s="189"/>
      <c r="R284" s="189"/>
      <c r="S284" s="189"/>
      <c r="T284" s="190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184" t="s">
        <v>138</v>
      </c>
      <c r="AU284" s="184" t="s">
        <v>86</v>
      </c>
      <c r="AV284" s="13" t="s">
        <v>86</v>
      </c>
      <c r="AW284" s="13" t="s">
        <v>32</v>
      </c>
      <c r="AX284" s="13" t="s">
        <v>84</v>
      </c>
      <c r="AY284" s="184" t="s">
        <v>129</v>
      </c>
    </row>
    <row r="285" s="2" customFormat="1" ht="24.15" customHeight="1">
      <c r="A285" s="35"/>
      <c r="B285" s="168"/>
      <c r="C285" s="169" t="s">
        <v>489</v>
      </c>
      <c r="D285" s="169" t="s">
        <v>131</v>
      </c>
      <c r="E285" s="170" t="s">
        <v>490</v>
      </c>
      <c r="F285" s="171" t="s">
        <v>491</v>
      </c>
      <c r="G285" s="172" t="s">
        <v>163</v>
      </c>
      <c r="H285" s="173">
        <v>231.5</v>
      </c>
      <c r="I285" s="174"/>
      <c r="J285" s="175">
        <f>ROUND(I285*H285,2)</f>
        <v>0</v>
      </c>
      <c r="K285" s="171" t="s">
        <v>135</v>
      </c>
      <c r="L285" s="36"/>
      <c r="M285" s="176" t="s">
        <v>1</v>
      </c>
      <c r="N285" s="177" t="s">
        <v>41</v>
      </c>
      <c r="O285" s="74"/>
      <c r="P285" s="178">
        <f>O285*H285</f>
        <v>0</v>
      </c>
      <c r="Q285" s="178">
        <v>0.00040000000000000002</v>
      </c>
      <c r="R285" s="178">
        <f>Q285*H285</f>
        <v>0.092600000000000002</v>
      </c>
      <c r="S285" s="178">
        <v>0</v>
      </c>
      <c r="T285" s="179">
        <f>S285*H285</f>
        <v>0</v>
      </c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R285" s="180" t="s">
        <v>136</v>
      </c>
      <c r="AT285" s="180" t="s">
        <v>131</v>
      </c>
      <c r="AU285" s="180" t="s">
        <v>86</v>
      </c>
      <c r="AY285" s="16" t="s">
        <v>129</v>
      </c>
      <c r="BE285" s="181">
        <f>IF(N285="základní",J285,0)</f>
        <v>0</v>
      </c>
      <c r="BF285" s="181">
        <f>IF(N285="snížená",J285,0)</f>
        <v>0</v>
      </c>
      <c r="BG285" s="181">
        <f>IF(N285="zákl. přenesená",J285,0)</f>
        <v>0</v>
      </c>
      <c r="BH285" s="181">
        <f>IF(N285="sníž. přenesená",J285,0)</f>
        <v>0</v>
      </c>
      <c r="BI285" s="181">
        <f>IF(N285="nulová",J285,0)</f>
        <v>0</v>
      </c>
      <c r="BJ285" s="16" t="s">
        <v>84</v>
      </c>
      <c r="BK285" s="181">
        <f>ROUND(I285*H285,2)</f>
        <v>0</v>
      </c>
      <c r="BL285" s="16" t="s">
        <v>136</v>
      </c>
      <c r="BM285" s="180" t="s">
        <v>492</v>
      </c>
    </row>
    <row r="286" s="2" customFormat="1" ht="24.15" customHeight="1">
      <c r="A286" s="35"/>
      <c r="B286" s="168"/>
      <c r="C286" s="169" t="s">
        <v>493</v>
      </c>
      <c r="D286" s="169" t="s">
        <v>131</v>
      </c>
      <c r="E286" s="170" t="s">
        <v>494</v>
      </c>
      <c r="F286" s="171" t="s">
        <v>495</v>
      </c>
      <c r="G286" s="172" t="s">
        <v>163</v>
      </c>
      <c r="H286" s="173">
        <v>49.5</v>
      </c>
      <c r="I286" s="174"/>
      <c r="J286" s="175">
        <f>ROUND(I286*H286,2)</f>
        <v>0</v>
      </c>
      <c r="K286" s="171" t="s">
        <v>135</v>
      </c>
      <c r="L286" s="36"/>
      <c r="M286" s="176" t="s">
        <v>1</v>
      </c>
      <c r="N286" s="177" t="s">
        <v>41</v>
      </c>
      <c r="O286" s="74"/>
      <c r="P286" s="178">
        <f>O286*H286</f>
        <v>0</v>
      </c>
      <c r="Q286" s="178">
        <v>0.00012999999999999999</v>
      </c>
      <c r="R286" s="178">
        <f>Q286*H286</f>
        <v>0.0064349999999999997</v>
      </c>
      <c r="S286" s="178">
        <v>0</v>
      </c>
      <c r="T286" s="179">
        <f>S286*H286</f>
        <v>0</v>
      </c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R286" s="180" t="s">
        <v>136</v>
      </c>
      <c r="AT286" s="180" t="s">
        <v>131</v>
      </c>
      <c r="AU286" s="180" t="s">
        <v>86</v>
      </c>
      <c r="AY286" s="16" t="s">
        <v>129</v>
      </c>
      <c r="BE286" s="181">
        <f>IF(N286="základní",J286,0)</f>
        <v>0</v>
      </c>
      <c r="BF286" s="181">
        <f>IF(N286="snížená",J286,0)</f>
        <v>0</v>
      </c>
      <c r="BG286" s="181">
        <f>IF(N286="zákl. přenesená",J286,0)</f>
        <v>0</v>
      </c>
      <c r="BH286" s="181">
        <f>IF(N286="sníž. přenesená",J286,0)</f>
        <v>0</v>
      </c>
      <c r="BI286" s="181">
        <f>IF(N286="nulová",J286,0)</f>
        <v>0</v>
      </c>
      <c r="BJ286" s="16" t="s">
        <v>84</v>
      </c>
      <c r="BK286" s="181">
        <f>ROUND(I286*H286,2)</f>
        <v>0</v>
      </c>
      <c r="BL286" s="16" t="s">
        <v>136</v>
      </c>
      <c r="BM286" s="180" t="s">
        <v>496</v>
      </c>
    </row>
    <row r="287" s="13" customFormat="1">
      <c r="A287" s="13"/>
      <c r="B287" s="182"/>
      <c r="C287" s="13"/>
      <c r="D287" s="183" t="s">
        <v>138</v>
      </c>
      <c r="E287" s="184" t="s">
        <v>1</v>
      </c>
      <c r="F287" s="185" t="s">
        <v>497</v>
      </c>
      <c r="G287" s="13"/>
      <c r="H287" s="186">
        <v>49.5</v>
      </c>
      <c r="I287" s="187"/>
      <c r="J287" s="13"/>
      <c r="K287" s="13"/>
      <c r="L287" s="182"/>
      <c r="M287" s="188"/>
      <c r="N287" s="189"/>
      <c r="O287" s="189"/>
      <c r="P287" s="189"/>
      <c r="Q287" s="189"/>
      <c r="R287" s="189"/>
      <c r="S287" s="189"/>
      <c r="T287" s="190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184" t="s">
        <v>138</v>
      </c>
      <c r="AU287" s="184" t="s">
        <v>86</v>
      </c>
      <c r="AV287" s="13" t="s">
        <v>86</v>
      </c>
      <c r="AW287" s="13" t="s">
        <v>32</v>
      </c>
      <c r="AX287" s="13" t="s">
        <v>84</v>
      </c>
      <c r="AY287" s="184" t="s">
        <v>129</v>
      </c>
    </row>
    <row r="288" s="2" customFormat="1" ht="24.15" customHeight="1">
      <c r="A288" s="35"/>
      <c r="B288" s="168"/>
      <c r="C288" s="169" t="s">
        <v>498</v>
      </c>
      <c r="D288" s="169" t="s">
        <v>131</v>
      </c>
      <c r="E288" s="170" t="s">
        <v>499</v>
      </c>
      <c r="F288" s="171" t="s">
        <v>500</v>
      </c>
      <c r="G288" s="172" t="s">
        <v>163</v>
      </c>
      <c r="H288" s="173">
        <v>18.600000000000001</v>
      </c>
      <c r="I288" s="174"/>
      <c r="J288" s="175">
        <f>ROUND(I288*H288,2)</f>
        <v>0</v>
      </c>
      <c r="K288" s="171" t="s">
        <v>135</v>
      </c>
      <c r="L288" s="36"/>
      <c r="M288" s="176" t="s">
        <v>1</v>
      </c>
      <c r="N288" s="177" t="s">
        <v>41</v>
      </c>
      <c r="O288" s="74"/>
      <c r="P288" s="178">
        <f>O288*H288</f>
        <v>0</v>
      </c>
      <c r="Q288" s="178">
        <v>0.0021900000000000001</v>
      </c>
      <c r="R288" s="178">
        <f>Q288*H288</f>
        <v>0.040734000000000006</v>
      </c>
      <c r="S288" s="178">
        <v>0</v>
      </c>
      <c r="T288" s="179">
        <f>S288*H288</f>
        <v>0</v>
      </c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R288" s="180" t="s">
        <v>136</v>
      </c>
      <c r="AT288" s="180" t="s">
        <v>131</v>
      </c>
      <c r="AU288" s="180" t="s">
        <v>86</v>
      </c>
      <c r="AY288" s="16" t="s">
        <v>129</v>
      </c>
      <c r="BE288" s="181">
        <f>IF(N288="základní",J288,0)</f>
        <v>0</v>
      </c>
      <c r="BF288" s="181">
        <f>IF(N288="snížená",J288,0)</f>
        <v>0</v>
      </c>
      <c r="BG288" s="181">
        <f>IF(N288="zákl. přenesená",J288,0)</f>
        <v>0</v>
      </c>
      <c r="BH288" s="181">
        <f>IF(N288="sníž. přenesená",J288,0)</f>
        <v>0</v>
      </c>
      <c r="BI288" s="181">
        <f>IF(N288="nulová",J288,0)</f>
        <v>0</v>
      </c>
      <c r="BJ288" s="16" t="s">
        <v>84</v>
      </c>
      <c r="BK288" s="181">
        <f>ROUND(I288*H288,2)</f>
        <v>0</v>
      </c>
      <c r="BL288" s="16" t="s">
        <v>136</v>
      </c>
      <c r="BM288" s="180" t="s">
        <v>501</v>
      </c>
    </row>
    <row r="289" s="13" customFormat="1">
      <c r="A289" s="13"/>
      <c r="B289" s="182"/>
      <c r="C289" s="13"/>
      <c r="D289" s="183" t="s">
        <v>138</v>
      </c>
      <c r="E289" s="184" t="s">
        <v>1</v>
      </c>
      <c r="F289" s="185" t="s">
        <v>502</v>
      </c>
      <c r="G289" s="13"/>
      <c r="H289" s="186">
        <v>18.600000000000001</v>
      </c>
      <c r="I289" s="187"/>
      <c r="J289" s="13"/>
      <c r="K289" s="13"/>
      <c r="L289" s="182"/>
      <c r="M289" s="188"/>
      <c r="N289" s="189"/>
      <c r="O289" s="189"/>
      <c r="P289" s="189"/>
      <c r="Q289" s="189"/>
      <c r="R289" s="189"/>
      <c r="S289" s="189"/>
      <c r="T289" s="190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T289" s="184" t="s">
        <v>138</v>
      </c>
      <c r="AU289" s="184" t="s">
        <v>86</v>
      </c>
      <c r="AV289" s="13" t="s">
        <v>86</v>
      </c>
      <c r="AW289" s="13" t="s">
        <v>32</v>
      </c>
      <c r="AX289" s="13" t="s">
        <v>84</v>
      </c>
      <c r="AY289" s="184" t="s">
        <v>129</v>
      </c>
    </row>
    <row r="290" s="2" customFormat="1" ht="24.15" customHeight="1">
      <c r="A290" s="35"/>
      <c r="B290" s="168"/>
      <c r="C290" s="169" t="s">
        <v>503</v>
      </c>
      <c r="D290" s="169" t="s">
        <v>131</v>
      </c>
      <c r="E290" s="170" t="s">
        <v>504</v>
      </c>
      <c r="F290" s="171" t="s">
        <v>505</v>
      </c>
      <c r="G290" s="172" t="s">
        <v>134</v>
      </c>
      <c r="H290" s="173">
        <v>10.5</v>
      </c>
      <c r="I290" s="174"/>
      <c r="J290" s="175">
        <f>ROUND(I290*H290,2)</f>
        <v>0</v>
      </c>
      <c r="K290" s="171" t="s">
        <v>135</v>
      </c>
      <c r="L290" s="36"/>
      <c r="M290" s="176" t="s">
        <v>1</v>
      </c>
      <c r="N290" s="177" t="s">
        <v>41</v>
      </c>
      <c r="O290" s="74"/>
      <c r="P290" s="178">
        <f>O290*H290</f>
        <v>0</v>
      </c>
      <c r="Q290" s="178">
        <v>6.9999999999999994E-05</v>
      </c>
      <c r="R290" s="178">
        <f>Q290*H290</f>
        <v>0.00073499999999999998</v>
      </c>
      <c r="S290" s="178">
        <v>0</v>
      </c>
      <c r="T290" s="179">
        <f>S290*H290</f>
        <v>0</v>
      </c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R290" s="180" t="s">
        <v>136</v>
      </c>
      <c r="AT290" s="180" t="s">
        <v>131</v>
      </c>
      <c r="AU290" s="180" t="s">
        <v>86</v>
      </c>
      <c r="AY290" s="16" t="s">
        <v>129</v>
      </c>
      <c r="BE290" s="181">
        <f>IF(N290="základní",J290,0)</f>
        <v>0</v>
      </c>
      <c r="BF290" s="181">
        <f>IF(N290="snížená",J290,0)</f>
        <v>0</v>
      </c>
      <c r="BG290" s="181">
        <f>IF(N290="zákl. přenesená",J290,0)</f>
        <v>0</v>
      </c>
      <c r="BH290" s="181">
        <f>IF(N290="sníž. přenesená",J290,0)</f>
        <v>0</v>
      </c>
      <c r="BI290" s="181">
        <f>IF(N290="nulová",J290,0)</f>
        <v>0</v>
      </c>
      <c r="BJ290" s="16" t="s">
        <v>84</v>
      </c>
      <c r="BK290" s="181">
        <f>ROUND(I290*H290,2)</f>
        <v>0</v>
      </c>
      <c r="BL290" s="16" t="s">
        <v>136</v>
      </c>
      <c r="BM290" s="180" t="s">
        <v>506</v>
      </c>
    </row>
    <row r="291" s="13" customFormat="1">
      <c r="A291" s="13"/>
      <c r="B291" s="182"/>
      <c r="C291" s="13"/>
      <c r="D291" s="183" t="s">
        <v>138</v>
      </c>
      <c r="E291" s="184" t="s">
        <v>1</v>
      </c>
      <c r="F291" s="185" t="s">
        <v>507</v>
      </c>
      <c r="G291" s="13"/>
      <c r="H291" s="186">
        <v>10.5</v>
      </c>
      <c r="I291" s="187"/>
      <c r="J291" s="13"/>
      <c r="K291" s="13"/>
      <c r="L291" s="182"/>
      <c r="M291" s="188"/>
      <c r="N291" s="189"/>
      <c r="O291" s="189"/>
      <c r="P291" s="189"/>
      <c r="Q291" s="189"/>
      <c r="R291" s="189"/>
      <c r="S291" s="189"/>
      <c r="T291" s="190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184" t="s">
        <v>138</v>
      </c>
      <c r="AU291" s="184" t="s">
        <v>86</v>
      </c>
      <c r="AV291" s="13" t="s">
        <v>86</v>
      </c>
      <c r="AW291" s="13" t="s">
        <v>32</v>
      </c>
      <c r="AX291" s="13" t="s">
        <v>84</v>
      </c>
      <c r="AY291" s="184" t="s">
        <v>129</v>
      </c>
    </row>
    <row r="292" s="2" customFormat="1" ht="16.5" customHeight="1">
      <c r="A292" s="35"/>
      <c r="B292" s="168"/>
      <c r="C292" s="169" t="s">
        <v>508</v>
      </c>
      <c r="D292" s="169" t="s">
        <v>131</v>
      </c>
      <c r="E292" s="170" t="s">
        <v>509</v>
      </c>
      <c r="F292" s="171" t="s">
        <v>510</v>
      </c>
      <c r="G292" s="172" t="s">
        <v>163</v>
      </c>
      <c r="H292" s="173">
        <v>468</v>
      </c>
      <c r="I292" s="174"/>
      <c r="J292" s="175">
        <f>ROUND(I292*H292,2)</f>
        <v>0</v>
      </c>
      <c r="K292" s="171" t="s">
        <v>135</v>
      </c>
      <c r="L292" s="36"/>
      <c r="M292" s="176" t="s">
        <v>1</v>
      </c>
      <c r="N292" s="177" t="s">
        <v>41</v>
      </c>
      <c r="O292" s="74"/>
      <c r="P292" s="178">
        <f>O292*H292</f>
        <v>0</v>
      </c>
      <c r="Q292" s="178">
        <v>0</v>
      </c>
      <c r="R292" s="178">
        <f>Q292*H292</f>
        <v>0</v>
      </c>
      <c r="S292" s="178">
        <v>0</v>
      </c>
      <c r="T292" s="179">
        <f>S292*H292</f>
        <v>0</v>
      </c>
      <c r="U292" s="35"/>
      <c r="V292" s="35"/>
      <c r="W292" s="35"/>
      <c r="X292" s="35"/>
      <c r="Y292" s="35"/>
      <c r="Z292" s="35"/>
      <c r="AA292" s="35"/>
      <c r="AB292" s="35"/>
      <c r="AC292" s="35"/>
      <c r="AD292" s="35"/>
      <c r="AE292" s="35"/>
      <c r="AR292" s="180" t="s">
        <v>136</v>
      </c>
      <c r="AT292" s="180" t="s">
        <v>131</v>
      </c>
      <c r="AU292" s="180" t="s">
        <v>86</v>
      </c>
      <c r="AY292" s="16" t="s">
        <v>129</v>
      </c>
      <c r="BE292" s="181">
        <f>IF(N292="základní",J292,0)</f>
        <v>0</v>
      </c>
      <c r="BF292" s="181">
        <f>IF(N292="snížená",J292,0)</f>
        <v>0</v>
      </c>
      <c r="BG292" s="181">
        <f>IF(N292="zákl. přenesená",J292,0)</f>
        <v>0</v>
      </c>
      <c r="BH292" s="181">
        <f>IF(N292="sníž. přenesená",J292,0)</f>
        <v>0</v>
      </c>
      <c r="BI292" s="181">
        <f>IF(N292="nulová",J292,0)</f>
        <v>0</v>
      </c>
      <c r="BJ292" s="16" t="s">
        <v>84</v>
      </c>
      <c r="BK292" s="181">
        <f>ROUND(I292*H292,2)</f>
        <v>0</v>
      </c>
      <c r="BL292" s="16" t="s">
        <v>136</v>
      </c>
      <c r="BM292" s="180" t="s">
        <v>511</v>
      </c>
    </row>
    <row r="293" s="13" customFormat="1">
      <c r="A293" s="13"/>
      <c r="B293" s="182"/>
      <c r="C293" s="13"/>
      <c r="D293" s="183" t="s">
        <v>138</v>
      </c>
      <c r="E293" s="184" t="s">
        <v>1</v>
      </c>
      <c r="F293" s="185" t="s">
        <v>512</v>
      </c>
      <c r="G293" s="13"/>
      <c r="H293" s="186">
        <v>187</v>
      </c>
      <c r="I293" s="187"/>
      <c r="J293" s="13"/>
      <c r="K293" s="13"/>
      <c r="L293" s="182"/>
      <c r="M293" s="188"/>
      <c r="N293" s="189"/>
      <c r="O293" s="189"/>
      <c r="P293" s="189"/>
      <c r="Q293" s="189"/>
      <c r="R293" s="189"/>
      <c r="S293" s="189"/>
      <c r="T293" s="190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184" t="s">
        <v>138</v>
      </c>
      <c r="AU293" s="184" t="s">
        <v>86</v>
      </c>
      <c r="AV293" s="13" t="s">
        <v>86</v>
      </c>
      <c r="AW293" s="13" t="s">
        <v>32</v>
      </c>
      <c r="AX293" s="13" t="s">
        <v>76</v>
      </c>
      <c r="AY293" s="184" t="s">
        <v>129</v>
      </c>
    </row>
    <row r="294" s="13" customFormat="1">
      <c r="A294" s="13"/>
      <c r="B294" s="182"/>
      <c r="C294" s="13"/>
      <c r="D294" s="183" t="s">
        <v>138</v>
      </c>
      <c r="E294" s="184" t="s">
        <v>1</v>
      </c>
      <c r="F294" s="185" t="s">
        <v>513</v>
      </c>
      <c r="G294" s="13"/>
      <c r="H294" s="186">
        <v>281</v>
      </c>
      <c r="I294" s="187"/>
      <c r="J294" s="13"/>
      <c r="K294" s="13"/>
      <c r="L294" s="182"/>
      <c r="M294" s="188"/>
      <c r="N294" s="189"/>
      <c r="O294" s="189"/>
      <c r="P294" s="189"/>
      <c r="Q294" s="189"/>
      <c r="R294" s="189"/>
      <c r="S294" s="189"/>
      <c r="T294" s="190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T294" s="184" t="s">
        <v>138</v>
      </c>
      <c r="AU294" s="184" t="s">
        <v>86</v>
      </c>
      <c r="AV294" s="13" t="s">
        <v>86</v>
      </c>
      <c r="AW294" s="13" t="s">
        <v>32</v>
      </c>
      <c r="AX294" s="13" t="s">
        <v>76</v>
      </c>
      <c r="AY294" s="184" t="s">
        <v>129</v>
      </c>
    </row>
    <row r="295" s="2" customFormat="1" ht="16.5" customHeight="1">
      <c r="A295" s="35"/>
      <c r="B295" s="168"/>
      <c r="C295" s="169" t="s">
        <v>514</v>
      </c>
      <c r="D295" s="169" t="s">
        <v>131</v>
      </c>
      <c r="E295" s="170" t="s">
        <v>515</v>
      </c>
      <c r="F295" s="171" t="s">
        <v>516</v>
      </c>
      <c r="G295" s="172" t="s">
        <v>134</v>
      </c>
      <c r="H295" s="173">
        <v>10.5</v>
      </c>
      <c r="I295" s="174"/>
      <c r="J295" s="175">
        <f>ROUND(I295*H295,2)</f>
        <v>0</v>
      </c>
      <c r="K295" s="171" t="s">
        <v>135</v>
      </c>
      <c r="L295" s="36"/>
      <c r="M295" s="176" t="s">
        <v>1</v>
      </c>
      <c r="N295" s="177" t="s">
        <v>41</v>
      </c>
      <c r="O295" s="74"/>
      <c r="P295" s="178">
        <f>O295*H295</f>
        <v>0</v>
      </c>
      <c r="Q295" s="178">
        <v>1.0000000000000001E-05</v>
      </c>
      <c r="R295" s="178">
        <f>Q295*H295</f>
        <v>0.000105</v>
      </c>
      <c r="S295" s="178">
        <v>0</v>
      </c>
      <c r="T295" s="179">
        <f>S295*H295</f>
        <v>0</v>
      </c>
      <c r="U295" s="35"/>
      <c r="V295" s="35"/>
      <c r="W295" s="35"/>
      <c r="X295" s="35"/>
      <c r="Y295" s="35"/>
      <c r="Z295" s="35"/>
      <c r="AA295" s="35"/>
      <c r="AB295" s="35"/>
      <c r="AC295" s="35"/>
      <c r="AD295" s="35"/>
      <c r="AE295" s="35"/>
      <c r="AR295" s="180" t="s">
        <v>136</v>
      </c>
      <c r="AT295" s="180" t="s">
        <v>131</v>
      </c>
      <c r="AU295" s="180" t="s">
        <v>86</v>
      </c>
      <c r="AY295" s="16" t="s">
        <v>129</v>
      </c>
      <c r="BE295" s="181">
        <f>IF(N295="základní",J295,0)</f>
        <v>0</v>
      </c>
      <c r="BF295" s="181">
        <f>IF(N295="snížená",J295,0)</f>
        <v>0</v>
      </c>
      <c r="BG295" s="181">
        <f>IF(N295="zákl. přenesená",J295,0)</f>
        <v>0</v>
      </c>
      <c r="BH295" s="181">
        <f>IF(N295="sníž. přenesená",J295,0)</f>
        <v>0</v>
      </c>
      <c r="BI295" s="181">
        <f>IF(N295="nulová",J295,0)</f>
        <v>0</v>
      </c>
      <c r="BJ295" s="16" t="s">
        <v>84</v>
      </c>
      <c r="BK295" s="181">
        <f>ROUND(I295*H295,2)</f>
        <v>0</v>
      </c>
      <c r="BL295" s="16" t="s">
        <v>136</v>
      </c>
      <c r="BM295" s="180" t="s">
        <v>517</v>
      </c>
    </row>
    <row r="296" s="13" customFormat="1">
      <c r="A296" s="13"/>
      <c r="B296" s="182"/>
      <c r="C296" s="13"/>
      <c r="D296" s="183" t="s">
        <v>138</v>
      </c>
      <c r="E296" s="184" t="s">
        <v>1</v>
      </c>
      <c r="F296" s="185" t="s">
        <v>507</v>
      </c>
      <c r="G296" s="13"/>
      <c r="H296" s="186">
        <v>10.5</v>
      </c>
      <c r="I296" s="187"/>
      <c r="J296" s="13"/>
      <c r="K296" s="13"/>
      <c r="L296" s="182"/>
      <c r="M296" s="188"/>
      <c r="N296" s="189"/>
      <c r="O296" s="189"/>
      <c r="P296" s="189"/>
      <c r="Q296" s="189"/>
      <c r="R296" s="189"/>
      <c r="S296" s="189"/>
      <c r="T296" s="190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T296" s="184" t="s">
        <v>138</v>
      </c>
      <c r="AU296" s="184" t="s">
        <v>86</v>
      </c>
      <c r="AV296" s="13" t="s">
        <v>86</v>
      </c>
      <c r="AW296" s="13" t="s">
        <v>32</v>
      </c>
      <c r="AX296" s="13" t="s">
        <v>84</v>
      </c>
      <c r="AY296" s="184" t="s">
        <v>129</v>
      </c>
    </row>
    <row r="297" s="2" customFormat="1" ht="24.15" customHeight="1">
      <c r="A297" s="35"/>
      <c r="B297" s="168"/>
      <c r="C297" s="169" t="s">
        <v>518</v>
      </c>
      <c r="D297" s="169" t="s">
        <v>131</v>
      </c>
      <c r="E297" s="170" t="s">
        <v>519</v>
      </c>
      <c r="F297" s="171" t="s">
        <v>520</v>
      </c>
      <c r="G297" s="172" t="s">
        <v>163</v>
      </c>
      <c r="H297" s="173">
        <v>250</v>
      </c>
      <c r="I297" s="174"/>
      <c r="J297" s="175">
        <f>ROUND(I297*H297,2)</f>
        <v>0</v>
      </c>
      <c r="K297" s="171" t="s">
        <v>135</v>
      </c>
      <c r="L297" s="36"/>
      <c r="M297" s="176" t="s">
        <v>1</v>
      </c>
      <c r="N297" s="177" t="s">
        <v>41</v>
      </c>
      <c r="O297" s="74"/>
      <c r="P297" s="178">
        <f>O297*H297</f>
        <v>0</v>
      </c>
      <c r="Q297" s="178">
        <v>0.10988000000000001</v>
      </c>
      <c r="R297" s="178">
        <f>Q297*H297</f>
        <v>27.470000000000002</v>
      </c>
      <c r="S297" s="178">
        <v>0</v>
      </c>
      <c r="T297" s="179">
        <f>S297*H297</f>
        <v>0</v>
      </c>
      <c r="U297" s="35"/>
      <c r="V297" s="35"/>
      <c r="W297" s="35"/>
      <c r="X297" s="35"/>
      <c r="Y297" s="35"/>
      <c r="Z297" s="35"/>
      <c r="AA297" s="35"/>
      <c r="AB297" s="35"/>
      <c r="AC297" s="35"/>
      <c r="AD297" s="35"/>
      <c r="AE297" s="35"/>
      <c r="AR297" s="180" t="s">
        <v>136</v>
      </c>
      <c r="AT297" s="180" t="s">
        <v>131</v>
      </c>
      <c r="AU297" s="180" t="s">
        <v>86</v>
      </c>
      <c r="AY297" s="16" t="s">
        <v>129</v>
      </c>
      <c r="BE297" s="181">
        <f>IF(N297="základní",J297,0)</f>
        <v>0</v>
      </c>
      <c r="BF297" s="181">
        <f>IF(N297="snížená",J297,0)</f>
        <v>0</v>
      </c>
      <c r="BG297" s="181">
        <f>IF(N297="zákl. přenesená",J297,0)</f>
        <v>0</v>
      </c>
      <c r="BH297" s="181">
        <f>IF(N297="sníž. přenesená",J297,0)</f>
        <v>0</v>
      </c>
      <c r="BI297" s="181">
        <f>IF(N297="nulová",J297,0)</f>
        <v>0</v>
      </c>
      <c r="BJ297" s="16" t="s">
        <v>84</v>
      </c>
      <c r="BK297" s="181">
        <f>ROUND(I297*H297,2)</f>
        <v>0</v>
      </c>
      <c r="BL297" s="16" t="s">
        <v>136</v>
      </c>
      <c r="BM297" s="180" t="s">
        <v>521</v>
      </c>
    </row>
    <row r="298" s="2" customFormat="1" ht="16.5" customHeight="1">
      <c r="A298" s="35"/>
      <c r="B298" s="168"/>
      <c r="C298" s="191" t="s">
        <v>522</v>
      </c>
      <c r="D298" s="191" t="s">
        <v>217</v>
      </c>
      <c r="E298" s="192" t="s">
        <v>523</v>
      </c>
      <c r="F298" s="193" t="s">
        <v>524</v>
      </c>
      <c r="G298" s="194" t="s">
        <v>134</v>
      </c>
      <c r="H298" s="195">
        <v>42.5</v>
      </c>
      <c r="I298" s="196"/>
      <c r="J298" s="197">
        <f>ROUND(I298*H298,2)</f>
        <v>0</v>
      </c>
      <c r="K298" s="193" t="s">
        <v>135</v>
      </c>
      <c r="L298" s="198"/>
      <c r="M298" s="199" t="s">
        <v>1</v>
      </c>
      <c r="N298" s="200" t="s">
        <v>41</v>
      </c>
      <c r="O298" s="74"/>
      <c r="P298" s="178">
        <f>O298*H298</f>
        <v>0</v>
      </c>
      <c r="Q298" s="178">
        <v>0.41699999999999998</v>
      </c>
      <c r="R298" s="178">
        <f>Q298*H298</f>
        <v>17.7225</v>
      </c>
      <c r="S298" s="178">
        <v>0</v>
      </c>
      <c r="T298" s="179">
        <f>S298*H298</f>
        <v>0</v>
      </c>
      <c r="U298" s="35"/>
      <c r="V298" s="35"/>
      <c r="W298" s="35"/>
      <c r="X298" s="35"/>
      <c r="Y298" s="35"/>
      <c r="Z298" s="35"/>
      <c r="AA298" s="35"/>
      <c r="AB298" s="35"/>
      <c r="AC298" s="35"/>
      <c r="AD298" s="35"/>
      <c r="AE298" s="35"/>
      <c r="AR298" s="180" t="s">
        <v>165</v>
      </c>
      <c r="AT298" s="180" t="s">
        <v>217</v>
      </c>
      <c r="AU298" s="180" t="s">
        <v>86</v>
      </c>
      <c r="AY298" s="16" t="s">
        <v>129</v>
      </c>
      <c r="BE298" s="181">
        <f>IF(N298="základní",J298,0)</f>
        <v>0</v>
      </c>
      <c r="BF298" s="181">
        <f>IF(N298="snížená",J298,0)</f>
        <v>0</v>
      </c>
      <c r="BG298" s="181">
        <f>IF(N298="zákl. přenesená",J298,0)</f>
        <v>0</v>
      </c>
      <c r="BH298" s="181">
        <f>IF(N298="sníž. přenesená",J298,0)</f>
        <v>0</v>
      </c>
      <c r="BI298" s="181">
        <f>IF(N298="nulová",J298,0)</f>
        <v>0</v>
      </c>
      <c r="BJ298" s="16" t="s">
        <v>84</v>
      </c>
      <c r="BK298" s="181">
        <f>ROUND(I298*H298,2)</f>
        <v>0</v>
      </c>
      <c r="BL298" s="16" t="s">
        <v>136</v>
      </c>
      <c r="BM298" s="180" t="s">
        <v>525</v>
      </c>
    </row>
    <row r="299" s="13" customFormat="1">
      <c r="A299" s="13"/>
      <c r="B299" s="182"/>
      <c r="C299" s="13"/>
      <c r="D299" s="183" t="s">
        <v>138</v>
      </c>
      <c r="E299" s="13"/>
      <c r="F299" s="185" t="s">
        <v>526</v>
      </c>
      <c r="G299" s="13"/>
      <c r="H299" s="186">
        <v>42.5</v>
      </c>
      <c r="I299" s="187"/>
      <c r="J299" s="13"/>
      <c r="K299" s="13"/>
      <c r="L299" s="182"/>
      <c r="M299" s="188"/>
      <c r="N299" s="189"/>
      <c r="O299" s="189"/>
      <c r="P299" s="189"/>
      <c r="Q299" s="189"/>
      <c r="R299" s="189"/>
      <c r="S299" s="189"/>
      <c r="T299" s="190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184" t="s">
        <v>138</v>
      </c>
      <c r="AU299" s="184" t="s">
        <v>86</v>
      </c>
      <c r="AV299" s="13" t="s">
        <v>86</v>
      </c>
      <c r="AW299" s="13" t="s">
        <v>3</v>
      </c>
      <c r="AX299" s="13" t="s">
        <v>84</v>
      </c>
      <c r="AY299" s="184" t="s">
        <v>129</v>
      </c>
    </row>
    <row r="300" s="2" customFormat="1" ht="24.15" customHeight="1">
      <c r="A300" s="35"/>
      <c r="B300" s="168"/>
      <c r="C300" s="169" t="s">
        <v>527</v>
      </c>
      <c r="D300" s="169" t="s">
        <v>131</v>
      </c>
      <c r="E300" s="170" t="s">
        <v>528</v>
      </c>
      <c r="F300" s="171" t="s">
        <v>529</v>
      </c>
      <c r="G300" s="172" t="s">
        <v>163</v>
      </c>
      <c r="H300" s="173">
        <v>427</v>
      </c>
      <c r="I300" s="174"/>
      <c r="J300" s="175">
        <f>ROUND(I300*H300,2)</f>
        <v>0</v>
      </c>
      <c r="K300" s="171" t="s">
        <v>135</v>
      </c>
      <c r="L300" s="36"/>
      <c r="M300" s="176" t="s">
        <v>1</v>
      </c>
      <c r="N300" s="177" t="s">
        <v>41</v>
      </c>
      <c r="O300" s="74"/>
      <c r="P300" s="178">
        <f>O300*H300</f>
        <v>0</v>
      </c>
      <c r="Q300" s="178">
        <v>0.14066999999999999</v>
      </c>
      <c r="R300" s="178">
        <f>Q300*H300</f>
        <v>60.066089999999996</v>
      </c>
      <c r="S300" s="178">
        <v>0</v>
      </c>
      <c r="T300" s="179">
        <f>S300*H300</f>
        <v>0</v>
      </c>
      <c r="U300" s="35"/>
      <c r="V300" s="35"/>
      <c r="W300" s="35"/>
      <c r="X300" s="35"/>
      <c r="Y300" s="35"/>
      <c r="Z300" s="35"/>
      <c r="AA300" s="35"/>
      <c r="AB300" s="35"/>
      <c r="AC300" s="35"/>
      <c r="AD300" s="35"/>
      <c r="AE300" s="35"/>
      <c r="AR300" s="180" t="s">
        <v>136</v>
      </c>
      <c r="AT300" s="180" t="s">
        <v>131</v>
      </c>
      <c r="AU300" s="180" t="s">
        <v>86</v>
      </c>
      <c r="AY300" s="16" t="s">
        <v>129</v>
      </c>
      <c r="BE300" s="181">
        <f>IF(N300="základní",J300,0)</f>
        <v>0</v>
      </c>
      <c r="BF300" s="181">
        <f>IF(N300="snížená",J300,0)</f>
        <v>0</v>
      </c>
      <c r="BG300" s="181">
        <f>IF(N300="zákl. přenesená",J300,0)</f>
        <v>0</v>
      </c>
      <c r="BH300" s="181">
        <f>IF(N300="sníž. přenesená",J300,0)</f>
        <v>0</v>
      </c>
      <c r="BI300" s="181">
        <f>IF(N300="nulová",J300,0)</f>
        <v>0</v>
      </c>
      <c r="BJ300" s="16" t="s">
        <v>84</v>
      </c>
      <c r="BK300" s="181">
        <f>ROUND(I300*H300,2)</f>
        <v>0</v>
      </c>
      <c r="BL300" s="16" t="s">
        <v>136</v>
      </c>
      <c r="BM300" s="180" t="s">
        <v>530</v>
      </c>
    </row>
    <row r="301" s="13" customFormat="1">
      <c r="A301" s="13"/>
      <c r="B301" s="182"/>
      <c r="C301" s="13"/>
      <c r="D301" s="183" t="s">
        <v>138</v>
      </c>
      <c r="E301" s="184" t="s">
        <v>1</v>
      </c>
      <c r="F301" s="185" t="s">
        <v>531</v>
      </c>
      <c r="G301" s="13"/>
      <c r="H301" s="186">
        <v>427</v>
      </c>
      <c r="I301" s="187"/>
      <c r="J301" s="13"/>
      <c r="K301" s="13"/>
      <c r="L301" s="182"/>
      <c r="M301" s="188"/>
      <c r="N301" s="189"/>
      <c r="O301" s="189"/>
      <c r="P301" s="189"/>
      <c r="Q301" s="189"/>
      <c r="R301" s="189"/>
      <c r="S301" s="189"/>
      <c r="T301" s="190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T301" s="184" t="s">
        <v>138</v>
      </c>
      <c r="AU301" s="184" t="s">
        <v>86</v>
      </c>
      <c r="AV301" s="13" t="s">
        <v>86</v>
      </c>
      <c r="AW301" s="13" t="s">
        <v>32</v>
      </c>
      <c r="AX301" s="13" t="s">
        <v>84</v>
      </c>
      <c r="AY301" s="184" t="s">
        <v>129</v>
      </c>
    </row>
    <row r="302" s="2" customFormat="1" ht="24.15" customHeight="1">
      <c r="A302" s="35"/>
      <c r="B302" s="168"/>
      <c r="C302" s="191" t="s">
        <v>532</v>
      </c>
      <c r="D302" s="191" t="s">
        <v>217</v>
      </c>
      <c r="E302" s="192" t="s">
        <v>533</v>
      </c>
      <c r="F302" s="193" t="s">
        <v>534</v>
      </c>
      <c r="G302" s="194" t="s">
        <v>163</v>
      </c>
      <c r="H302" s="195">
        <v>224.94999999999999</v>
      </c>
      <c r="I302" s="196"/>
      <c r="J302" s="197">
        <f>ROUND(I302*H302,2)</f>
        <v>0</v>
      </c>
      <c r="K302" s="193" t="s">
        <v>135</v>
      </c>
      <c r="L302" s="198"/>
      <c r="M302" s="199" t="s">
        <v>1</v>
      </c>
      <c r="N302" s="200" t="s">
        <v>41</v>
      </c>
      <c r="O302" s="74"/>
      <c r="P302" s="178">
        <f>O302*H302</f>
        <v>0</v>
      </c>
      <c r="Q302" s="178">
        <v>0.104</v>
      </c>
      <c r="R302" s="178">
        <f>Q302*H302</f>
        <v>23.394799999999996</v>
      </c>
      <c r="S302" s="178">
        <v>0</v>
      </c>
      <c r="T302" s="179">
        <f>S302*H302</f>
        <v>0</v>
      </c>
      <c r="U302" s="35"/>
      <c r="V302" s="35"/>
      <c r="W302" s="35"/>
      <c r="X302" s="35"/>
      <c r="Y302" s="35"/>
      <c r="Z302" s="35"/>
      <c r="AA302" s="35"/>
      <c r="AB302" s="35"/>
      <c r="AC302" s="35"/>
      <c r="AD302" s="35"/>
      <c r="AE302" s="35"/>
      <c r="AR302" s="180" t="s">
        <v>165</v>
      </c>
      <c r="AT302" s="180" t="s">
        <v>217</v>
      </c>
      <c r="AU302" s="180" t="s">
        <v>86</v>
      </c>
      <c r="AY302" s="16" t="s">
        <v>129</v>
      </c>
      <c r="BE302" s="181">
        <f>IF(N302="základní",J302,0)</f>
        <v>0</v>
      </c>
      <c r="BF302" s="181">
        <f>IF(N302="snížená",J302,0)</f>
        <v>0</v>
      </c>
      <c r="BG302" s="181">
        <f>IF(N302="zákl. přenesená",J302,0)</f>
        <v>0</v>
      </c>
      <c r="BH302" s="181">
        <f>IF(N302="sníž. přenesená",J302,0)</f>
        <v>0</v>
      </c>
      <c r="BI302" s="181">
        <f>IF(N302="nulová",J302,0)</f>
        <v>0</v>
      </c>
      <c r="BJ302" s="16" t="s">
        <v>84</v>
      </c>
      <c r="BK302" s="181">
        <f>ROUND(I302*H302,2)</f>
        <v>0</v>
      </c>
      <c r="BL302" s="16" t="s">
        <v>136</v>
      </c>
      <c r="BM302" s="180" t="s">
        <v>535</v>
      </c>
    </row>
    <row r="303" s="13" customFormat="1">
      <c r="A303" s="13"/>
      <c r="B303" s="182"/>
      <c r="C303" s="13"/>
      <c r="D303" s="183" t="s">
        <v>138</v>
      </c>
      <c r="E303" s="13"/>
      <c r="F303" s="185" t="s">
        <v>536</v>
      </c>
      <c r="G303" s="13"/>
      <c r="H303" s="186">
        <v>224.94999999999999</v>
      </c>
      <c r="I303" s="187"/>
      <c r="J303" s="13"/>
      <c r="K303" s="13"/>
      <c r="L303" s="182"/>
      <c r="M303" s="188"/>
      <c r="N303" s="189"/>
      <c r="O303" s="189"/>
      <c r="P303" s="189"/>
      <c r="Q303" s="189"/>
      <c r="R303" s="189"/>
      <c r="S303" s="189"/>
      <c r="T303" s="190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T303" s="184" t="s">
        <v>138</v>
      </c>
      <c r="AU303" s="184" t="s">
        <v>86</v>
      </c>
      <c r="AV303" s="13" t="s">
        <v>86</v>
      </c>
      <c r="AW303" s="13" t="s">
        <v>3</v>
      </c>
      <c r="AX303" s="13" t="s">
        <v>84</v>
      </c>
      <c r="AY303" s="184" t="s">
        <v>129</v>
      </c>
    </row>
    <row r="304" s="2" customFormat="1" ht="21.75" customHeight="1">
      <c r="A304" s="35"/>
      <c r="B304" s="168"/>
      <c r="C304" s="191" t="s">
        <v>537</v>
      </c>
      <c r="D304" s="191" t="s">
        <v>217</v>
      </c>
      <c r="E304" s="192" t="s">
        <v>538</v>
      </c>
      <c r="F304" s="193" t="s">
        <v>539</v>
      </c>
      <c r="G304" s="194" t="s">
        <v>163</v>
      </c>
      <c r="H304" s="195">
        <v>126.5</v>
      </c>
      <c r="I304" s="196"/>
      <c r="J304" s="197">
        <f>ROUND(I304*H304,2)</f>
        <v>0</v>
      </c>
      <c r="K304" s="193" t="s">
        <v>1</v>
      </c>
      <c r="L304" s="198"/>
      <c r="M304" s="199" t="s">
        <v>1</v>
      </c>
      <c r="N304" s="200" t="s">
        <v>41</v>
      </c>
      <c r="O304" s="74"/>
      <c r="P304" s="178">
        <f>O304*H304</f>
        <v>0</v>
      </c>
      <c r="Q304" s="178">
        <v>0.104</v>
      </c>
      <c r="R304" s="178">
        <f>Q304*H304</f>
        <v>13.155999999999999</v>
      </c>
      <c r="S304" s="178">
        <v>0</v>
      </c>
      <c r="T304" s="179">
        <f>S304*H304</f>
        <v>0</v>
      </c>
      <c r="U304" s="35"/>
      <c r="V304" s="35"/>
      <c r="W304" s="35"/>
      <c r="X304" s="35"/>
      <c r="Y304" s="35"/>
      <c r="Z304" s="35"/>
      <c r="AA304" s="35"/>
      <c r="AB304" s="35"/>
      <c r="AC304" s="35"/>
      <c r="AD304" s="35"/>
      <c r="AE304" s="35"/>
      <c r="AR304" s="180" t="s">
        <v>165</v>
      </c>
      <c r="AT304" s="180" t="s">
        <v>217</v>
      </c>
      <c r="AU304" s="180" t="s">
        <v>86</v>
      </c>
      <c r="AY304" s="16" t="s">
        <v>129</v>
      </c>
      <c r="BE304" s="181">
        <f>IF(N304="základní",J304,0)</f>
        <v>0</v>
      </c>
      <c r="BF304" s="181">
        <f>IF(N304="snížená",J304,0)</f>
        <v>0</v>
      </c>
      <c r="BG304" s="181">
        <f>IF(N304="zákl. přenesená",J304,0)</f>
        <v>0</v>
      </c>
      <c r="BH304" s="181">
        <f>IF(N304="sníž. přenesená",J304,0)</f>
        <v>0</v>
      </c>
      <c r="BI304" s="181">
        <f>IF(N304="nulová",J304,0)</f>
        <v>0</v>
      </c>
      <c r="BJ304" s="16" t="s">
        <v>84</v>
      </c>
      <c r="BK304" s="181">
        <f>ROUND(I304*H304,2)</f>
        <v>0</v>
      </c>
      <c r="BL304" s="16" t="s">
        <v>136</v>
      </c>
      <c r="BM304" s="180" t="s">
        <v>540</v>
      </c>
    </row>
    <row r="305" s="13" customFormat="1">
      <c r="A305" s="13"/>
      <c r="B305" s="182"/>
      <c r="C305" s="13"/>
      <c r="D305" s="183" t="s">
        <v>138</v>
      </c>
      <c r="E305" s="13"/>
      <c r="F305" s="185" t="s">
        <v>541</v>
      </c>
      <c r="G305" s="13"/>
      <c r="H305" s="186">
        <v>126.5</v>
      </c>
      <c r="I305" s="187"/>
      <c r="J305" s="13"/>
      <c r="K305" s="13"/>
      <c r="L305" s="182"/>
      <c r="M305" s="188"/>
      <c r="N305" s="189"/>
      <c r="O305" s="189"/>
      <c r="P305" s="189"/>
      <c r="Q305" s="189"/>
      <c r="R305" s="189"/>
      <c r="S305" s="189"/>
      <c r="T305" s="190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T305" s="184" t="s">
        <v>138</v>
      </c>
      <c r="AU305" s="184" t="s">
        <v>86</v>
      </c>
      <c r="AV305" s="13" t="s">
        <v>86</v>
      </c>
      <c r="AW305" s="13" t="s">
        <v>3</v>
      </c>
      <c r="AX305" s="13" t="s">
        <v>84</v>
      </c>
      <c r="AY305" s="184" t="s">
        <v>129</v>
      </c>
    </row>
    <row r="306" s="2" customFormat="1" ht="24.15" customHeight="1">
      <c r="A306" s="35"/>
      <c r="B306" s="168"/>
      <c r="C306" s="191" t="s">
        <v>542</v>
      </c>
      <c r="D306" s="191" t="s">
        <v>217</v>
      </c>
      <c r="E306" s="192" t="s">
        <v>543</v>
      </c>
      <c r="F306" s="193" t="s">
        <v>544</v>
      </c>
      <c r="G306" s="194" t="s">
        <v>163</v>
      </c>
      <c r="H306" s="195">
        <v>29.699999999999999</v>
      </c>
      <c r="I306" s="196"/>
      <c r="J306" s="197">
        <f>ROUND(I306*H306,2)</f>
        <v>0</v>
      </c>
      <c r="K306" s="193" t="s">
        <v>1</v>
      </c>
      <c r="L306" s="198"/>
      <c r="M306" s="199" t="s">
        <v>1</v>
      </c>
      <c r="N306" s="200" t="s">
        <v>41</v>
      </c>
      <c r="O306" s="74"/>
      <c r="P306" s="178">
        <f>O306*H306</f>
        <v>0</v>
      </c>
      <c r="Q306" s="178">
        <v>0.104</v>
      </c>
      <c r="R306" s="178">
        <f>Q306*H306</f>
        <v>3.0888</v>
      </c>
      <c r="S306" s="178">
        <v>0</v>
      </c>
      <c r="T306" s="179">
        <f>S306*H306</f>
        <v>0</v>
      </c>
      <c r="U306" s="35"/>
      <c r="V306" s="35"/>
      <c r="W306" s="35"/>
      <c r="X306" s="35"/>
      <c r="Y306" s="35"/>
      <c r="Z306" s="35"/>
      <c r="AA306" s="35"/>
      <c r="AB306" s="35"/>
      <c r="AC306" s="35"/>
      <c r="AD306" s="35"/>
      <c r="AE306" s="35"/>
      <c r="AR306" s="180" t="s">
        <v>165</v>
      </c>
      <c r="AT306" s="180" t="s">
        <v>217</v>
      </c>
      <c r="AU306" s="180" t="s">
        <v>86</v>
      </c>
      <c r="AY306" s="16" t="s">
        <v>129</v>
      </c>
      <c r="BE306" s="181">
        <f>IF(N306="základní",J306,0)</f>
        <v>0</v>
      </c>
      <c r="BF306" s="181">
        <f>IF(N306="snížená",J306,0)</f>
        <v>0</v>
      </c>
      <c r="BG306" s="181">
        <f>IF(N306="zákl. přenesená",J306,0)</f>
        <v>0</v>
      </c>
      <c r="BH306" s="181">
        <f>IF(N306="sníž. přenesená",J306,0)</f>
        <v>0</v>
      </c>
      <c r="BI306" s="181">
        <f>IF(N306="nulová",J306,0)</f>
        <v>0</v>
      </c>
      <c r="BJ306" s="16" t="s">
        <v>84</v>
      </c>
      <c r="BK306" s="181">
        <f>ROUND(I306*H306,2)</f>
        <v>0</v>
      </c>
      <c r="BL306" s="16" t="s">
        <v>136</v>
      </c>
      <c r="BM306" s="180" t="s">
        <v>545</v>
      </c>
    </row>
    <row r="307" s="13" customFormat="1">
      <c r="A307" s="13"/>
      <c r="B307" s="182"/>
      <c r="C307" s="13"/>
      <c r="D307" s="183" t="s">
        <v>138</v>
      </c>
      <c r="E307" s="13"/>
      <c r="F307" s="185" t="s">
        <v>546</v>
      </c>
      <c r="G307" s="13"/>
      <c r="H307" s="186">
        <v>29.699999999999999</v>
      </c>
      <c r="I307" s="187"/>
      <c r="J307" s="13"/>
      <c r="K307" s="13"/>
      <c r="L307" s="182"/>
      <c r="M307" s="188"/>
      <c r="N307" s="189"/>
      <c r="O307" s="189"/>
      <c r="P307" s="189"/>
      <c r="Q307" s="189"/>
      <c r="R307" s="189"/>
      <c r="S307" s="189"/>
      <c r="T307" s="190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T307" s="184" t="s">
        <v>138</v>
      </c>
      <c r="AU307" s="184" t="s">
        <v>86</v>
      </c>
      <c r="AV307" s="13" t="s">
        <v>86</v>
      </c>
      <c r="AW307" s="13" t="s">
        <v>3</v>
      </c>
      <c r="AX307" s="13" t="s">
        <v>84</v>
      </c>
      <c r="AY307" s="184" t="s">
        <v>129</v>
      </c>
    </row>
    <row r="308" s="2" customFormat="1" ht="24.15" customHeight="1">
      <c r="A308" s="35"/>
      <c r="B308" s="168"/>
      <c r="C308" s="191" t="s">
        <v>547</v>
      </c>
      <c r="D308" s="191" t="s">
        <v>217</v>
      </c>
      <c r="E308" s="192" t="s">
        <v>548</v>
      </c>
      <c r="F308" s="193" t="s">
        <v>549</v>
      </c>
      <c r="G308" s="194" t="s">
        <v>163</v>
      </c>
      <c r="H308" s="195">
        <v>88.549999999999997</v>
      </c>
      <c r="I308" s="196"/>
      <c r="J308" s="197">
        <f>ROUND(I308*H308,2)</f>
        <v>0</v>
      </c>
      <c r="K308" s="193" t="s">
        <v>1</v>
      </c>
      <c r="L308" s="198"/>
      <c r="M308" s="199" t="s">
        <v>1</v>
      </c>
      <c r="N308" s="200" t="s">
        <v>41</v>
      </c>
      <c r="O308" s="74"/>
      <c r="P308" s="178">
        <f>O308*H308</f>
        <v>0</v>
      </c>
      <c r="Q308" s="178">
        <v>0.104</v>
      </c>
      <c r="R308" s="178">
        <f>Q308*H308</f>
        <v>9.2091999999999992</v>
      </c>
      <c r="S308" s="178">
        <v>0</v>
      </c>
      <c r="T308" s="179">
        <f>S308*H308</f>
        <v>0</v>
      </c>
      <c r="U308" s="35"/>
      <c r="V308" s="35"/>
      <c r="W308" s="35"/>
      <c r="X308" s="35"/>
      <c r="Y308" s="35"/>
      <c r="Z308" s="35"/>
      <c r="AA308" s="35"/>
      <c r="AB308" s="35"/>
      <c r="AC308" s="35"/>
      <c r="AD308" s="35"/>
      <c r="AE308" s="35"/>
      <c r="AR308" s="180" t="s">
        <v>165</v>
      </c>
      <c r="AT308" s="180" t="s">
        <v>217</v>
      </c>
      <c r="AU308" s="180" t="s">
        <v>86</v>
      </c>
      <c r="AY308" s="16" t="s">
        <v>129</v>
      </c>
      <c r="BE308" s="181">
        <f>IF(N308="základní",J308,0)</f>
        <v>0</v>
      </c>
      <c r="BF308" s="181">
        <f>IF(N308="snížená",J308,0)</f>
        <v>0</v>
      </c>
      <c r="BG308" s="181">
        <f>IF(N308="zákl. přenesená",J308,0)</f>
        <v>0</v>
      </c>
      <c r="BH308" s="181">
        <f>IF(N308="sníž. přenesená",J308,0)</f>
        <v>0</v>
      </c>
      <c r="BI308" s="181">
        <f>IF(N308="nulová",J308,0)</f>
        <v>0</v>
      </c>
      <c r="BJ308" s="16" t="s">
        <v>84</v>
      </c>
      <c r="BK308" s="181">
        <f>ROUND(I308*H308,2)</f>
        <v>0</v>
      </c>
      <c r="BL308" s="16" t="s">
        <v>136</v>
      </c>
      <c r="BM308" s="180" t="s">
        <v>550</v>
      </c>
    </row>
    <row r="309" s="13" customFormat="1">
      <c r="A309" s="13"/>
      <c r="B309" s="182"/>
      <c r="C309" s="13"/>
      <c r="D309" s="183" t="s">
        <v>138</v>
      </c>
      <c r="E309" s="13"/>
      <c r="F309" s="185" t="s">
        <v>551</v>
      </c>
      <c r="G309" s="13"/>
      <c r="H309" s="186">
        <v>88.549999999999997</v>
      </c>
      <c r="I309" s="187"/>
      <c r="J309" s="13"/>
      <c r="K309" s="13"/>
      <c r="L309" s="182"/>
      <c r="M309" s="188"/>
      <c r="N309" s="189"/>
      <c r="O309" s="189"/>
      <c r="P309" s="189"/>
      <c r="Q309" s="189"/>
      <c r="R309" s="189"/>
      <c r="S309" s="189"/>
      <c r="T309" s="190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184" t="s">
        <v>138</v>
      </c>
      <c r="AU309" s="184" t="s">
        <v>86</v>
      </c>
      <c r="AV309" s="13" t="s">
        <v>86</v>
      </c>
      <c r="AW309" s="13" t="s">
        <v>3</v>
      </c>
      <c r="AX309" s="13" t="s">
        <v>84</v>
      </c>
      <c r="AY309" s="184" t="s">
        <v>129</v>
      </c>
    </row>
    <row r="310" s="2" customFormat="1" ht="24.15" customHeight="1">
      <c r="A310" s="35"/>
      <c r="B310" s="168"/>
      <c r="C310" s="169" t="s">
        <v>552</v>
      </c>
      <c r="D310" s="169" t="s">
        <v>131</v>
      </c>
      <c r="E310" s="170" t="s">
        <v>553</v>
      </c>
      <c r="F310" s="171" t="s">
        <v>554</v>
      </c>
      <c r="G310" s="172" t="s">
        <v>163</v>
      </c>
      <c r="H310" s="173">
        <v>88</v>
      </c>
      <c r="I310" s="174"/>
      <c r="J310" s="175">
        <f>ROUND(I310*H310,2)</f>
        <v>0</v>
      </c>
      <c r="K310" s="171" t="s">
        <v>1</v>
      </c>
      <c r="L310" s="36"/>
      <c r="M310" s="176" t="s">
        <v>1</v>
      </c>
      <c r="N310" s="177" t="s">
        <v>41</v>
      </c>
      <c r="O310" s="74"/>
      <c r="P310" s="178">
        <f>O310*H310</f>
        <v>0</v>
      </c>
      <c r="Q310" s="178">
        <v>0.10095</v>
      </c>
      <c r="R310" s="178">
        <f>Q310*H310</f>
        <v>8.8835999999999995</v>
      </c>
      <c r="S310" s="178">
        <v>0</v>
      </c>
      <c r="T310" s="179">
        <f>S310*H310</f>
        <v>0</v>
      </c>
      <c r="U310" s="35"/>
      <c r="V310" s="35"/>
      <c r="W310" s="35"/>
      <c r="X310" s="35"/>
      <c r="Y310" s="35"/>
      <c r="Z310" s="35"/>
      <c r="AA310" s="35"/>
      <c r="AB310" s="35"/>
      <c r="AC310" s="35"/>
      <c r="AD310" s="35"/>
      <c r="AE310" s="35"/>
      <c r="AR310" s="180" t="s">
        <v>136</v>
      </c>
      <c r="AT310" s="180" t="s">
        <v>131</v>
      </c>
      <c r="AU310" s="180" t="s">
        <v>86</v>
      </c>
      <c r="AY310" s="16" t="s">
        <v>129</v>
      </c>
      <c r="BE310" s="181">
        <f>IF(N310="základní",J310,0)</f>
        <v>0</v>
      </c>
      <c r="BF310" s="181">
        <f>IF(N310="snížená",J310,0)</f>
        <v>0</v>
      </c>
      <c r="BG310" s="181">
        <f>IF(N310="zákl. přenesená",J310,0)</f>
        <v>0</v>
      </c>
      <c r="BH310" s="181">
        <f>IF(N310="sníž. přenesená",J310,0)</f>
        <v>0</v>
      </c>
      <c r="BI310" s="181">
        <f>IF(N310="nulová",J310,0)</f>
        <v>0</v>
      </c>
      <c r="BJ310" s="16" t="s">
        <v>84</v>
      </c>
      <c r="BK310" s="181">
        <f>ROUND(I310*H310,2)</f>
        <v>0</v>
      </c>
      <c r="BL310" s="16" t="s">
        <v>136</v>
      </c>
      <c r="BM310" s="180" t="s">
        <v>555</v>
      </c>
    </row>
    <row r="311" s="2" customFormat="1" ht="24.15" customHeight="1">
      <c r="A311" s="35"/>
      <c r="B311" s="168"/>
      <c r="C311" s="191" t="s">
        <v>556</v>
      </c>
      <c r="D311" s="191" t="s">
        <v>217</v>
      </c>
      <c r="E311" s="192" t="s">
        <v>557</v>
      </c>
      <c r="F311" s="193" t="s">
        <v>558</v>
      </c>
      <c r="G311" s="194" t="s">
        <v>163</v>
      </c>
      <c r="H311" s="195">
        <v>50.600000000000001</v>
      </c>
      <c r="I311" s="196"/>
      <c r="J311" s="197">
        <f>ROUND(I311*H311,2)</f>
        <v>0</v>
      </c>
      <c r="K311" s="193" t="s">
        <v>1</v>
      </c>
      <c r="L311" s="198"/>
      <c r="M311" s="199" t="s">
        <v>1</v>
      </c>
      <c r="N311" s="200" t="s">
        <v>41</v>
      </c>
      <c r="O311" s="74"/>
      <c r="P311" s="178">
        <f>O311*H311</f>
        <v>0</v>
      </c>
      <c r="Q311" s="178">
        <v>0.082000000000000003</v>
      </c>
      <c r="R311" s="178">
        <f>Q311*H311</f>
        <v>4.1492000000000004</v>
      </c>
      <c r="S311" s="178">
        <v>0</v>
      </c>
      <c r="T311" s="179">
        <f>S311*H311</f>
        <v>0</v>
      </c>
      <c r="U311" s="35"/>
      <c r="V311" s="35"/>
      <c r="W311" s="35"/>
      <c r="X311" s="35"/>
      <c r="Y311" s="35"/>
      <c r="Z311" s="35"/>
      <c r="AA311" s="35"/>
      <c r="AB311" s="35"/>
      <c r="AC311" s="35"/>
      <c r="AD311" s="35"/>
      <c r="AE311" s="35"/>
      <c r="AR311" s="180" t="s">
        <v>165</v>
      </c>
      <c r="AT311" s="180" t="s">
        <v>217</v>
      </c>
      <c r="AU311" s="180" t="s">
        <v>86</v>
      </c>
      <c r="AY311" s="16" t="s">
        <v>129</v>
      </c>
      <c r="BE311" s="181">
        <f>IF(N311="základní",J311,0)</f>
        <v>0</v>
      </c>
      <c r="BF311" s="181">
        <f>IF(N311="snížená",J311,0)</f>
        <v>0</v>
      </c>
      <c r="BG311" s="181">
        <f>IF(N311="zákl. přenesená",J311,0)</f>
        <v>0</v>
      </c>
      <c r="BH311" s="181">
        <f>IF(N311="sníž. přenesená",J311,0)</f>
        <v>0</v>
      </c>
      <c r="BI311" s="181">
        <f>IF(N311="nulová",J311,0)</f>
        <v>0</v>
      </c>
      <c r="BJ311" s="16" t="s">
        <v>84</v>
      </c>
      <c r="BK311" s="181">
        <f>ROUND(I311*H311,2)</f>
        <v>0</v>
      </c>
      <c r="BL311" s="16" t="s">
        <v>136</v>
      </c>
      <c r="BM311" s="180" t="s">
        <v>559</v>
      </c>
    </row>
    <row r="312" s="13" customFormat="1">
      <c r="A312" s="13"/>
      <c r="B312" s="182"/>
      <c r="C312" s="13"/>
      <c r="D312" s="183" t="s">
        <v>138</v>
      </c>
      <c r="E312" s="13"/>
      <c r="F312" s="185" t="s">
        <v>560</v>
      </c>
      <c r="G312" s="13"/>
      <c r="H312" s="186">
        <v>50.600000000000001</v>
      </c>
      <c r="I312" s="187"/>
      <c r="J312" s="13"/>
      <c r="K312" s="13"/>
      <c r="L312" s="182"/>
      <c r="M312" s="188"/>
      <c r="N312" s="189"/>
      <c r="O312" s="189"/>
      <c r="P312" s="189"/>
      <c r="Q312" s="189"/>
      <c r="R312" s="189"/>
      <c r="S312" s="189"/>
      <c r="T312" s="190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T312" s="184" t="s">
        <v>138</v>
      </c>
      <c r="AU312" s="184" t="s">
        <v>86</v>
      </c>
      <c r="AV312" s="13" t="s">
        <v>86</v>
      </c>
      <c r="AW312" s="13" t="s">
        <v>3</v>
      </c>
      <c r="AX312" s="13" t="s">
        <v>84</v>
      </c>
      <c r="AY312" s="184" t="s">
        <v>129</v>
      </c>
    </row>
    <row r="313" s="2" customFormat="1" ht="24.15" customHeight="1">
      <c r="A313" s="35"/>
      <c r="B313" s="168"/>
      <c r="C313" s="191" t="s">
        <v>561</v>
      </c>
      <c r="D313" s="191" t="s">
        <v>217</v>
      </c>
      <c r="E313" s="192" t="s">
        <v>562</v>
      </c>
      <c r="F313" s="193" t="s">
        <v>563</v>
      </c>
      <c r="G313" s="194" t="s">
        <v>163</v>
      </c>
      <c r="H313" s="195">
        <v>46.200000000000003</v>
      </c>
      <c r="I313" s="196"/>
      <c r="J313" s="197">
        <f>ROUND(I313*H313,2)</f>
        <v>0</v>
      </c>
      <c r="K313" s="193" t="s">
        <v>1</v>
      </c>
      <c r="L313" s="198"/>
      <c r="M313" s="199" t="s">
        <v>1</v>
      </c>
      <c r="N313" s="200" t="s">
        <v>41</v>
      </c>
      <c r="O313" s="74"/>
      <c r="P313" s="178">
        <f>O313*H313</f>
        <v>0</v>
      </c>
      <c r="Q313" s="178">
        <v>0.082000000000000003</v>
      </c>
      <c r="R313" s="178">
        <f>Q313*H313</f>
        <v>3.7884000000000002</v>
      </c>
      <c r="S313" s="178">
        <v>0</v>
      </c>
      <c r="T313" s="179">
        <f>S313*H313</f>
        <v>0</v>
      </c>
      <c r="U313" s="35"/>
      <c r="V313" s="35"/>
      <c r="W313" s="35"/>
      <c r="X313" s="35"/>
      <c r="Y313" s="35"/>
      <c r="Z313" s="35"/>
      <c r="AA313" s="35"/>
      <c r="AB313" s="35"/>
      <c r="AC313" s="35"/>
      <c r="AD313" s="35"/>
      <c r="AE313" s="35"/>
      <c r="AR313" s="180" t="s">
        <v>165</v>
      </c>
      <c r="AT313" s="180" t="s">
        <v>217</v>
      </c>
      <c r="AU313" s="180" t="s">
        <v>86</v>
      </c>
      <c r="AY313" s="16" t="s">
        <v>129</v>
      </c>
      <c r="BE313" s="181">
        <f>IF(N313="základní",J313,0)</f>
        <v>0</v>
      </c>
      <c r="BF313" s="181">
        <f>IF(N313="snížená",J313,0)</f>
        <v>0</v>
      </c>
      <c r="BG313" s="181">
        <f>IF(N313="zákl. přenesená",J313,0)</f>
        <v>0</v>
      </c>
      <c r="BH313" s="181">
        <f>IF(N313="sníž. přenesená",J313,0)</f>
        <v>0</v>
      </c>
      <c r="BI313" s="181">
        <f>IF(N313="nulová",J313,0)</f>
        <v>0</v>
      </c>
      <c r="BJ313" s="16" t="s">
        <v>84</v>
      </c>
      <c r="BK313" s="181">
        <f>ROUND(I313*H313,2)</f>
        <v>0</v>
      </c>
      <c r="BL313" s="16" t="s">
        <v>136</v>
      </c>
      <c r="BM313" s="180" t="s">
        <v>564</v>
      </c>
    </row>
    <row r="314" s="13" customFormat="1">
      <c r="A314" s="13"/>
      <c r="B314" s="182"/>
      <c r="C314" s="13"/>
      <c r="D314" s="183" t="s">
        <v>138</v>
      </c>
      <c r="E314" s="13"/>
      <c r="F314" s="185" t="s">
        <v>565</v>
      </c>
      <c r="G314" s="13"/>
      <c r="H314" s="186">
        <v>46.200000000000003</v>
      </c>
      <c r="I314" s="187"/>
      <c r="J314" s="13"/>
      <c r="K314" s="13"/>
      <c r="L314" s="182"/>
      <c r="M314" s="188"/>
      <c r="N314" s="189"/>
      <c r="O314" s="189"/>
      <c r="P314" s="189"/>
      <c r="Q314" s="189"/>
      <c r="R314" s="189"/>
      <c r="S314" s="189"/>
      <c r="T314" s="190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T314" s="184" t="s">
        <v>138</v>
      </c>
      <c r="AU314" s="184" t="s">
        <v>86</v>
      </c>
      <c r="AV314" s="13" t="s">
        <v>86</v>
      </c>
      <c r="AW314" s="13" t="s">
        <v>3</v>
      </c>
      <c r="AX314" s="13" t="s">
        <v>84</v>
      </c>
      <c r="AY314" s="184" t="s">
        <v>129</v>
      </c>
    </row>
    <row r="315" s="2" customFormat="1" ht="24.15" customHeight="1">
      <c r="A315" s="35"/>
      <c r="B315" s="168"/>
      <c r="C315" s="169" t="s">
        <v>566</v>
      </c>
      <c r="D315" s="169" t="s">
        <v>131</v>
      </c>
      <c r="E315" s="170" t="s">
        <v>567</v>
      </c>
      <c r="F315" s="171" t="s">
        <v>568</v>
      </c>
      <c r="G315" s="172" t="s">
        <v>163</v>
      </c>
      <c r="H315" s="173">
        <v>385</v>
      </c>
      <c r="I315" s="174"/>
      <c r="J315" s="175">
        <f>ROUND(I315*H315,2)</f>
        <v>0</v>
      </c>
      <c r="K315" s="171" t="s">
        <v>135</v>
      </c>
      <c r="L315" s="36"/>
      <c r="M315" s="176" t="s">
        <v>1</v>
      </c>
      <c r="N315" s="177" t="s">
        <v>41</v>
      </c>
      <c r="O315" s="74"/>
      <c r="P315" s="178">
        <f>O315*H315</f>
        <v>0</v>
      </c>
      <c r="Q315" s="178">
        <v>6.0000000000000002E-05</v>
      </c>
      <c r="R315" s="178">
        <f>Q315*H315</f>
        <v>0.023099999999999999</v>
      </c>
      <c r="S315" s="178">
        <v>0</v>
      </c>
      <c r="T315" s="179">
        <f>S315*H315</f>
        <v>0</v>
      </c>
      <c r="U315" s="35"/>
      <c r="V315" s="35"/>
      <c r="W315" s="35"/>
      <c r="X315" s="35"/>
      <c r="Y315" s="35"/>
      <c r="Z315" s="35"/>
      <c r="AA315" s="35"/>
      <c r="AB315" s="35"/>
      <c r="AC315" s="35"/>
      <c r="AD315" s="35"/>
      <c r="AE315" s="35"/>
      <c r="AR315" s="180" t="s">
        <v>136</v>
      </c>
      <c r="AT315" s="180" t="s">
        <v>131</v>
      </c>
      <c r="AU315" s="180" t="s">
        <v>86</v>
      </c>
      <c r="AY315" s="16" t="s">
        <v>129</v>
      </c>
      <c r="BE315" s="181">
        <f>IF(N315="základní",J315,0)</f>
        <v>0</v>
      </c>
      <c r="BF315" s="181">
        <f>IF(N315="snížená",J315,0)</f>
        <v>0</v>
      </c>
      <c r="BG315" s="181">
        <f>IF(N315="zákl. přenesená",J315,0)</f>
        <v>0</v>
      </c>
      <c r="BH315" s="181">
        <f>IF(N315="sníž. přenesená",J315,0)</f>
        <v>0</v>
      </c>
      <c r="BI315" s="181">
        <f>IF(N315="nulová",J315,0)</f>
        <v>0</v>
      </c>
      <c r="BJ315" s="16" t="s">
        <v>84</v>
      </c>
      <c r="BK315" s="181">
        <f>ROUND(I315*H315,2)</f>
        <v>0</v>
      </c>
      <c r="BL315" s="16" t="s">
        <v>136</v>
      </c>
      <c r="BM315" s="180" t="s">
        <v>569</v>
      </c>
    </row>
    <row r="316" s="2" customFormat="1" ht="24.15" customHeight="1">
      <c r="A316" s="35"/>
      <c r="B316" s="168"/>
      <c r="C316" s="169" t="s">
        <v>570</v>
      </c>
      <c r="D316" s="169" t="s">
        <v>131</v>
      </c>
      <c r="E316" s="170" t="s">
        <v>571</v>
      </c>
      <c r="F316" s="171" t="s">
        <v>572</v>
      </c>
      <c r="G316" s="172" t="s">
        <v>163</v>
      </c>
      <c r="H316" s="173">
        <v>385</v>
      </c>
      <c r="I316" s="174"/>
      <c r="J316" s="175">
        <f>ROUND(I316*H316,2)</f>
        <v>0</v>
      </c>
      <c r="K316" s="171" t="s">
        <v>135</v>
      </c>
      <c r="L316" s="36"/>
      <c r="M316" s="176" t="s">
        <v>1</v>
      </c>
      <c r="N316" s="177" t="s">
        <v>41</v>
      </c>
      <c r="O316" s="74"/>
      <c r="P316" s="178">
        <f>O316*H316</f>
        <v>0</v>
      </c>
      <c r="Q316" s="178">
        <v>0</v>
      </c>
      <c r="R316" s="178">
        <f>Q316*H316</f>
        <v>0</v>
      </c>
      <c r="S316" s="178">
        <v>0</v>
      </c>
      <c r="T316" s="179">
        <f>S316*H316</f>
        <v>0</v>
      </c>
      <c r="U316" s="35"/>
      <c r="V316" s="35"/>
      <c r="W316" s="35"/>
      <c r="X316" s="35"/>
      <c r="Y316" s="35"/>
      <c r="Z316" s="35"/>
      <c r="AA316" s="35"/>
      <c r="AB316" s="35"/>
      <c r="AC316" s="35"/>
      <c r="AD316" s="35"/>
      <c r="AE316" s="35"/>
      <c r="AR316" s="180" t="s">
        <v>136</v>
      </c>
      <c r="AT316" s="180" t="s">
        <v>131</v>
      </c>
      <c r="AU316" s="180" t="s">
        <v>86</v>
      </c>
      <c r="AY316" s="16" t="s">
        <v>129</v>
      </c>
      <c r="BE316" s="181">
        <f>IF(N316="základní",J316,0)</f>
        <v>0</v>
      </c>
      <c r="BF316" s="181">
        <f>IF(N316="snížená",J316,0)</f>
        <v>0</v>
      </c>
      <c r="BG316" s="181">
        <f>IF(N316="zákl. přenesená",J316,0)</f>
        <v>0</v>
      </c>
      <c r="BH316" s="181">
        <f>IF(N316="sníž. přenesená",J316,0)</f>
        <v>0</v>
      </c>
      <c r="BI316" s="181">
        <f>IF(N316="nulová",J316,0)</f>
        <v>0</v>
      </c>
      <c r="BJ316" s="16" t="s">
        <v>84</v>
      </c>
      <c r="BK316" s="181">
        <f>ROUND(I316*H316,2)</f>
        <v>0</v>
      </c>
      <c r="BL316" s="16" t="s">
        <v>136</v>
      </c>
      <c r="BM316" s="180" t="s">
        <v>573</v>
      </c>
    </row>
    <row r="317" s="2" customFormat="1" ht="24.15" customHeight="1">
      <c r="A317" s="35"/>
      <c r="B317" s="168"/>
      <c r="C317" s="169" t="s">
        <v>574</v>
      </c>
      <c r="D317" s="169" t="s">
        <v>131</v>
      </c>
      <c r="E317" s="170" t="s">
        <v>575</v>
      </c>
      <c r="F317" s="171" t="s">
        <v>576</v>
      </c>
      <c r="G317" s="172" t="s">
        <v>163</v>
      </c>
      <c r="H317" s="173">
        <v>8</v>
      </c>
      <c r="I317" s="174"/>
      <c r="J317" s="175">
        <f>ROUND(I317*H317,2)</f>
        <v>0</v>
      </c>
      <c r="K317" s="171" t="s">
        <v>135</v>
      </c>
      <c r="L317" s="36"/>
      <c r="M317" s="176" t="s">
        <v>1</v>
      </c>
      <c r="N317" s="177" t="s">
        <v>41</v>
      </c>
      <c r="O317" s="74"/>
      <c r="P317" s="178">
        <f>O317*H317</f>
        <v>0</v>
      </c>
      <c r="Q317" s="178">
        <v>0.29221000000000003</v>
      </c>
      <c r="R317" s="178">
        <f>Q317*H317</f>
        <v>2.3376800000000002</v>
      </c>
      <c r="S317" s="178">
        <v>0</v>
      </c>
      <c r="T317" s="179">
        <f>S317*H317</f>
        <v>0</v>
      </c>
      <c r="U317" s="35"/>
      <c r="V317" s="35"/>
      <c r="W317" s="35"/>
      <c r="X317" s="35"/>
      <c r="Y317" s="35"/>
      <c r="Z317" s="35"/>
      <c r="AA317" s="35"/>
      <c r="AB317" s="35"/>
      <c r="AC317" s="35"/>
      <c r="AD317" s="35"/>
      <c r="AE317" s="35"/>
      <c r="AR317" s="180" t="s">
        <v>136</v>
      </c>
      <c r="AT317" s="180" t="s">
        <v>131</v>
      </c>
      <c r="AU317" s="180" t="s">
        <v>86</v>
      </c>
      <c r="AY317" s="16" t="s">
        <v>129</v>
      </c>
      <c r="BE317" s="181">
        <f>IF(N317="základní",J317,0)</f>
        <v>0</v>
      </c>
      <c r="BF317" s="181">
        <f>IF(N317="snížená",J317,0)</f>
        <v>0</v>
      </c>
      <c r="BG317" s="181">
        <f>IF(N317="zákl. přenesená",J317,0)</f>
        <v>0</v>
      </c>
      <c r="BH317" s="181">
        <f>IF(N317="sníž. přenesená",J317,0)</f>
        <v>0</v>
      </c>
      <c r="BI317" s="181">
        <f>IF(N317="nulová",J317,0)</f>
        <v>0</v>
      </c>
      <c r="BJ317" s="16" t="s">
        <v>84</v>
      </c>
      <c r="BK317" s="181">
        <f>ROUND(I317*H317,2)</f>
        <v>0</v>
      </c>
      <c r="BL317" s="16" t="s">
        <v>136</v>
      </c>
      <c r="BM317" s="180" t="s">
        <v>577</v>
      </c>
    </row>
    <row r="318" s="2" customFormat="1" ht="24.15" customHeight="1">
      <c r="A318" s="35"/>
      <c r="B318" s="168"/>
      <c r="C318" s="191" t="s">
        <v>578</v>
      </c>
      <c r="D318" s="191" t="s">
        <v>217</v>
      </c>
      <c r="E318" s="192" t="s">
        <v>579</v>
      </c>
      <c r="F318" s="193" t="s">
        <v>580</v>
      </c>
      <c r="G318" s="194" t="s">
        <v>163</v>
      </c>
      <c r="H318" s="195">
        <v>8</v>
      </c>
      <c r="I318" s="196"/>
      <c r="J318" s="197">
        <f>ROUND(I318*H318,2)</f>
        <v>0</v>
      </c>
      <c r="K318" s="193" t="s">
        <v>135</v>
      </c>
      <c r="L318" s="198"/>
      <c r="M318" s="199" t="s">
        <v>1</v>
      </c>
      <c r="N318" s="200" t="s">
        <v>41</v>
      </c>
      <c r="O318" s="74"/>
      <c r="P318" s="178">
        <f>O318*H318</f>
        <v>0</v>
      </c>
      <c r="Q318" s="178">
        <v>0.015599999999999999</v>
      </c>
      <c r="R318" s="178">
        <f>Q318*H318</f>
        <v>0.12479999999999999</v>
      </c>
      <c r="S318" s="178">
        <v>0</v>
      </c>
      <c r="T318" s="179">
        <f>S318*H318</f>
        <v>0</v>
      </c>
      <c r="U318" s="35"/>
      <c r="V318" s="35"/>
      <c r="W318" s="35"/>
      <c r="X318" s="35"/>
      <c r="Y318" s="35"/>
      <c r="Z318" s="35"/>
      <c r="AA318" s="35"/>
      <c r="AB318" s="35"/>
      <c r="AC318" s="35"/>
      <c r="AD318" s="35"/>
      <c r="AE318" s="35"/>
      <c r="AR318" s="180" t="s">
        <v>165</v>
      </c>
      <c r="AT318" s="180" t="s">
        <v>217</v>
      </c>
      <c r="AU318" s="180" t="s">
        <v>86</v>
      </c>
      <c r="AY318" s="16" t="s">
        <v>129</v>
      </c>
      <c r="BE318" s="181">
        <f>IF(N318="základní",J318,0)</f>
        <v>0</v>
      </c>
      <c r="BF318" s="181">
        <f>IF(N318="snížená",J318,0)</f>
        <v>0</v>
      </c>
      <c r="BG318" s="181">
        <f>IF(N318="zákl. přenesená",J318,0)</f>
        <v>0</v>
      </c>
      <c r="BH318" s="181">
        <f>IF(N318="sníž. přenesená",J318,0)</f>
        <v>0</v>
      </c>
      <c r="BI318" s="181">
        <f>IF(N318="nulová",J318,0)</f>
        <v>0</v>
      </c>
      <c r="BJ318" s="16" t="s">
        <v>84</v>
      </c>
      <c r="BK318" s="181">
        <f>ROUND(I318*H318,2)</f>
        <v>0</v>
      </c>
      <c r="BL318" s="16" t="s">
        <v>136</v>
      </c>
      <c r="BM318" s="180" t="s">
        <v>581</v>
      </c>
    </row>
    <row r="319" s="2" customFormat="1" ht="24.15" customHeight="1">
      <c r="A319" s="35"/>
      <c r="B319" s="168"/>
      <c r="C319" s="191" t="s">
        <v>582</v>
      </c>
      <c r="D319" s="191" t="s">
        <v>217</v>
      </c>
      <c r="E319" s="192" t="s">
        <v>583</v>
      </c>
      <c r="F319" s="193" t="s">
        <v>584</v>
      </c>
      <c r="G319" s="194" t="s">
        <v>141</v>
      </c>
      <c r="H319" s="195">
        <v>2</v>
      </c>
      <c r="I319" s="196"/>
      <c r="J319" s="197">
        <f>ROUND(I319*H319,2)</f>
        <v>0</v>
      </c>
      <c r="K319" s="193" t="s">
        <v>135</v>
      </c>
      <c r="L319" s="198"/>
      <c r="M319" s="199" t="s">
        <v>1</v>
      </c>
      <c r="N319" s="200" t="s">
        <v>41</v>
      </c>
      <c r="O319" s="74"/>
      <c r="P319" s="178">
        <f>O319*H319</f>
        <v>0</v>
      </c>
      <c r="Q319" s="178">
        <v>4.0000000000000003E-05</v>
      </c>
      <c r="R319" s="178">
        <f>Q319*H319</f>
        <v>8.0000000000000007E-05</v>
      </c>
      <c r="S319" s="178">
        <v>0</v>
      </c>
      <c r="T319" s="179">
        <f>S319*H319</f>
        <v>0</v>
      </c>
      <c r="U319" s="35"/>
      <c r="V319" s="35"/>
      <c r="W319" s="35"/>
      <c r="X319" s="35"/>
      <c r="Y319" s="35"/>
      <c r="Z319" s="35"/>
      <c r="AA319" s="35"/>
      <c r="AB319" s="35"/>
      <c r="AC319" s="35"/>
      <c r="AD319" s="35"/>
      <c r="AE319" s="35"/>
      <c r="AR319" s="180" t="s">
        <v>165</v>
      </c>
      <c r="AT319" s="180" t="s">
        <v>217</v>
      </c>
      <c r="AU319" s="180" t="s">
        <v>86</v>
      </c>
      <c r="AY319" s="16" t="s">
        <v>129</v>
      </c>
      <c r="BE319" s="181">
        <f>IF(N319="základní",J319,0)</f>
        <v>0</v>
      </c>
      <c r="BF319" s="181">
        <f>IF(N319="snížená",J319,0)</f>
        <v>0</v>
      </c>
      <c r="BG319" s="181">
        <f>IF(N319="zákl. přenesená",J319,0)</f>
        <v>0</v>
      </c>
      <c r="BH319" s="181">
        <f>IF(N319="sníž. přenesená",J319,0)</f>
        <v>0</v>
      </c>
      <c r="BI319" s="181">
        <f>IF(N319="nulová",J319,0)</f>
        <v>0</v>
      </c>
      <c r="BJ319" s="16" t="s">
        <v>84</v>
      </c>
      <c r="BK319" s="181">
        <f>ROUND(I319*H319,2)</f>
        <v>0</v>
      </c>
      <c r="BL319" s="16" t="s">
        <v>136</v>
      </c>
      <c r="BM319" s="180" t="s">
        <v>585</v>
      </c>
    </row>
    <row r="320" s="2" customFormat="1" ht="24.15" customHeight="1">
      <c r="A320" s="35"/>
      <c r="B320" s="168"/>
      <c r="C320" s="191" t="s">
        <v>586</v>
      </c>
      <c r="D320" s="191" t="s">
        <v>217</v>
      </c>
      <c r="E320" s="192" t="s">
        <v>587</v>
      </c>
      <c r="F320" s="193" t="s">
        <v>588</v>
      </c>
      <c r="G320" s="194" t="s">
        <v>141</v>
      </c>
      <c r="H320" s="195">
        <v>1</v>
      </c>
      <c r="I320" s="196"/>
      <c r="J320" s="197">
        <f>ROUND(I320*H320,2)</f>
        <v>0</v>
      </c>
      <c r="K320" s="193" t="s">
        <v>135</v>
      </c>
      <c r="L320" s="198"/>
      <c r="M320" s="199" t="s">
        <v>1</v>
      </c>
      <c r="N320" s="200" t="s">
        <v>41</v>
      </c>
      <c r="O320" s="74"/>
      <c r="P320" s="178">
        <f>O320*H320</f>
        <v>0</v>
      </c>
      <c r="Q320" s="178">
        <v>0.0047000000000000002</v>
      </c>
      <c r="R320" s="178">
        <f>Q320*H320</f>
        <v>0.0047000000000000002</v>
      </c>
      <c r="S320" s="178">
        <v>0</v>
      </c>
      <c r="T320" s="179">
        <f>S320*H320</f>
        <v>0</v>
      </c>
      <c r="U320" s="35"/>
      <c r="V320" s="35"/>
      <c r="W320" s="35"/>
      <c r="X320" s="35"/>
      <c r="Y320" s="35"/>
      <c r="Z320" s="35"/>
      <c r="AA320" s="35"/>
      <c r="AB320" s="35"/>
      <c r="AC320" s="35"/>
      <c r="AD320" s="35"/>
      <c r="AE320" s="35"/>
      <c r="AR320" s="180" t="s">
        <v>165</v>
      </c>
      <c r="AT320" s="180" t="s">
        <v>217</v>
      </c>
      <c r="AU320" s="180" t="s">
        <v>86</v>
      </c>
      <c r="AY320" s="16" t="s">
        <v>129</v>
      </c>
      <c r="BE320" s="181">
        <f>IF(N320="základní",J320,0)</f>
        <v>0</v>
      </c>
      <c r="BF320" s="181">
        <f>IF(N320="snížená",J320,0)</f>
        <v>0</v>
      </c>
      <c r="BG320" s="181">
        <f>IF(N320="zákl. přenesená",J320,0)</f>
        <v>0</v>
      </c>
      <c r="BH320" s="181">
        <f>IF(N320="sníž. přenesená",J320,0)</f>
        <v>0</v>
      </c>
      <c r="BI320" s="181">
        <f>IF(N320="nulová",J320,0)</f>
        <v>0</v>
      </c>
      <c r="BJ320" s="16" t="s">
        <v>84</v>
      </c>
      <c r="BK320" s="181">
        <f>ROUND(I320*H320,2)</f>
        <v>0</v>
      </c>
      <c r="BL320" s="16" t="s">
        <v>136</v>
      </c>
      <c r="BM320" s="180" t="s">
        <v>589</v>
      </c>
    </row>
    <row r="321" s="2" customFormat="1" ht="16.5" customHeight="1">
      <c r="A321" s="35"/>
      <c r="B321" s="168"/>
      <c r="C321" s="191" t="s">
        <v>590</v>
      </c>
      <c r="D321" s="191" t="s">
        <v>217</v>
      </c>
      <c r="E321" s="192" t="s">
        <v>591</v>
      </c>
      <c r="F321" s="193" t="s">
        <v>592</v>
      </c>
      <c r="G321" s="194" t="s">
        <v>163</v>
      </c>
      <c r="H321" s="195">
        <v>8</v>
      </c>
      <c r="I321" s="196"/>
      <c r="J321" s="197">
        <f>ROUND(I321*H321,2)</f>
        <v>0</v>
      </c>
      <c r="K321" s="193" t="s">
        <v>135</v>
      </c>
      <c r="L321" s="198"/>
      <c r="M321" s="199" t="s">
        <v>1</v>
      </c>
      <c r="N321" s="200" t="s">
        <v>41</v>
      </c>
      <c r="O321" s="74"/>
      <c r="P321" s="178">
        <f>O321*H321</f>
        <v>0</v>
      </c>
      <c r="Q321" s="178">
        <v>0.0077000000000000002</v>
      </c>
      <c r="R321" s="178">
        <f>Q321*H321</f>
        <v>0.061600000000000002</v>
      </c>
      <c r="S321" s="178">
        <v>0</v>
      </c>
      <c r="T321" s="179">
        <f>S321*H321</f>
        <v>0</v>
      </c>
      <c r="U321" s="35"/>
      <c r="V321" s="35"/>
      <c r="W321" s="35"/>
      <c r="X321" s="35"/>
      <c r="Y321" s="35"/>
      <c r="Z321" s="35"/>
      <c r="AA321" s="35"/>
      <c r="AB321" s="35"/>
      <c r="AC321" s="35"/>
      <c r="AD321" s="35"/>
      <c r="AE321" s="35"/>
      <c r="AR321" s="180" t="s">
        <v>165</v>
      </c>
      <c r="AT321" s="180" t="s">
        <v>217</v>
      </c>
      <c r="AU321" s="180" t="s">
        <v>86</v>
      </c>
      <c r="AY321" s="16" t="s">
        <v>129</v>
      </c>
      <c r="BE321" s="181">
        <f>IF(N321="základní",J321,0)</f>
        <v>0</v>
      </c>
      <c r="BF321" s="181">
        <f>IF(N321="snížená",J321,0)</f>
        <v>0</v>
      </c>
      <c r="BG321" s="181">
        <f>IF(N321="zákl. přenesená",J321,0)</f>
        <v>0</v>
      </c>
      <c r="BH321" s="181">
        <f>IF(N321="sníž. přenesená",J321,0)</f>
        <v>0</v>
      </c>
      <c r="BI321" s="181">
        <f>IF(N321="nulová",J321,0)</f>
        <v>0</v>
      </c>
      <c r="BJ321" s="16" t="s">
        <v>84</v>
      </c>
      <c r="BK321" s="181">
        <f>ROUND(I321*H321,2)</f>
        <v>0</v>
      </c>
      <c r="BL321" s="16" t="s">
        <v>136</v>
      </c>
      <c r="BM321" s="180" t="s">
        <v>593</v>
      </c>
    </row>
    <row r="322" s="2" customFormat="1" ht="16.5" customHeight="1">
      <c r="A322" s="35"/>
      <c r="B322" s="168"/>
      <c r="C322" s="169" t="s">
        <v>594</v>
      </c>
      <c r="D322" s="169" t="s">
        <v>131</v>
      </c>
      <c r="E322" s="170" t="s">
        <v>595</v>
      </c>
      <c r="F322" s="171" t="s">
        <v>596</v>
      </c>
      <c r="G322" s="172" t="s">
        <v>141</v>
      </c>
      <c r="H322" s="173">
        <v>1</v>
      </c>
      <c r="I322" s="174"/>
      <c r="J322" s="175">
        <f>ROUND(I322*H322,2)</f>
        <v>0</v>
      </c>
      <c r="K322" s="171" t="s">
        <v>135</v>
      </c>
      <c r="L322" s="36"/>
      <c r="M322" s="176" t="s">
        <v>1</v>
      </c>
      <c r="N322" s="177" t="s">
        <v>41</v>
      </c>
      <c r="O322" s="74"/>
      <c r="P322" s="178">
        <f>O322*H322</f>
        <v>0</v>
      </c>
      <c r="Q322" s="178">
        <v>0.072870000000000004</v>
      </c>
      <c r="R322" s="178">
        <f>Q322*H322</f>
        <v>0.072870000000000004</v>
      </c>
      <c r="S322" s="178">
        <v>0</v>
      </c>
      <c r="T322" s="179">
        <f>S322*H322</f>
        <v>0</v>
      </c>
      <c r="U322" s="35"/>
      <c r="V322" s="35"/>
      <c r="W322" s="35"/>
      <c r="X322" s="35"/>
      <c r="Y322" s="35"/>
      <c r="Z322" s="35"/>
      <c r="AA322" s="35"/>
      <c r="AB322" s="35"/>
      <c r="AC322" s="35"/>
      <c r="AD322" s="35"/>
      <c r="AE322" s="35"/>
      <c r="AR322" s="180" t="s">
        <v>136</v>
      </c>
      <c r="AT322" s="180" t="s">
        <v>131</v>
      </c>
      <c r="AU322" s="180" t="s">
        <v>86</v>
      </c>
      <c r="AY322" s="16" t="s">
        <v>129</v>
      </c>
      <c r="BE322" s="181">
        <f>IF(N322="základní",J322,0)</f>
        <v>0</v>
      </c>
      <c r="BF322" s="181">
        <f>IF(N322="snížená",J322,0)</f>
        <v>0</v>
      </c>
      <c r="BG322" s="181">
        <f>IF(N322="zákl. přenesená",J322,0)</f>
        <v>0</v>
      </c>
      <c r="BH322" s="181">
        <f>IF(N322="sníž. přenesená",J322,0)</f>
        <v>0</v>
      </c>
      <c r="BI322" s="181">
        <f>IF(N322="nulová",J322,0)</f>
        <v>0</v>
      </c>
      <c r="BJ322" s="16" t="s">
        <v>84</v>
      </c>
      <c r="BK322" s="181">
        <f>ROUND(I322*H322,2)</f>
        <v>0</v>
      </c>
      <c r="BL322" s="16" t="s">
        <v>136</v>
      </c>
      <c r="BM322" s="180" t="s">
        <v>597</v>
      </c>
    </row>
    <row r="323" s="13" customFormat="1">
      <c r="A323" s="13"/>
      <c r="B323" s="182"/>
      <c r="C323" s="13"/>
      <c r="D323" s="183" t="s">
        <v>138</v>
      </c>
      <c r="E323" s="184" t="s">
        <v>1</v>
      </c>
      <c r="F323" s="185" t="s">
        <v>598</v>
      </c>
      <c r="G323" s="13"/>
      <c r="H323" s="186">
        <v>1</v>
      </c>
      <c r="I323" s="187"/>
      <c r="J323" s="13"/>
      <c r="K323" s="13"/>
      <c r="L323" s="182"/>
      <c r="M323" s="188"/>
      <c r="N323" s="189"/>
      <c r="O323" s="189"/>
      <c r="P323" s="189"/>
      <c r="Q323" s="189"/>
      <c r="R323" s="189"/>
      <c r="S323" s="189"/>
      <c r="T323" s="190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T323" s="184" t="s">
        <v>138</v>
      </c>
      <c r="AU323" s="184" t="s">
        <v>86</v>
      </c>
      <c r="AV323" s="13" t="s">
        <v>86</v>
      </c>
      <c r="AW323" s="13" t="s">
        <v>32</v>
      </c>
      <c r="AX323" s="13" t="s">
        <v>84</v>
      </c>
      <c r="AY323" s="184" t="s">
        <v>129</v>
      </c>
    </row>
    <row r="324" s="2" customFormat="1" ht="21.75" customHeight="1">
      <c r="A324" s="35"/>
      <c r="B324" s="168"/>
      <c r="C324" s="169" t="s">
        <v>599</v>
      </c>
      <c r="D324" s="169" t="s">
        <v>131</v>
      </c>
      <c r="E324" s="170" t="s">
        <v>600</v>
      </c>
      <c r="F324" s="171" t="s">
        <v>601</v>
      </c>
      <c r="G324" s="172" t="s">
        <v>141</v>
      </c>
      <c r="H324" s="173">
        <v>1</v>
      </c>
      <c r="I324" s="174"/>
      <c r="J324" s="175">
        <f>ROUND(I324*H324,2)</f>
        <v>0</v>
      </c>
      <c r="K324" s="171" t="s">
        <v>135</v>
      </c>
      <c r="L324" s="36"/>
      <c r="M324" s="176" t="s">
        <v>1</v>
      </c>
      <c r="N324" s="177" t="s">
        <v>41</v>
      </c>
      <c r="O324" s="74"/>
      <c r="P324" s="178">
        <f>O324*H324</f>
        <v>0</v>
      </c>
      <c r="Q324" s="178">
        <v>0</v>
      </c>
      <c r="R324" s="178">
        <f>Q324*H324</f>
        <v>0</v>
      </c>
      <c r="S324" s="178">
        <v>0.086999999999999994</v>
      </c>
      <c r="T324" s="179">
        <f>S324*H324</f>
        <v>0.086999999999999994</v>
      </c>
      <c r="U324" s="35"/>
      <c r="V324" s="35"/>
      <c r="W324" s="35"/>
      <c r="X324" s="35"/>
      <c r="Y324" s="35"/>
      <c r="Z324" s="35"/>
      <c r="AA324" s="35"/>
      <c r="AB324" s="35"/>
      <c r="AC324" s="35"/>
      <c r="AD324" s="35"/>
      <c r="AE324" s="35"/>
      <c r="AR324" s="180" t="s">
        <v>136</v>
      </c>
      <c r="AT324" s="180" t="s">
        <v>131</v>
      </c>
      <c r="AU324" s="180" t="s">
        <v>86</v>
      </c>
      <c r="AY324" s="16" t="s">
        <v>129</v>
      </c>
      <c r="BE324" s="181">
        <f>IF(N324="základní",J324,0)</f>
        <v>0</v>
      </c>
      <c r="BF324" s="181">
        <f>IF(N324="snížená",J324,0)</f>
        <v>0</v>
      </c>
      <c r="BG324" s="181">
        <f>IF(N324="zákl. přenesená",J324,0)</f>
        <v>0</v>
      </c>
      <c r="BH324" s="181">
        <f>IF(N324="sníž. přenesená",J324,0)</f>
        <v>0</v>
      </c>
      <c r="BI324" s="181">
        <f>IF(N324="nulová",J324,0)</f>
        <v>0</v>
      </c>
      <c r="BJ324" s="16" t="s">
        <v>84</v>
      </c>
      <c r="BK324" s="181">
        <f>ROUND(I324*H324,2)</f>
        <v>0</v>
      </c>
      <c r="BL324" s="16" t="s">
        <v>136</v>
      </c>
      <c r="BM324" s="180" t="s">
        <v>602</v>
      </c>
    </row>
    <row r="325" s="12" customFormat="1" ht="22.8" customHeight="1">
      <c r="A325" s="12"/>
      <c r="B325" s="155"/>
      <c r="C325" s="12"/>
      <c r="D325" s="156" t="s">
        <v>75</v>
      </c>
      <c r="E325" s="166" t="s">
        <v>603</v>
      </c>
      <c r="F325" s="166" t="s">
        <v>604</v>
      </c>
      <c r="G325" s="12"/>
      <c r="H325" s="12"/>
      <c r="I325" s="158"/>
      <c r="J325" s="167">
        <f>BK325</f>
        <v>0</v>
      </c>
      <c r="K325" s="12"/>
      <c r="L325" s="155"/>
      <c r="M325" s="160"/>
      <c r="N325" s="161"/>
      <c r="O325" s="161"/>
      <c r="P325" s="162">
        <f>SUM(P326:P330)</f>
        <v>0</v>
      </c>
      <c r="Q325" s="161"/>
      <c r="R325" s="162">
        <f>SUM(R326:R330)</f>
        <v>0</v>
      </c>
      <c r="S325" s="161"/>
      <c r="T325" s="163">
        <f>SUM(T326:T330)</f>
        <v>0</v>
      </c>
      <c r="U325" s="12"/>
      <c r="V325" s="12"/>
      <c r="W325" s="12"/>
      <c r="X325" s="12"/>
      <c r="Y325" s="12"/>
      <c r="Z325" s="12"/>
      <c r="AA325" s="12"/>
      <c r="AB325" s="12"/>
      <c r="AC325" s="12"/>
      <c r="AD325" s="12"/>
      <c r="AE325" s="12"/>
      <c r="AR325" s="156" t="s">
        <v>84</v>
      </c>
      <c r="AT325" s="164" t="s">
        <v>75</v>
      </c>
      <c r="AU325" s="164" t="s">
        <v>84</v>
      </c>
      <c r="AY325" s="156" t="s">
        <v>129</v>
      </c>
      <c r="BK325" s="165">
        <f>SUM(BK326:BK330)</f>
        <v>0</v>
      </c>
    </row>
    <row r="326" s="2" customFormat="1" ht="21.75" customHeight="1">
      <c r="A326" s="35"/>
      <c r="B326" s="168"/>
      <c r="C326" s="169" t="s">
        <v>605</v>
      </c>
      <c r="D326" s="169" t="s">
        <v>131</v>
      </c>
      <c r="E326" s="170" t="s">
        <v>606</v>
      </c>
      <c r="F326" s="171" t="s">
        <v>607</v>
      </c>
      <c r="G326" s="172" t="s">
        <v>208</v>
      </c>
      <c r="H326" s="173">
        <v>251.87200000000001</v>
      </c>
      <c r="I326" s="174"/>
      <c r="J326" s="175">
        <f>ROUND(I326*H326,2)</f>
        <v>0</v>
      </c>
      <c r="K326" s="171" t="s">
        <v>135</v>
      </c>
      <c r="L326" s="36"/>
      <c r="M326" s="176" t="s">
        <v>1</v>
      </c>
      <c r="N326" s="177" t="s">
        <v>41</v>
      </c>
      <c r="O326" s="74"/>
      <c r="P326" s="178">
        <f>O326*H326</f>
        <v>0</v>
      </c>
      <c r="Q326" s="178">
        <v>0</v>
      </c>
      <c r="R326" s="178">
        <f>Q326*H326</f>
        <v>0</v>
      </c>
      <c r="S326" s="178">
        <v>0</v>
      </c>
      <c r="T326" s="179">
        <f>S326*H326</f>
        <v>0</v>
      </c>
      <c r="U326" s="35"/>
      <c r="V326" s="35"/>
      <c r="W326" s="35"/>
      <c r="X326" s="35"/>
      <c r="Y326" s="35"/>
      <c r="Z326" s="35"/>
      <c r="AA326" s="35"/>
      <c r="AB326" s="35"/>
      <c r="AC326" s="35"/>
      <c r="AD326" s="35"/>
      <c r="AE326" s="35"/>
      <c r="AR326" s="180" t="s">
        <v>136</v>
      </c>
      <c r="AT326" s="180" t="s">
        <v>131</v>
      </c>
      <c r="AU326" s="180" t="s">
        <v>86</v>
      </c>
      <c r="AY326" s="16" t="s">
        <v>129</v>
      </c>
      <c r="BE326" s="181">
        <f>IF(N326="základní",J326,0)</f>
        <v>0</v>
      </c>
      <c r="BF326" s="181">
        <f>IF(N326="snížená",J326,0)</f>
        <v>0</v>
      </c>
      <c r="BG326" s="181">
        <f>IF(N326="zákl. přenesená",J326,0)</f>
        <v>0</v>
      </c>
      <c r="BH326" s="181">
        <f>IF(N326="sníž. přenesená",J326,0)</f>
        <v>0</v>
      </c>
      <c r="BI326" s="181">
        <f>IF(N326="nulová",J326,0)</f>
        <v>0</v>
      </c>
      <c r="BJ326" s="16" t="s">
        <v>84</v>
      </c>
      <c r="BK326" s="181">
        <f>ROUND(I326*H326,2)</f>
        <v>0</v>
      </c>
      <c r="BL326" s="16" t="s">
        <v>136</v>
      </c>
      <c r="BM326" s="180" t="s">
        <v>608</v>
      </c>
    </row>
    <row r="327" s="2" customFormat="1" ht="24.15" customHeight="1">
      <c r="A327" s="35"/>
      <c r="B327" s="168"/>
      <c r="C327" s="169" t="s">
        <v>609</v>
      </c>
      <c r="D327" s="169" t="s">
        <v>131</v>
      </c>
      <c r="E327" s="170" t="s">
        <v>610</v>
      </c>
      <c r="F327" s="171" t="s">
        <v>611</v>
      </c>
      <c r="G327" s="172" t="s">
        <v>208</v>
      </c>
      <c r="H327" s="173">
        <v>4785.5680000000002</v>
      </c>
      <c r="I327" s="174"/>
      <c r="J327" s="175">
        <f>ROUND(I327*H327,2)</f>
        <v>0</v>
      </c>
      <c r="K327" s="171" t="s">
        <v>135</v>
      </c>
      <c r="L327" s="36"/>
      <c r="M327" s="176" t="s">
        <v>1</v>
      </c>
      <c r="N327" s="177" t="s">
        <v>41</v>
      </c>
      <c r="O327" s="74"/>
      <c r="P327" s="178">
        <f>O327*H327</f>
        <v>0</v>
      </c>
      <c r="Q327" s="178">
        <v>0</v>
      </c>
      <c r="R327" s="178">
        <f>Q327*H327</f>
        <v>0</v>
      </c>
      <c r="S327" s="178">
        <v>0</v>
      </c>
      <c r="T327" s="179">
        <f>S327*H327</f>
        <v>0</v>
      </c>
      <c r="U327" s="35"/>
      <c r="V327" s="35"/>
      <c r="W327" s="35"/>
      <c r="X327" s="35"/>
      <c r="Y327" s="35"/>
      <c r="Z327" s="35"/>
      <c r="AA327" s="35"/>
      <c r="AB327" s="35"/>
      <c r="AC327" s="35"/>
      <c r="AD327" s="35"/>
      <c r="AE327" s="35"/>
      <c r="AR327" s="180" t="s">
        <v>136</v>
      </c>
      <c r="AT327" s="180" t="s">
        <v>131</v>
      </c>
      <c r="AU327" s="180" t="s">
        <v>86</v>
      </c>
      <c r="AY327" s="16" t="s">
        <v>129</v>
      </c>
      <c r="BE327" s="181">
        <f>IF(N327="základní",J327,0)</f>
        <v>0</v>
      </c>
      <c r="BF327" s="181">
        <f>IF(N327="snížená",J327,0)</f>
        <v>0</v>
      </c>
      <c r="BG327" s="181">
        <f>IF(N327="zákl. přenesená",J327,0)</f>
        <v>0</v>
      </c>
      <c r="BH327" s="181">
        <f>IF(N327="sníž. přenesená",J327,0)</f>
        <v>0</v>
      </c>
      <c r="BI327" s="181">
        <f>IF(N327="nulová",J327,0)</f>
        <v>0</v>
      </c>
      <c r="BJ327" s="16" t="s">
        <v>84</v>
      </c>
      <c r="BK327" s="181">
        <f>ROUND(I327*H327,2)</f>
        <v>0</v>
      </c>
      <c r="BL327" s="16" t="s">
        <v>136</v>
      </c>
      <c r="BM327" s="180" t="s">
        <v>612</v>
      </c>
    </row>
    <row r="328" s="13" customFormat="1">
      <c r="A328" s="13"/>
      <c r="B328" s="182"/>
      <c r="C328" s="13"/>
      <c r="D328" s="183" t="s">
        <v>138</v>
      </c>
      <c r="E328" s="13"/>
      <c r="F328" s="185" t="s">
        <v>613</v>
      </c>
      <c r="G328" s="13"/>
      <c r="H328" s="186">
        <v>4785.5680000000002</v>
      </c>
      <c r="I328" s="187"/>
      <c r="J328" s="13"/>
      <c r="K328" s="13"/>
      <c r="L328" s="182"/>
      <c r="M328" s="188"/>
      <c r="N328" s="189"/>
      <c r="O328" s="189"/>
      <c r="P328" s="189"/>
      <c r="Q328" s="189"/>
      <c r="R328" s="189"/>
      <c r="S328" s="189"/>
      <c r="T328" s="190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T328" s="184" t="s">
        <v>138</v>
      </c>
      <c r="AU328" s="184" t="s">
        <v>86</v>
      </c>
      <c r="AV328" s="13" t="s">
        <v>86</v>
      </c>
      <c r="AW328" s="13" t="s">
        <v>3</v>
      </c>
      <c r="AX328" s="13" t="s">
        <v>84</v>
      </c>
      <c r="AY328" s="184" t="s">
        <v>129</v>
      </c>
    </row>
    <row r="329" s="2" customFormat="1" ht="37.8" customHeight="1">
      <c r="A329" s="35"/>
      <c r="B329" s="168"/>
      <c r="C329" s="169" t="s">
        <v>614</v>
      </c>
      <c r="D329" s="169" t="s">
        <v>131</v>
      </c>
      <c r="E329" s="170" t="s">
        <v>615</v>
      </c>
      <c r="F329" s="171" t="s">
        <v>616</v>
      </c>
      <c r="G329" s="172" t="s">
        <v>208</v>
      </c>
      <c r="H329" s="173">
        <v>15.305999999999999</v>
      </c>
      <c r="I329" s="174"/>
      <c r="J329" s="175">
        <f>ROUND(I329*H329,2)</f>
        <v>0</v>
      </c>
      <c r="K329" s="171" t="s">
        <v>135</v>
      </c>
      <c r="L329" s="36"/>
      <c r="M329" s="176" t="s">
        <v>1</v>
      </c>
      <c r="N329" s="177" t="s">
        <v>41</v>
      </c>
      <c r="O329" s="74"/>
      <c r="P329" s="178">
        <f>O329*H329</f>
        <v>0</v>
      </c>
      <c r="Q329" s="178">
        <v>0</v>
      </c>
      <c r="R329" s="178">
        <f>Q329*H329</f>
        <v>0</v>
      </c>
      <c r="S329" s="178">
        <v>0</v>
      </c>
      <c r="T329" s="179">
        <f>S329*H329</f>
        <v>0</v>
      </c>
      <c r="U329" s="35"/>
      <c r="V329" s="35"/>
      <c r="W329" s="35"/>
      <c r="X329" s="35"/>
      <c r="Y329" s="35"/>
      <c r="Z329" s="35"/>
      <c r="AA329" s="35"/>
      <c r="AB329" s="35"/>
      <c r="AC329" s="35"/>
      <c r="AD329" s="35"/>
      <c r="AE329" s="35"/>
      <c r="AR329" s="180" t="s">
        <v>136</v>
      </c>
      <c r="AT329" s="180" t="s">
        <v>131</v>
      </c>
      <c r="AU329" s="180" t="s">
        <v>86</v>
      </c>
      <c r="AY329" s="16" t="s">
        <v>129</v>
      </c>
      <c r="BE329" s="181">
        <f>IF(N329="základní",J329,0)</f>
        <v>0</v>
      </c>
      <c r="BF329" s="181">
        <f>IF(N329="snížená",J329,0)</f>
        <v>0</v>
      </c>
      <c r="BG329" s="181">
        <f>IF(N329="zákl. přenesená",J329,0)</f>
        <v>0</v>
      </c>
      <c r="BH329" s="181">
        <f>IF(N329="sníž. přenesená",J329,0)</f>
        <v>0</v>
      </c>
      <c r="BI329" s="181">
        <f>IF(N329="nulová",J329,0)</f>
        <v>0</v>
      </c>
      <c r="BJ329" s="16" t="s">
        <v>84</v>
      </c>
      <c r="BK329" s="181">
        <f>ROUND(I329*H329,2)</f>
        <v>0</v>
      </c>
      <c r="BL329" s="16" t="s">
        <v>136</v>
      </c>
      <c r="BM329" s="180" t="s">
        <v>617</v>
      </c>
    </row>
    <row r="330" s="2" customFormat="1" ht="44.25" customHeight="1">
      <c r="A330" s="35"/>
      <c r="B330" s="168"/>
      <c r="C330" s="169" t="s">
        <v>618</v>
      </c>
      <c r="D330" s="169" t="s">
        <v>131</v>
      </c>
      <c r="E330" s="170" t="s">
        <v>619</v>
      </c>
      <c r="F330" s="171" t="s">
        <v>620</v>
      </c>
      <c r="G330" s="172" t="s">
        <v>208</v>
      </c>
      <c r="H330" s="173">
        <v>236.73500000000001</v>
      </c>
      <c r="I330" s="174"/>
      <c r="J330" s="175">
        <f>ROUND(I330*H330,2)</f>
        <v>0</v>
      </c>
      <c r="K330" s="171" t="s">
        <v>135</v>
      </c>
      <c r="L330" s="36"/>
      <c r="M330" s="176" t="s">
        <v>1</v>
      </c>
      <c r="N330" s="177" t="s">
        <v>41</v>
      </c>
      <c r="O330" s="74"/>
      <c r="P330" s="178">
        <f>O330*H330</f>
        <v>0</v>
      </c>
      <c r="Q330" s="178">
        <v>0</v>
      </c>
      <c r="R330" s="178">
        <f>Q330*H330</f>
        <v>0</v>
      </c>
      <c r="S330" s="178">
        <v>0</v>
      </c>
      <c r="T330" s="179">
        <f>S330*H330</f>
        <v>0</v>
      </c>
      <c r="U330" s="35"/>
      <c r="V330" s="35"/>
      <c r="W330" s="35"/>
      <c r="X330" s="35"/>
      <c r="Y330" s="35"/>
      <c r="Z330" s="35"/>
      <c r="AA330" s="35"/>
      <c r="AB330" s="35"/>
      <c r="AC330" s="35"/>
      <c r="AD330" s="35"/>
      <c r="AE330" s="35"/>
      <c r="AR330" s="180" t="s">
        <v>136</v>
      </c>
      <c r="AT330" s="180" t="s">
        <v>131</v>
      </c>
      <c r="AU330" s="180" t="s">
        <v>86</v>
      </c>
      <c r="AY330" s="16" t="s">
        <v>129</v>
      </c>
      <c r="BE330" s="181">
        <f>IF(N330="základní",J330,0)</f>
        <v>0</v>
      </c>
      <c r="BF330" s="181">
        <f>IF(N330="snížená",J330,0)</f>
        <v>0</v>
      </c>
      <c r="BG330" s="181">
        <f>IF(N330="zákl. přenesená",J330,0)</f>
        <v>0</v>
      </c>
      <c r="BH330" s="181">
        <f>IF(N330="sníž. přenesená",J330,0)</f>
        <v>0</v>
      </c>
      <c r="BI330" s="181">
        <f>IF(N330="nulová",J330,0)</f>
        <v>0</v>
      </c>
      <c r="BJ330" s="16" t="s">
        <v>84</v>
      </c>
      <c r="BK330" s="181">
        <f>ROUND(I330*H330,2)</f>
        <v>0</v>
      </c>
      <c r="BL330" s="16" t="s">
        <v>136</v>
      </c>
      <c r="BM330" s="180" t="s">
        <v>621</v>
      </c>
    </row>
    <row r="331" s="12" customFormat="1" ht="22.8" customHeight="1">
      <c r="A331" s="12"/>
      <c r="B331" s="155"/>
      <c r="C331" s="12"/>
      <c r="D331" s="156" t="s">
        <v>75</v>
      </c>
      <c r="E331" s="166" t="s">
        <v>622</v>
      </c>
      <c r="F331" s="166" t="s">
        <v>623</v>
      </c>
      <c r="G331" s="12"/>
      <c r="H331" s="12"/>
      <c r="I331" s="158"/>
      <c r="J331" s="167">
        <f>BK331</f>
        <v>0</v>
      </c>
      <c r="K331" s="12"/>
      <c r="L331" s="155"/>
      <c r="M331" s="160"/>
      <c r="N331" s="161"/>
      <c r="O331" s="161"/>
      <c r="P331" s="162">
        <f>P332</f>
        <v>0</v>
      </c>
      <c r="Q331" s="161"/>
      <c r="R331" s="162">
        <f>R332</f>
        <v>0</v>
      </c>
      <c r="S331" s="161"/>
      <c r="T331" s="163">
        <f>T332</f>
        <v>0</v>
      </c>
      <c r="U331" s="12"/>
      <c r="V331" s="12"/>
      <c r="W331" s="12"/>
      <c r="X331" s="12"/>
      <c r="Y331" s="12"/>
      <c r="Z331" s="12"/>
      <c r="AA331" s="12"/>
      <c r="AB331" s="12"/>
      <c r="AC331" s="12"/>
      <c r="AD331" s="12"/>
      <c r="AE331" s="12"/>
      <c r="AR331" s="156" t="s">
        <v>84</v>
      </c>
      <c r="AT331" s="164" t="s">
        <v>75</v>
      </c>
      <c r="AU331" s="164" t="s">
        <v>84</v>
      </c>
      <c r="AY331" s="156" t="s">
        <v>129</v>
      </c>
      <c r="BK331" s="165">
        <f>BK332</f>
        <v>0</v>
      </c>
    </row>
    <row r="332" s="2" customFormat="1" ht="33" customHeight="1">
      <c r="A332" s="35"/>
      <c r="B332" s="168"/>
      <c r="C332" s="169" t="s">
        <v>624</v>
      </c>
      <c r="D332" s="169" t="s">
        <v>131</v>
      </c>
      <c r="E332" s="170" t="s">
        <v>625</v>
      </c>
      <c r="F332" s="171" t="s">
        <v>626</v>
      </c>
      <c r="G332" s="172" t="s">
        <v>208</v>
      </c>
      <c r="H332" s="173">
        <v>712.38</v>
      </c>
      <c r="I332" s="174"/>
      <c r="J332" s="175">
        <f>ROUND(I332*H332,2)</f>
        <v>0</v>
      </c>
      <c r="K332" s="171" t="s">
        <v>135</v>
      </c>
      <c r="L332" s="36"/>
      <c r="M332" s="176" t="s">
        <v>1</v>
      </c>
      <c r="N332" s="177" t="s">
        <v>41</v>
      </c>
      <c r="O332" s="74"/>
      <c r="P332" s="178">
        <f>O332*H332</f>
        <v>0</v>
      </c>
      <c r="Q332" s="178">
        <v>0</v>
      </c>
      <c r="R332" s="178">
        <f>Q332*H332</f>
        <v>0</v>
      </c>
      <c r="S332" s="178">
        <v>0</v>
      </c>
      <c r="T332" s="179">
        <f>S332*H332</f>
        <v>0</v>
      </c>
      <c r="U332" s="35"/>
      <c r="V332" s="35"/>
      <c r="W332" s="35"/>
      <c r="X332" s="35"/>
      <c r="Y332" s="35"/>
      <c r="Z332" s="35"/>
      <c r="AA332" s="35"/>
      <c r="AB332" s="35"/>
      <c r="AC332" s="35"/>
      <c r="AD332" s="35"/>
      <c r="AE332" s="35"/>
      <c r="AR332" s="180" t="s">
        <v>136</v>
      </c>
      <c r="AT332" s="180" t="s">
        <v>131</v>
      </c>
      <c r="AU332" s="180" t="s">
        <v>86</v>
      </c>
      <c r="AY332" s="16" t="s">
        <v>129</v>
      </c>
      <c r="BE332" s="181">
        <f>IF(N332="základní",J332,0)</f>
        <v>0</v>
      </c>
      <c r="BF332" s="181">
        <f>IF(N332="snížená",J332,0)</f>
        <v>0</v>
      </c>
      <c r="BG332" s="181">
        <f>IF(N332="zákl. přenesená",J332,0)</f>
        <v>0</v>
      </c>
      <c r="BH332" s="181">
        <f>IF(N332="sníž. přenesená",J332,0)</f>
        <v>0</v>
      </c>
      <c r="BI332" s="181">
        <f>IF(N332="nulová",J332,0)</f>
        <v>0</v>
      </c>
      <c r="BJ332" s="16" t="s">
        <v>84</v>
      </c>
      <c r="BK332" s="181">
        <f>ROUND(I332*H332,2)</f>
        <v>0</v>
      </c>
      <c r="BL332" s="16" t="s">
        <v>136</v>
      </c>
      <c r="BM332" s="180" t="s">
        <v>627</v>
      </c>
    </row>
    <row r="333" s="12" customFormat="1" ht="25.92" customHeight="1">
      <c r="A333" s="12"/>
      <c r="B333" s="155"/>
      <c r="C333" s="12"/>
      <c r="D333" s="156" t="s">
        <v>75</v>
      </c>
      <c r="E333" s="157" t="s">
        <v>628</v>
      </c>
      <c r="F333" s="157" t="s">
        <v>629</v>
      </c>
      <c r="G333" s="12"/>
      <c r="H333" s="12"/>
      <c r="I333" s="158"/>
      <c r="J333" s="159">
        <f>BK333</f>
        <v>0</v>
      </c>
      <c r="K333" s="12"/>
      <c r="L333" s="155"/>
      <c r="M333" s="160"/>
      <c r="N333" s="161"/>
      <c r="O333" s="161"/>
      <c r="P333" s="162">
        <f>P334+P348</f>
        <v>0</v>
      </c>
      <c r="Q333" s="161"/>
      <c r="R333" s="162">
        <f>R334+R348</f>
        <v>0.38009999999999999</v>
      </c>
      <c r="S333" s="161"/>
      <c r="T333" s="163">
        <f>T334+T348</f>
        <v>0</v>
      </c>
      <c r="U333" s="12"/>
      <c r="V333" s="12"/>
      <c r="W333" s="12"/>
      <c r="X333" s="12"/>
      <c r="Y333" s="12"/>
      <c r="Z333" s="12"/>
      <c r="AA333" s="12"/>
      <c r="AB333" s="12"/>
      <c r="AC333" s="12"/>
      <c r="AD333" s="12"/>
      <c r="AE333" s="12"/>
      <c r="AR333" s="156" t="s">
        <v>86</v>
      </c>
      <c r="AT333" s="164" t="s">
        <v>75</v>
      </c>
      <c r="AU333" s="164" t="s">
        <v>76</v>
      </c>
      <c r="AY333" s="156" t="s">
        <v>129</v>
      </c>
      <c r="BK333" s="165">
        <f>BK334+BK348</f>
        <v>0</v>
      </c>
    </row>
    <row r="334" s="12" customFormat="1" ht="22.8" customHeight="1">
      <c r="A334" s="12"/>
      <c r="B334" s="155"/>
      <c r="C334" s="12"/>
      <c r="D334" s="156" t="s">
        <v>75</v>
      </c>
      <c r="E334" s="166" t="s">
        <v>630</v>
      </c>
      <c r="F334" s="166" t="s">
        <v>631</v>
      </c>
      <c r="G334" s="12"/>
      <c r="H334" s="12"/>
      <c r="I334" s="158"/>
      <c r="J334" s="167">
        <f>BK334</f>
        <v>0</v>
      </c>
      <c r="K334" s="12"/>
      <c r="L334" s="155"/>
      <c r="M334" s="160"/>
      <c r="N334" s="161"/>
      <c r="O334" s="161"/>
      <c r="P334" s="162">
        <f>SUM(P335:P347)</f>
        <v>0</v>
      </c>
      <c r="Q334" s="161"/>
      <c r="R334" s="162">
        <f>SUM(R335:R347)</f>
        <v>0.38009999999999999</v>
      </c>
      <c r="S334" s="161"/>
      <c r="T334" s="163">
        <f>SUM(T335:T347)</f>
        <v>0</v>
      </c>
      <c r="U334" s="12"/>
      <c r="V334" s="12"/>
      <c r="W334" s="12"/>
      <c r="X334" s="12"/>
      <c r="Y334" s="12"/>
      <c r="Z334" s="12"/>
      <c r="AA334" s="12"/>
      <c r="AB334" s="12"/>
      <c r="AC334" s="12"/>
      <c r="AD334" s="12"/>
      <c r="AE334" s="12"/>
      <c r="AR334" s="156" t="s">
        <v>86</v>
      </c>
      <c r="AT334" s="164" t="s">
        <v>75</v>
      </c>
      <c r="AU334" s="164" t="s">
        <v>84</v>
      </c>
      <c r="AY334" s="156" t="s">
        <v>129</v>
      </c>
      <c r="BK334" s="165">
        <f>SUM(BK335:BK347)</f>
        <v>0</v>
      </c>
    </row>
    <row r="335" s="2" customFormat="1" ht="24.15" customHeight="1">
      <c r="A335" s="35"/>
      <c r="B335" s="168"/>
      <c r="C335" s="169" t="s">
        <v>632</v>
      </c>
      <c r="D335" s="169" t="s">
        <v>131</v>
      </c>
      <c r="E335" s="170" t="s">
        <v>633</v>
      </c>
      <c r="F335" s="171" t="s">
        <v>634</v>
      </c>
      <c r="G335" s="172" t="s">
        <v>134</v>
      </c>
      <c r="H335" s="173">
        <v>496</v>
      </c>
      <c r="I335" s="174"/>
      <c r="J335" s="175">
        <f>ROUND(I335*H335,2)</f>
        <v>0</v>
      </c>
      <c r="K335" s="171" t="s">
        <v>135</v>
      </c>
      <c r="L335" s="36"/>
      <c r="M335" s="176" t="s">
        <v>1</v>
      </c>
      <c r="N335" s="177" t="s">
        <v>41</v>
      </c>
      <c r="O335" s="74"/>
      <c r="P335" s="178">
        <f>O335*H335</f>
        <v>0</v>
      </c>
      <c r="Q335" s="178">
        <v>0</v>
      </c>
      <c r="R335" s="178">
        <f>Q335*H335</f>
        <v>0</v>
      </c>
      <c r="S335" s="178">
        <v>0</v>
      </c>
      <c r="T335" s="179">
        <f>S335*H335</f>
        <v>0</v>
      </c>
      <c r="U335" s="35"/>
      <c r="V335" s="35"/>
      <c r="W335" s="35"/>
      <c r="X335" s="35"/>
      <c r="Y335" s="35"/>
      <c r="Z335" s="35"/>
      <c r="AA335" s="35"/>
      <c r="AB335" s="35"/>
      <c r="AC335" s="35"/>
      <c r="AD335" s="35"/>
      <c r="AE335" s="35"/>
      <c r="AR335" s="180" t="s">
        <v>211</v>
      </c>
      <c r="AT335" s="180" t="s">
        <v>131</v>
      </c>
      <c r="AU335" s="180" t="s">
        <v>86</v>
      </c>
      <c r="AY335" s="16" t="s">
        <v>129</v>
      </c>
      <c r="BE335" s="181">
        <f>IF(N335="základní",J335,0)</f>
        <v>0</v>
      </c>
      <c r="BF335" s="181">
        <f>IF(N335="snížená",J335,0)</f>
        <v>0</v>
      </c>
      <c r="BG335" s="181">
        <f>IF(N335="zákl. přenesená",J335,0)</f>
        <v>0</v>
      </c>
      <c r="BH335" s="181">
        <f>IF(N335="sníž. přenesená",J335,0)</f>
        <v>0</v>
      </c>
      <c r="BI335" s="181">
        <f>IF(N335="nulová",J335,0)</f>
        <v>0</v>
      </c>
      <c r="BJ335" s="16" t="s">
        <v>84</v>
      </c>
      <c r="BK335" s="181">
        <f>ROUND(I335*H335,2)</f>
        <v>0</v>
      </c>
      <c r="BL335" s="16" t="s">
        <v>211</v>
      </c>
      <c r="BM335" s="180" t="s">
        <v>635</v>
      </c>
    </row>
    <row r="336" s="13" customFormat="1">
      <c r="A336" s="13"/>
      <c r="B336" s="182"/>
      <c r="C336" s="13"/>
      <c r="D336" s="183" t="s">
        <v>138</v>
      </c>
      <c r="E336" s="184" t="s">
        <v>1</v>
      </c>
      <c r="F336" s="185" t="s">
        <v>286</v>
      </c>
      <c r="G336" s="13"/>
      <c r="H336" s="186">
        <v>230</v>
      </c>
      <c r="I336" s="187"/>
      <c r="J336" s="13"/>
      <c r="K336" s="13"/>
      <c r="L336" s="182"/>
      <c r="M336" s="188"/>
      <c r="N336" s="189"/>
      <c r="O336" s="189"/>
      <c r="P336" s="189"/>
      <c r="Q336" s="189"/>
      <c r="R336" s="189"/>
      <c r="S336" s="189"/>
      <c r="T336" s="190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T336" s="184" t="s">
        <v>138</v>
      </c>
      <c r="AU336" s="184" t="s">
        <v>86</v>
      </c>
      <c r="AV336" s="13" t="s">
        <v>86</v>
      </c>
      <c r="AW336" s="13" t="s">
        <v>32</v>
      </c>
      <c r="AX336" s="13" t="s">
        <v>76</v>
      </c>
      <c r="AY336" s="184" t="s">
        <v>129</v>
      </c>
    </row>
    <row r="337" s="13" customFormat="1">
      <c r="A337" s="13"/>
      <c r="B337" s="182"/>
      <c r="C337" s="13"/>
      <c r="D337" s="183" t="s">
        <v>138</v>
      </c>
      <c r="E337" s="184" t="s">
        <v>1</v>
      </c>
      <c r="F337" s="185" t="s">
        <v>287</v>
      </c>
      <c r="G337" s="13"/>
      <c r="H337" s="186">
        <v>200</v>
      </c>
      <c r="I337" s="187"/>
      <c r="J337" s="13"/>
      <c r="K337" s="13"/>
      <c r="L337" s="182"/>
      <c r="M337" s="188"/>
      <c r="N337" s="189"/>
      <c r="O337" s="189"/>
      <c r="P337" s="189"/>
      <c r="Q337" s="189"/>
      <c r="R337" s="189"/>
      <c r="S337" s="189"/>
      <c r="T337" s="190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T337" s="184" t="s">
        <v>138</v>
      </c>
      <c r="AU337" s="184" t="s">
        <v>86</v>
      </c>
      <c r="AV337" s="13" t="s">
        <v>86</v>
      </c>
      <c r="AW337" s="13" t="s">
        <v>32</v>
      </c>
      <c r="AX337" s="13" t="s">
        <v>76</v>
      </c>
      <c r="AY337" s="184" t="s">
        <v>129</v>
      </c>
    </row>
    <row r="338" s="13" customFormat="1">
      <c r="A338" s="13"/>
      <c r="B338" s="182"/>
      <c r="C338" s="13"/>
      <c r="D338" s="183" t="s">
        <v>138</v>
      </c>
      <c r="E338" s="184" t="s">
        <v>1</v>
      </c>
      <c r="F338" s="185" t="s">
        <v>288</v>
      </c>
      <c r="G338" s="13"/>
      <c r="H338" s="186">
        <v>50</v>
      </c>
      <c r="I338" s="187"/>
      <c r="J338" s="13"/>
      <c r="K338" s="13"/>
      <c r="L338" s="182"/>
      <c r="M338" s="188"/>
      <c r="N338" s="189"/>
      <c r="O338" s="189"/>
      <c r="P338" s="189"/>
      <c r="Q338" s="189"/>
      <c r="R338" s="189"/>
      <c r="S338" s="189"/>
      <c r="T338" s="190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T338" s="184" t="s">
        <v>138</v>
      </c>
      <c r="AU338" s="184" t="s">
        <v>86</v>
      </c>
      <c r="AV338" s="13" t="s">
        <v>86</v>
      </c>
      <c r="AW338" s="13" t="s">
        <v>32</v>
      </c>
      <c r="AX338" s="13" t="s">
        <v>76</v>
      </c>
      <c r="AY338" s="184" t="s">
        <v>129</v>
      </c>
    </row>
    <row r="339" s="13" customFormat="1">
      <c r="A339" s="13"/>
      <c r="B339" s="182"/>
      <c r="C339" s="13"/>
      <c r="D339" s="183" t="s">
        <v>138</v>
      </c>
      <c r="E339" s="184" t="s">
        <v>1</v>
      </c>
      <c r="F339" s="185" t="s">
        <v>289</v>
      </c>
      <c r="G339" s="13"/>
      <c r="H339" s="186">
        <v>16</v>
      </c>
      <c r="I339" s="187"/>
      <c r="J339" s="13"/>
      <c r="K339" s="13"/>
      <c r="L339" s="182"/>
      <c r="M339" s="188"/>
      <c r="N339" s="189"/>
      <c r="O339" s="189"/>
      <c r="P339" s="189"/>
      <c r="Q339" s="189"/>
      <c r="R339" s="189"/>
      <c r="S339" s="189"/>
      <c r="T339" s="190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T339" s="184" t="s">
        <v>138</v>
      </c>
      <c r="AU339" s="184" t="s">
        <v>86</v>
      </c>
      <c r="AV339" s="13" t="s">
        <v>86</v>
      </c>
      <c r="AW339" s="13" t="s">
        <v>32</v>
      </c>
      <c r="AX339" s="13" t="s">
        <v>76</v>
      </c>
      <c r="AY339" s="184" t="s">
        <v>129</v>
      </c>
    </row>
    <row r="340" s="2" customFormat="1" ht="16.5" customHeight="1">
      <c r="A340" s="35"/>
      <c r="B340" s="168"/>
      <c r="C340" s="191" t="s">
        <v>636</v>
      </c>
      <c r="D340" s="191" t="s">
        <v>217</v>
      </c>
      <c r="E340" s="192" t="s">
        <v>637</v>
      </c>
      <c r="F340" s="193" t="s">
        <v>638</v>
      </c>
      <c r="G340" s="194" t="s">
        <v>134</v>
      </c>
      <c r="H340" s="195">
        <v>570.39999999999998</v>
      </c>
      <c r="I340" s="196"/>
      <c r="J340" s="197">
        <f>ROUND(I340*H340,2)</f>
        <v>0</v>
      </c>
      <c r="K340" s="193" t="s">
        <v>135</v>
      </c>
      <c r="L340" s="198"/>
      <c r="M340" s="199" t="s">
        <v>1</v>
      </c>
      <c r="N340" s="200" t="s">
        <v>41</v>
      </c>
      <c r="O340" s="74"/>
      <c r="P340" s="178">
        <f>O340*H340</f>
        <v>0</v>
      </c>
      <c r="Q340" s="178">
        <v>0.00050000000000000001</v>
      </c>
      <c r="R340" s="178">
        <f>Q340*H340</f>
        <v>0.28520000000000001</v>
      </c>
      <c r="S340" s="178">
        <v>0</v>
      </c>
      <c r="T340" s="179">
        <f>S340*H340</f>
        <v>0</v>
      </c>
      <c r="U340" s="35"/>
      <c r="V340" s="35"/>
      <c r="W340" s="35"/>
      <c r="X340" s="35"/>
      <c r="Y340" s="35"/>
      <c r="Z340" s="35"/>
      <c r="AA340" s="35"/>
      <c r="AB340" s="35"/>
      <c r="AC340" s="35"/>
      <c r="AD340" s="35"/>
      <c r="AE340" s="35"/>
      <c r="AR340" s="180" t="s">
        <v>298</v>
      </c>
      <c r="AT340" s="180" t="s">
        <v>217</v>
      </c>
      <c r="AU340" s="180" t="s">
        <v>86</v>
      </c>
      <c r="AY340" s="16" t="s">
        <v>129</v>
      </c>
      <c r="BE340" s="181">
        <f>IF(N340="základní",J340,0)</f>
        <v>0</v>
      </c>
      <c r="BF340" s="181">
        <f>IF(N340="snížená",J340,0)</f>
        <v>0</v>
      </c>
      <c r="BG340" s="181">
        <f>IF(N340="zákl. přenesená",J340,0)</f>
        <v>0</v>
      </c>
      <c r="BH340" s="181">
        <f>IF(N340="sníž. přenesená",J340,0)</f>
        <v>0</v>
      </c>
      <c r="BI340" s="181">
        <f>IF(N340="nulová",J340,0)</f>
        <v>0</v>
      </c>
      <c r="BJ340" s="16" t="s">
        <v>84</v>
      </c>
      <c r="BK340" s="181">
        <f>ROUND(I340*H340,2)</f>
        <v>0</v>
      </c>
      <c r="BL340" s="16" t="s">
        <v>211</v>
      </c>
      <c r="BM340" s="180" t="s">
        <v>639</v>
      </c>
    </row>
    <row r="341" s="13" customFormat="1">
      <c r="A341" s="13"/>
      <c r="B341" s="182"/>
      <c r="C341" s="13"/>
      <c r="D341" s="183" t="s">
        <v>138</v>
      </c>
      <c r="E341" s="13"/>
      <c r="F341" s="185" t="s">
        <v>640</v>
      </c>
      <c r="G341" s="13"/>
      <c r="H341" s="186">
        <v>570.39999999999998</v>
      </c>
      <c r="I341" s="187"/>
      <c r="J341" s="13"/>
      <c r="K341" s="13"/>
      <c r="L341" s="182"/>
      <c r="M341" s="188"/>
      <c r="N341" s="189"/>
      <c r="O341" s="189"/>
      <c r="P341" s="189"/>
      <c r="Q341" s="189"/>
      <c r="R341" s="189"/>
      <c r="S341" s="189"/>
      <c r="T341" s="190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T341" s="184" t="s">
        <v>138</v>
      </c>
      <c r="AU341" s="184" t="s">
        <v>86</v>
      </c>
      <c r="AV341" s="13" t="s">
        <v>86</v>
      </c>
      <c r="AW341" s="13" t="s">
        <v>3</v>
      </c>
      <c r="AX341" s="13" t="s">
        <v>84</v>
      </c>
      <c r="AY341" s="184" t="s">
        <v>129</v>
      </c>
    </row>
    <row r="342" s="2" customFormat="1" ht="24.15" customHeight="1">
      <c r="A342" s="35"/>
      <c r="B342" s="168"/>
      <c r="C342" s="169" t="s">
        <v>641</v>
      </c>
      <c r="D342" s="169" t="s">
        <v>131</v>
      </c>
      <c r="E342" s="170" t="s">
        <v>642</v>
      </c>
      <c r="F342" s="171" t="s">
        <v>643</v>
      </c>
      <c r="G342" s="172" t="s">
        <v>134</v>
      </c>
      <c r="H342" s="173">
        <v>146</v>
      </c>
      <c r="I342" s="174"/>
      <c r="J342" s="175">
        <f>ROUND(I342*H342,2)</f>
        <v>0</v>
      </c>
      <c r="K342" s="171" t="s">
        <v>135</v>
      </c>
      <c r="L342" s="36"/>
      <c r="M342" s="176" t="s">
        <v>1</v>
      </c>
      <c r="N342" s="177" t="s">
        <v>41</v>
      </c>
      <c r="O342" s="74"/>
      <c r="P342" s="178">
        <f>O342*H342</f>
        <v>0</v>
      </c>
      <c r="Q342" s="178">
        <v>0.00035</v>
      </c>
      <c r="R342" s="178">
        <f>Q342*H342</f>
        <v>0.0511</v>
      </c>
      <c r="S342" s="178">
        <v>0</v>
      </c>
      <c r="T342" s="179">
        <f>S342*H342</f>
        <v>0</v>
      </c>
      <c r="U342" s="35"/>
      <c r="V342" s="35"/>
      <c r="W342" s="35"/>
      <c r="X342" s="35"/>
      <c r="Y342" s="35"/>
      <c r="Z342" s="35"/>
      <c r="AA342" s="35"/>
      <c r="AB342" s="35"/>
      <c r="AC342" s="35"/>
      <c r="AD342" s="35"/>
      <c r="AE342" s="35"/>
      <c r="AR342" s="180" t="s">
        <v>211</v>
      </c>
      <c r="AT342" s="180" t="s">
        <v>131</v>
      </c>
      <c r="AU342" s="180" t="s">
        <v>86</v>
      </c>
      <c r="AY342" s="16" t="s">
        <v>129</v>
      </c>
      <c r="BE342" s="181">
        <f>IF(N342="základní",J342,0)</f>
        <v>0</v>
      </c>
      <c r="BF342" s="181">
        <f>IF(N342="snížená",J342,0)</f>
        <v>0</v>
      </c>
      <c r="BG342" s="181">
        <f>IF(N342="zákl. přenesená",J342,0)</f>
        <v>0</v>
      </c>
      <c r="BH342" s="181">
        <f>IF(N342="sníž. přenesená",J342,0)</f>
        <v>0</v>
      </c>
      <c r="BI342" s="181">
        <f>IF(N342="nulová",J342,0)</f>
        <v>0</v>
      </c>
      <c r="BJ342" s="16" t="s">
        <v>84</v>
      </c>
      <c r="BK342" s="181">
        <f>ROUND(I342*H342,2)</f>
        <v>0</v>
      </c>
      <c r="BL342" s="16" t="s">
        <v>211</v>
      </c>
      <c r="BM342" s="180" t="s">
        <v>644</v>
      </c>
    </row>
    <row r="343" s="13" customFormat="1">
      <c r="A343" s="13"/>
      <c r="B343" s="182"/>
      <c r="C343" s="13"/>
      <c r="D343" s="183" t="s">
        <v>138</v>
      </c>
      <c r="E343" s="184" t="s">
        <v>1</v>
      </c>
      <c r="F343" s="185" t="s">
        <v>645</v>
      </c>
      <c r="G343" s="13"/>
      <c r="H343" s="186">
        <v>146</v>
      </c>
      <c r="I343" s="187"/>
      <c r="J343" s="13"/>
      <c r="K343" s="13"/>
      <c r="L343" s="182"/>
      <c r="M343" s="188"/>
      <c r="N343" s="189"/>
      <c r="O343" s="189"/>
      <c r="P343" s="189"/>
      <c r="Q343" s="189"/>
      <c r="R343" s="189"/>
      <c r="S343" s="189"/>
      <c r="T343" s="190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T343" s="184" t="s">
        <v>138</v>
      </c>
      <c r="AU343" s="184" t="s">
        <v>86</v>
      </c>
      <c r="AV343" s="13" t="s">
        <v>86</v>
      </c>
      <c r="AW343" s="13" t="s">
        <v>32</v>
      </c>
      <c r="AX343" s="13" t="s">
        <v>84</v>
      </c>
      <c r="AY343" s="184" t="s">
        <v>129</v>
      </c>
    </row>
    <row r="344" s="2" customFormat="1" ht="24.15" customHeight="1">
      <c r="A344" s="35"/>
      <c r="B344" s="168"/>
      <c r="C344" s="169" t="s">
        <v>646</v>
      </c>
      <c r="D344" s="169" t="s">
        <v>131</v>
      </c>
      <c r="E344" s="170" t="s">
        <v>647</v>
      </c>
      <c r="F344" s="171" t="s">
        <v>648</v>
      </c>
      <c r="G344" s="172" t="s">
        <v>134</v>
      </c>
      <c r="H344" s="173">
        <v>51.100000000000001</v>
      </c>
      <c r="I344" s="174"/>
      <c r="J344" s="175">
        <f>ROUND(I344*H344,2)</f>
        <v>0</v>
      </c>
      <c r="K344" s="171" t="s">
        <v>135</v>
      </c>
      <c r="L344" s="36"/>
      <c r="M344" s="176" t="s">
        <v>1</v>
      </c>
      <c r="N344" s="177" t="s">
        <v>41</v>
      </c>
      <c r="O344" s="74"/>
      <c r="P344" s="178">
        <f>O344*H344</f>
        <v>0</v>
      </c>
      <c r="Q344" s="178">
        <v>0.00040000000000000002</v>
      </c>
      <c r="R344" s="178">
        <f>Q344*H344</f>
        <v>0.02044</v>
      </c>
      <c r="S344" s="178">
        <v>0</v>
      </c>
      <c r="T344" s="179">
        <f>S344*H344</f>
        <v>0</v>
      </c>
      <c r="U344" s="35"/>
      <c r="V344" s="35"/>
      <c r="W344" s="35"/>
      <c r="X344" s="35"/>
      <c r="Y344" s="35"/>
      <c r="Z344" s="35"/>
      <c r="AA344" s="35"/>
      <c r="AB344" s="35"/>
      <c r="AC344" s="35"/>
      <c r="AD344" s="35"/>
      <c r="AE344" s="35"/>
      <c r="AR344" s="180" t="s">
        <v>211</v>
      </c>
      <c r="AT344" s="180" t="s">
        <v>131</v>
      </c>
      <c r="AU344" s="180" t="s">
        <v>86</v>
      </c>
      <c r="AY344" s="16" t="s">
        <v>129</v>
      </c>
      <c r="BE344" s="181">
        <f>IF(N344="základní",J344,0)</f>
        <v>0</v>
      </c>
      <c r="BF344" s="181">
        <f>IF(N344="snížená",J344,0)</f>
        <v>0</v>
      </c>
      <c r="BG344" s="181">
        <f>IF(N344="zákl. přenesená",J344,0)</f>
        <v>0</v>
      </c>
      <c r="BH344" s="181">
        <f>IF(N344="sníž. přenesená",J344,0)</f>
        <v>0</v>
      </c>
      <c r="BI344" s="181">
        <f>IF(N344="nulová",J344,0)</f>
        <v>0</v>
      </c>
      <c r="BJ344" s="16" t="s">
        <v>84</v>
      </c>
      <c r="BK344" s="181">
        <f>ROUND(I344*H344,2)</f>
        <v>0</v>
      </c>
      <c r="BL344" s="16" t="s">
        <v>211</v>
      </c>
      <c r="BM344" s="180" t="s">
        <v>649</v>
      </c>
    </row>
    <row r="345" s="13" customFormat="1">
      <c r="A345" s="13"/>
      <c r="B345" s="182"/>
      <c r="C345" s="13"/>
      <c r="D345" s="183" t="s">
        <v>138</v>
      </c>
      <c r="E345" s="184" t="s">
        <v>1</v>
      </c>
      <c r="F345" s="185" t="s">
        <v>650</v>
      </c>
      <c r="G345" s="13"/>
      <c r="H345" s="186">
        <v>51.100000000000001</v>
      </c>
      <c r="I345" s="187"/>
      <c r="J345" s="13"/>
      <c r="K345" s="13"/>
      <c r="L345" s="182"/>
      <c r="M345" s="188"/>
      <c r="N345" s="189"/>
      <c r="O345" s="189"/>
      <c r="P345" s="189"/>
      <c r="Q345" s="189"/>
      <c r="R345" s="189"/>
      <c r="S345" s="189"/>
      <c r="T345" s="190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T345" s="184" t="s">
        <v>138</v>
      </c>
      <c r="AU345" s="184" t="s">
        <v>86</v>
      </c>
      <c r="AV345" s="13" t="s">
        <v>86</v>
      </c>
      <c r="AW345" s="13" t="s">
        <v>32</v>
      </c>
      <c r="AX345" s="13" t="s">
        <v>84</v>
      </c>
      <c r="AY345" s="184" t="s">
        <v>129</v>
      </c>
    </row>
    <row r="346" s="2" customFormat="1" ht="24.15" customHeight="1">
      <c r="A346" s="35"/>
      <c r="B346" s="168"/>
      <c r="C346" s="169" t="s">
        <v>651</v>
      </c>
      <c r="D346" s="169" t="s">
        <v>131</v>
      </c>
      <c r="E346" s="170" t="s">
        <v>652</v>
      </c>
      <c r="F346" s="171" t="s">
        <v>653</v>
      </c>
      <c r="G346" s="172" t="s">
        <v>163</v>
      </c>
      <c r="H346" s="173">
        <v>146</v>
      </c>
      <c r="I346" s="174"/>
      <c r="J346" s="175">
        <f>ROUND(I346*H346,2)</f>
        <v>0</v>
      </c>
      <c r="K346" s="171" t="s">
        <v>135</v>
      </c>
      <c r="L346" s="36"/>
      <c r="M346" s="176" t="s">
        <v>1</v>
      </c>
      <c r="N346" s="177" t="s">
        <v>41</v>
      </c>
      <c r="O346" s="74"/>
      <c r="P346" s="178">
        <f>O346*H346</f>
        <v>0</v>
      </c>
      <c r="Q346" s="178">
        <v>0.00016000000000000001</v>
      </c>
      <c r="R346" s="178">
        <f>Q346*H346</f>
        <v>0.023360000000000002</v>
      </c>
      <c r="S346" s="178">
        <v>0</v>
      </c>
      <c r="T346" s="179">
        <f>S346*H346</f>
        <v>0</v>
      </c>
      <c r="U346" s="35"/>
      <c r="V346" s="35"/>
      <c r="W346" s="35"/>
      <c r="X346" s="35"/>
      <c r="Y346" s="35"/>
      <c r="Z346" s="35"/>
      <c r="AA346" s="35"/>
      <c r="AB346" s="35"/>
      <c r="AC346" s="35"/>
      <c r="AD346" s="35"/>
      <c r="AE346" s="35"/>
      <c r="AR346" s="180" t="s">
        <v>211</v>
      </c>
      <c r="AT346" s="180" t="s">
        <v>131</v>
      </c>
      <c r="AU346" s="180" t="s">
        <v>86</v>
      </c>
      <c r="AY346" s="16" t="s">
        <v>129</v>
      </c>
      <c r="BE346" s="181">
        <f>IF(N346="základní",J346,0)</f>
        <v>0</v>
      </c>
      <c r="BF346" s="181">
        <f>IF(N346="snížená",J346,0)</f>
        <v>0</v>
      </c>
      <c r="BG346" s="181">
        <f>IF(N346="zákl. přenesená",J346,0)</f>
        <v>0</v>
      </c>
      <c r="BH346" s="181">
        <f>IF(N346="sníž. přenesená",J346,0)</f>
        <v>0</v>
      </c>
      <c r="BI346" s="181">
        <f>IF(N346="nulová",J346,0)</f>
        <v>0</v>
      </c>
      <c r="BJ346" s="16" t="s">
        <v>84</v>
      </c>
      <c r="BK346" s="181">
        <f>ROUND(I346*H346,2)</f>
        <v>0</v>
      </c>
      <c r="BL346" s="16" t="s">
        <v>211</v>
      </c>
      <c r="BM346" s="180" t="s">
        <v>654</v>
      </c>
    </row>
    <row r="347" s="2" customFormat="1" ht="24.15" customHeight="1">
      <c r="A347" s="35"/>
      <c r="B347" s="168"/>
      <c r="C347" s="169" t="s">
        <v>655</v>
      </c>
      <c r="D347" s="169" t="s">
        <v>131</v>
      </c>
      <c r="E347" s="170" t="s">
        <v>656</v>
      </c>
      <c r="F347" s="171" t="s">
        <v>657</v>
      </c>
      <c r="G347" s="172" t="s">
        <v>658</v>
      </c>
      <c r="H347" s="201"/>
      <c r="I347" s="174"/>
      <c r="J347" s="175">
        <f>ROUND(I347*H347,2)</f>
        <v>0</v>
      </c>
      <c r="K347" s="171" t="s">
        <v>135</v>
      </c>
      <c r="L347" s="36"/>
      <c r="M347" s="176" t="s">
        <v>1</v>
      </c>
      <c r="N347" s="177" t="s">
        <v>41</v>
      </c>
      <c r="O347" s="74"/>
      <c r="P347" s="178">
        <f>O347*H347</f>
        <v>0</v>
      </c>
      <c r="Q347" s="178">
        <v>0</v>
      </c>
      <c r="R347" s="178">
        <f>Q347*H347</f>
        <v>0</v>
      </c>
      <c r="S347" s="178">
        <v>0</v>
      </c>
      <c r="T347" s="179">
        <f>S347*H347</f>
        <v>0</v>
      </c>
      <c r="U347" s="35"/>
      <c r="V347" s="35"/>
      <c r="W347" s="35"/>
      <c r="X347" s="35"/>
      <c r="Y347" s="35"/>
      <c r="Z347" s="35"/>
      <c r="AA347" s="35"/>
      <c r="AB347" s="35"/>
      <c r="AC347" s="35"/>
      <c r="AD347" s="35"/>
      <c r="AE347" s="35"/>
      <c r="AR347" s="180" t="s">
        <v>211</v>
      </c>
      <c r="AT347" s="180" t="s">
        <v>131</v>
      </c>
      <c r="AU347" s="180" t="s">
        <v>86</v>
      </c>
      <c r="AY347" s="16" t="s">
        <v>129</v>
      </c>
      <c r="BE347" s="181">
        <f>IF(N347="základní",J347,0)</f>
        <v>0</v>
      </c>
      <c r="BF347" s="181">
        <f>IF(N347="snížená",J347,0)</f>
        <v>0</v>
      </c>
      <c r="BG347" s="181">
        <f>IF(N347="zákl. přenesená",J347,0)</f>
        <v>0</v>
      </c>
      <c r="BH347" s="181">
        <f>IF(N347="sníž. přenesená",J347,0)</f>
        <v>0</v>
      </c>
      <c r="BI347" s="181">
        <f>IF(N347="nulová",J347,0)</f>
        <v>0</v>
      </c>
      <c r="BJ347" s="16" t="s">
        <v>84</v>
      </c>
      <c r="BK347" s="181">
        <f>ROUND(I347*H347,2)</f>
        <v>0</v>
      </c>
      <c r="BL347" s="16" t="s">
        <v>211</v>
      </c>
      <c r="BM347" s="180" t="s">
        <v>659</v>
      </c>
    </row>
    <row r="348" s="12" customFormat="1" ht="22.8" customHeight="1">
      <c r="A348" s="12"/>
      <c r="B348" s="155"/>
      <c r="C348" s="12"/>
      <c r="D348" s="156" t="s">
        <v>75</v>
      </c>
      <c r="E348" s="166" t="s">
        <v>660</v>
      </c>
      <c r="F348" s="166" t="s">
        <v>661</v>
      </c>
      <c r="G348" s="12"/>
      <c r="H348" s="12"/>
      <c r="I348" s="158"/>
      <c r="J348" s="167">
        <f>BK348</f>
        <v>0</v>
      </c>
      <c r="K348" s="12"/>
      <c r="L348" s="155"/>
      <c r="M348" s="160"/>
      <c r="N348" s="161"/>
      <c r="O348" s="161"/>
      <c r="P348" s="162">
        <f>P349</f>
        <v>0</v>
      </c>
      <c r="Q348" s="161"/>
      <c r="R348" s="162">
        <f>R349</f>
        <v>0</v>
      </c>
      <c r="S348" s="161"/>
      <c r="T348" s="163">
        <f>T349</f>
        <v>0</v>
      </c>
      <c r="U348" s="12"/>
      <c r="V348" s="12"/>
      <c r="W348" s="12"/>
      <c r="X348" s="12"/>
      <c r="Y348" s="12"/>
      <c r="Z348" s="12"/>
      <c r="AA348" s="12"/>
      <c r="AB348" s="12"/>
      <c r="AC348" s="12"/>
      <c r="AD348" s="12"/>
      <c r="AE348" s="12"/>
      <c r="AR348" s="156" t="s">
        <v>86</v>
      </c>
      <c r="AT348" s="164" t="s">
        <v>75</v>
      </c>
      <c r="AU348" s="164" t="s">
        <v>84</v>
      </c>
      <c r="AY348" s="156" t="s">
        <v>129</v>
      </c>
      <c r="BK348" s="165">
        <f>BK349</f>
        <v>0</v>
      </c>
    </row>
    <row r="349" s="2" customFormat="1" ht="16.5" customHeight="1">
      <c r="A349" s="35"/>
      <c r="B349" s="168"/>
      <c r="C349" s="169" t="s">
        <v>662</v>
      </c>
      <c r="D349" s="169" t="s">
        <v>131</v>
      </c>
      <c r="E349" s="170" t="s">
        <v>663</v>
      </c>
      <c r="F349" s="171" t="s">
        <v>664</v>
      </c>
      <c r="G349" s="172" t="s">
        <v>163</v>
      </c>
      <c r="H349" s="173">
        <v>117</v>
      </c>
      <c r="I349" s="174"/>
      <c r="J349" s="175">
        <f>ROUND(I349*H349,2)</f>
        <v>0</v>
      </c>
      <c r="K349" s="171" t="s">
        <v>1</v>
      </c>
      <c r="L349" s="36"/>
      <c r="M349" s="176" t="s">
        <v>1</v>
      </c>
      <c r="N349" s="177" t="s">
        <v>41</v>
      </c>
      <c r="O349" s="74"/>
      <c r="P349" s="178">
        <f>O349*H349</f>
        <v>0</v>
      </c>
      <c r="Q349" s="178">
        <v>0</v>
      </c>
      <c r="R349" s="178">
        <f>Q349*H349</f>
        <v>0</v>
      </c>
      <c r="S349" s="178">
        <v>0</v>
      </c>
      <c r="T349" s="179">
        <f>S349*H349</f>
        <v>0</v>
      </c>
      <c r="U349" s="35"/>
      <c r="V349" s="35"/>
      <c r="W349" s="35"/>
      <c r="X349" s="35"/>
      <c r="Y349" s="35"/>
      <c r="Z349" s="35"/>
      <c r="AA349" s="35"/>
      <c r="AB349" s="35"/>
      <c r="AC349" s="35"/>
      <c r="AD349" s="35"/>
      <c r="AE349" s="35"/>
      <c r="AR349" s="180" t="s">
        <v>211</v>
      </c>
      <c r="AT349" s="180" t="s">
        <v>131</v>
      </c>
      <c r="AU349" s="180" t="s">
        <v>86</v>
      </c>
      <c r="AY349" s="16" t="s">
        <v>129</v>
      </c>
      <c r="BE349" s="181">
        <f>IF(N349="základní",J349,0)</f>
        <v>0</v>
      </c>
      <c r="BF349" s="181">
        <f>IF(N349="snížená",J349,0)</f>
        <v>0</v>
      </c>
      <c r="BG349" s="181">
        <f>IF(N349="zákl. přenesená",J349,0)</f>
        <v>0</v>
      </c>
      <c r="BH349" s="181">
        <f>IF(N349="sníž. přenesená",J349,0)</f>
        <v>0</v>
      </c>
      <c r="BI349" s="181">
        <f>IF(N349="nulová",J349,0)</f>
        <v>0</v>
      </c>
      <c r="BJ349" s="16" t="s">
        <v>84</v>
      </c>
      <c r="BK349" s="181">
        <f>ROUND(I349*H349,2)</f>
        <v>0</v>
      </c>
      <c r="BL349" s="16" t="s">
        <v>211</v>
      </c>
      <c r="BM349" s="180" t="s">
        <v>665</v>
      </c>
    </row>
    <row r="350" s="12" customFormat="1" ht="25.92" customHeight="1">
      <c r="A350" s="12"/>
      <c r="B350" s="155"/>
      <c r="C350" s="12"/>
      <c r="D350" s="156" t="s">
        <v>75</v>
      </c>
      <c r="E350" s="157" t="s">
        <v>666</v>
      </c>
      <c r="F350" s="157" t="s">
        <v>667</v>
      </c>
      <c r="G350" s="12"/>
      <c r="H350" s="12"/>
      <c r="I350" s="158"/>
      <c r="J350" s="159">
        <f>BK350</f>
        <v>0</v>
      </c>
      <c r="K350" s="12"/>
      <c r="L350" s="155"/>
      <c r="M350" s="160"/>
      <c r="N350" s="161"/>
      <c r="O350" s="161"/>
      <c r="P350" s="162">
        <f>SUM(P351:P353)</f>
        <v>0</v>
      </c>
      <c r="Q350" s="161"/>
      <c r="R350" s="162">
        <f>SUM(R351:R353)</f>
        <v>0</v>
      </c>
      <c r="S350" s="161"/>
      <c r="T350" s="163">
        <f>SUM(T351:T353)</f>
        <v>0</v>
      </c>
      <c r="U350" s="12"/>
      <c r="V350" s="12"/>
      <c r="W350" s="12"/>
      <c r="X350" s="12"/>
      <c r="Y350" s="12"/>
      <c r="Z350" s="12"/>
      <c r="AA350" s="12"/>
      <c r="AB350" s="12"/>
      <c r="AC350" s="12"/>
      <c r="AD350" s="12"/>
      <c r="AE350" s="12"/>
      <c r="AR350" s="156" t="s">
        <v>136</v>
      </c>
      <c r="AT350" s="164" t="s">
        <v>75</v>
      </c>
      <c r="AU350" s="164" t="s">
        <v>76</v>
      </c>
      <c r="AY350" s="156" t="s">
        <v>129</v>
      </c>
      <c r="BK350" s="165">
        <f>SUM(BK351:BK353)</f>
        <v>0</v>
      </c>
    </row>
    <row r="351" s="2" customFormat="1" ht="16.5" customHeight="1">
      <c r="A351" s="35"/>
      <c r="B351" s="168"/>
      <c r="C351" s="169" t="s">
        <v>668</v>
      </c>
      <c r="D351" s="169" t="s">
        <v>131</v>
      </c>
      <c r="E351" s="170" t="s">
        <v>669</v>
      </c>
      <c r="F351" s="171" t="s">
        <v>670</v>
      </c>
      <c r="G351" s="172" t="s">
        <v>671</v>
      </c>
      <c r="H351" s="173">
        <v>1</v>
      </c>
      <c r="I351" s="174"/>
      <c r="J351" s="175">
        <f>ROUND(I351*H351,2)</f>
        <v>0</v>
      </c>
      <c r="K351" s="171" t="s">
        <v>1</v>
      </c>
      <c r="L351" s="36"/>
      <c r="M351" s="176" t="s">
        <v>1</v>
      </c>
      <c r="N351" s="177" t="s">
        <v>41</v>
      </c>
      <c r="O351" s="74"/>
      <c r="P351" s="178">
        <f>O351*H351</f>
        <v>0</v>
      </c>
      <c r="Q351" s="178">
        <v>0</v>
      </c>
      <c r="R351" s="178">
        <f>Q351*H351</f>
        <v>0</v>
      </c>
      <c r="S351" s="178">
        <v>0</v>
      </c>
      <c r="T351" s="179">
        <f>S351*H351</f>
        <v>0</v>
      </c>
      <c r="U351" s="35"/>
      <c r="V351" s="35"/>
      <c r="W351" s="35"/>
      <c r="X351" s="35"/>
      <c r="Y351" s="35"/>
      <c r="Z351" s="35"/>
      <c r="AA351" s="35"/>
      <c r="AB351" s="35"/>
      <c r="AC351" s="35"/>
      <c r="AD351" s="35"/>
      <c r="AE351" s="35"/>
      <c r="AR351" s="180" t="s">
        <v>136</v>
      </c>
      <c r="AT351" s="180" t="s">
        <v>131</v>
      </c>
      <c r="AU351" s="180" t="s">
        <v>84</v>
      </c>
      <c r="AY351" s="16" t="s">
        <v>129</v>
      </c>
      <c r="BE351" s="181">
        <f>IF(N351="základní",J351,0)</f>
        <v>0</v>
      </c>
      <c r="BF351" s="181">
        <f>IF(N351="snížená",J351,0)</f>
        <v>0</v>
      </c>
      <c r="BG351" s="181">
        <f>IF(N351="zákl. přenesená",J351,0)</f>
        <v>0</v>
      </c>
      <c r="BH351" s="181">
        <f>IF(N351="sníž. přenesená",J351,0)</f>
        <v>0</v>
      </c>
      <c r="BI351" s="181">
        <f>IF(N351="nulová",J351,0)</f>
        <v>0</v>
      </c>
      <c r="BJ351" s="16" t="s">
        <v>84</v>
      </c>
      <c r="BK351" s="181">
        <f>ROUND(I351*H351,2)</f>
        <v>0</v>
      </c>
      <c r="BL351" s="16" t="s">
        <v>136</v>
      </c>
      <c r="BM351" s="180" t="s">
        <v>672</v>
      </c>
    </row>
    <row r="352" s="2" customFormat="1" ht="16.5" customHeight="1">
      <c r="A352" s="35"/>
      <c r="B352" s="168"/>
      <c r="C352" s="169" t="s">
        <v>673</v>
      </c>
      <c r="D352" s="169" t="s">
        <v>131</v>
      </c>
      <c r="E352" s="170" t="s">
        <v>674</v>
      </c>
      <c r="F352" s="171" t="s">
        <v>675</v>
      </c>
      <c r="G352" s="172" t="s">
        <v>141</v>
      </c>
      <c r="H352" s="173">
        <v>3</v>
      </c>
      <c r="I352" s="174"/>
      <c r="J352" s="175">
        <f>ROUND(I352*H352,2)</f>
        <v>0</v>
      </c>
      <c r="K352" s="171" t="s">
        <v>1</v>
      </c>
      <c r="L352" s="36"/>
      <c r="M352" s="176" t="s">
        <v>1</v>
      </c>
      <c r="N352" s="177" t="s">
        <v>41</v>
      </c>
      <c r="O352" s="74"/>
      <c r="P352" s="178">
        <f>O352*H352</f>
        <v>0</v>
      </c>
      <c r="Q352" s="178">
        <v>0</v>
      </c>
      <c r="R352" s="178">
        <f>Q352*H352</f>
        <v>0</v>
      </c>
      <c r="S352" s="178">
        <v>0</v>
      </c>
      <c r="T352" s="179">
        <f>S352*H352</f>
        <v>0</v>
      </c>
      <c r="U352" s="35"/>
      <c r="V352" s="35"/>
      <c r="W352" s="35"/>
      <c r="X352" s="35"/>
      <c r="Y352" s="35"/>
      <c r="Z352" s="35"/>
      <c r="AA352" s="35"/>
      <c r="AB352" s="35"/>
      <c r="AC352" s="35"/>
      <c r="AD352" s="35"/>
      <c r="AE352" s="35"/>
      <c r="AR352" s="180" t="s">
        <v>136</v>
      </c>
      <c r="AT352" s="180" t="s">
        <v>131</v>
      </c>
      <c r="AU352" s="180" t="s">
        <v>84</v>
      </c>
      <c r="AY352" s="16" t="s">
        <v>129</v>
      </c>
      <c r="BE352" s="181">
        <f>IF(N352="základní",J352,0)</f>
        <v>0</v>
      </c>
      <c r="BF352" s="181">
        <f>IF(N352="snížená",J352,0)</f>
        <v>0</v>
      </c>
      <c r="BG352" s="181">
        <f>IF(N352="zákl. přenesená",J352,0)</f>
        <v>0</v>
      </c>
      <c r="BH352" s="181">
        <f>IF(N352="sníž. přenesená",J352,0)</f>
        <v>0</v>
      </c>
      <c r="BI352" s="181">
        <f>IF(N352="nulová",J352,0)</f>
        <v>0</v>
      </c>
      <c r="BJ352" s="16" t="s">
        <v>84</v>
      </c>
      <c r="BK352" s="181">
        <f>ROUND(I352*H352,2)</f>
        <v>0</v>
      </c>
      <c r="BL352" s="16" t="s">
        <v>136</v>
      </c>
      <c r="BM352" s="180" t="s">
        <v>676</v>
      </c>
    </row>
    <row r="353" s="2" customFormat="1" ht="16.5" customHeight="1">
      <c r="A353" s="35"/>
      <c r="B353" s="168"/>
      <c r="C353" s="169" t="s">
        <v>677</v>
      </c>
      <c r="D353" s="169" t="s">
        <v>131</v>
      </c>
      <c r="E353" s="170" t="s">
        <v>678</v>
      </c>
      <c r="F353" s="171" t="s">
        <v>679</v>
      </c>
      <c r="G353" s="172" t="s">
        <v>671</v>
      </c>
      <c r="H353" s="173">
        <v>1</v>
      </c>
      <c r="I353" s="174"/>
      <c r="J353" s="175">
        <f>ROUND(I353*H353,2)</f>
        <v>0</v>
      </c>
      <c r="K353" s="171" t="s">
        <v>1</v>
      </c>
      <c r="L353" s="36"/>
      <c r="M353" s="202" t="s">
        <v>1</v>
      </c>
      <c r="N353" s="203" t="s">
        <v>41</v>
      </c>
      <c r="O353" s="204"/>
      <c r="P353" s="205">
        <f>O353*H353</f>
        <v>0</v>
      </c>
      <c r="Q353" s="205">
        <v>0</v>
      </c>
      <c r="R353" s="205">
        <f>Q353*H353</f>
        <v>0</v>
      </c>
      <c r="S353" s="205">
        <v>0</v>
      </c>
      <c r="T353" s="206">
        <f>S353*H353</f>
        <v>0</v>
      </c>
      <c r="U353" s="35"/>
      <c r="V353" s="35"/>
      <c r="W353" s="35"/>
      <c r="X353" s="35"/>
      <c r="Y353" s="35"/>
      <c r="Z353" s="35"/>
      <c r="AA353" s="35"/>
      <c r="AB353" s="35"/>
      <c r="AC353" s="35"/>
      <c r="AD353" s="35"/>
      <c r="AE353" s="35"/>
      <c r="AR353" s="180" t="s">
        <v>136</v>
      </c>
      <c r="AT353" s="180" t="s">
        <v>131</v>
      </c>
      <c r="AU353" s="180" t="s">
        <v>84</v>
      </c>
      <c r="AY353" s="16" t="s">
        <v>129</v>
      </c>
      <c r="BE353" s="181">
        <f>IF(N353="základní",J353,0)</f>
        <v>0</v>
      </c>
      <c r="BF353" s="181">
        <f>IF(N353="snížená",J353,0)</f>
        <v>0</v>
      </c>
      <c r="BG353" s="181">
        <f>IF(N353="zákl. přenesená",J353,0)</f>
        <v>0</v>
      </c>
      <c r="BH353" s="181">
        <f>IF(N353="sníž. přenesená",J353,0)</f>
        <v>0</v>
      </c>
      <c r="BI353" s="181">
        <f>IF(N353="nulová",J353,0)</f>
        <v>0</v>
      </c>
      <c r="BJ353" s="16" t="s">
        <v>84</v>
      </c>
      <c r="BK353" s="181">
        <f>ROUND(I353*H353,2)</f>
        <v>0</v>
      </c>
      <c r="BL353" s="16" t="s">
        <v>136</v>
      </c>
      <c r="BM353" s="180" t="s">
        <v>680</v>
      </c>
    </row>
    <row r="354" s="2" customFormat="1" ht="6.96" customHeight="1">
      <c r="A354" s="35"/>
      <c r="B354" s="57"/>
      <c r="C354" s="58"/>
      <c r="D354" s="58"/>
      <c r="E354" s="58"/>
      <c r="F354" s="58"/>
      <c r="G354" s="58"/>
      <c r="H354" s="58"/>
      <c r="I354" s="58"/>
      <c r="J354" s="58"/>
      <c r="K354" s="58"/>
      <c r="L354" s="36"/>
      <c r="M354" s="35"/>
      <c r="O354" s="35"/>
      <c r="P354" s="35"/>
      <c r="Q354" s="35"/>
      <c r="R354" s="35"/>
      <c r="S354" s="35"/>
      <c r="T354" s="35"/>
      <c r="U354" s="35"/>
      <c r="V354" s="35"/>
      <c r="W354" s="35"/>
      <c r="X354" s="35"/>
      <c r="Y354" s="35"/>
      <c r="Z354" s="35"/>
      <c r="AA354" s="35"/>
      <c r="AB354" s="35"/>
      <c r="AC354" s="35"/>
      <c r="AD354" s="35"/>
      <c r="AE354" s="35"/>
    </row>
  </sheetData>
  <autoFilter ref="C128:K353"/>
  <mergeCells count="9">
    <mergeCell ref="E7:H7"/>
    <mergeCell ref="E9:H9"/>
    <mergeCell ref="E18:H18"/>
    <mergeCell ref="E27:H27"/>
    <mergeCell ref="E85:H85"/>
    <mergeCell ref="E87:H87"/>
    <mergeCell ref="E119:H119"/>
    <mergeCell ref="E121:H12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5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89</v>
      </c>
    </row>
    <row r="3" s="1" customFormat="1" ht="6.96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86</v>
      </c>
    </row>
    <row r="4" s="1" customFormat="1" ht="24.96" customHeight="1">
      <c r="B4" s="19"/>
      <c r="D4" s="20" t="s">
        <v>93</v>
      </c>
      <c r="L4" s="19"/>
      <c r="M4" s="117" t="s">
        <v>10</v>
      </c>
      <c r="AT4" s="16" t="s">
        <v>3</v>
      </c>
    </row>
    <row r="5" s="1" customFormat="1" ht="6.96" customHeight="1">
      <c r="B5" s="19"/>
      <c r="L5" s="19"/>
    </row>
    <row r="6" s="1" customFormat="1" ht="12" customHeight="1">
      <c r="B6" s="19"/>
      <c r="D6" s="29" t="s">
        <v>16</v>
      </c>
      <c r="L6" s="19"/>
    </row>
    <row r="7" s="1" customFormat="1" ht="16.5" customHeight="1">
      <c r="B7" s="19"/>
      <c r="E7" s="118" t="str">
        <f>'Rekapitulace stavby'!K6</f>
        <v>Chodník podél silnice I/21 - Chodová Planá - III.etapa</v>
      </c>
      <c r="F7" s="29"/>
      <c r="G7" s="29"/>
      <c r="H7" s="29"/>
      <c r="L7" s="19"/>
    </row>
    <row r="8" s="2" customFormat="1" ht="12" customHeight="1">
      <c r="A8" s="35"/>
      <c r="B8" s="36"/>
      <c r="C8" s="35"/>
      <c r="D8" s="29" t="s">
        <v>94</v>
      </c>
      <c r="E8" s="35"/>
      <c r="F8" s="35"/>
      <c r="G8" s="35"/>
      <c r="H8" s="35"/>
      <c r="I8" s="35"/>
      <c r="J8" s="35"/>
      <c r="K8" s="35"/>
      <c r="L8" s="52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36"/>
      <c r="C9" s="35"/>
      <c r="D9" s="35"/>
      <c r="E9" s="64" t="s">
        <v>681</v>
      </c>
      <c r="F9" s="35"/>
      <c r="G9" s="35"/>
      <c r="H9" s="35"/>
      <c r="I9" s="35"/>
      <c r="J9" s="35"/>
      <c r="K9" s="35"/>
      <c r="L9" s="52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36"/>
      <c r="C10" s="35"/>
      <c r="D10" s="35"/>
      <c r="E10" s="35"/>
      <c r="F10" s="35"/>
      <c r="G10" s="35"/>
      <c r="H10" s="35"/>
      <c r="I10" s="35"/>
      <c r="J10" s="35"/>
      <c r="K10" s="35"/>
      <c r="L10" s="52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36"/>
      <c r="C11" s="35"/>
      <c r="D11" s="29" t="s">
        <v>18</v>
      </c>
      <c r="E11" s="35"/>
      <c r="F11" s="24" t="s">
        <v>1</v>
      </c>
      <c r="G11" s="35"/>
      <c r="H11" s="35"/>
      <c r="I11" s="29" t="s">
        <v>19</v>
      </c>
      <c r="J11" s="24" t="s">
        <v>1</v>
      </c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36"/>
      <c r="C12" s="35"/>
      <c r="D12" s="29" t="s">
        <v>20</v>
      </c>
      <c r="E12" s="35"/>
      <c r="F12" s="24" t="s">
        <v>21</v>
      </c>
      <c r="G12" s="35"/>
      <c r="H12" s="35"/>
      <c r="I12" s="29" t="s">
        <v>22</v>
      </c>
      <c r="J12" s="66" t="str">
        <f>'Rekapitulace stavby'!AN8</f>
        <v>2. 11. 2022</v>
      </c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36"/>
      <c r="C13" s="35"/>
      <c r="D13" s="35"/>
      <c r="E13" s="35"/>
      <c r="F13" s="35"/>
      <c r="G13" s="35"/>
      <c r="H13" s="35"/>
      <c r="I13" s="35"/>
      <c r="J13" s="35"/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36"/>
      <c r="C14" s="35"/>
      <c r="D14" s="29" t="s">
        <v>24</v>
      </c>
      <c r="E14" s="35"/>
      <c r="F14" s="35"/>
      <c r="G14" s="35"/>
      <c r="H14" s="35"/>
      <c r="I14" s="29" t="s">
        <v>25</v>
      </c>
      <c r="J14" s="24" t="s">
        <v>1</v>
      </c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36"/>
      <c r="C15" s="35"/>
      <c r="D15" s="35"/>
      <c r="E15" s="24" t="s">
        <v>26</v>
      </c>
      <c r="F15" s="35"/>
      <c r="G15" s="35"/>
      <c r="H15" s="35"/>
      <c r="I15" s="29" t="s">
        <v>27</v>
      </c>
      <c r="J15" s="24" t="s">
        <v>1</v>
      </c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36"/>
      <c r="C16" s="35"/>
      <c r="D16" s="35"/>
      <c r="E16" s="35"/>
      <c r="F16" s="35"/>
      <c r="G16" s="35"/>
      <c r="H16" s="35"/>
      <c r="I16" s="35"/>
      <c r="J16" s="35"/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36"/>
      <c r="C17" s="35"/>
      <c r="D17" s="29" t="s">
        <v>28</v>
      </c>
      <c r="E17" s="35"/>
      <c r="F17" s="35"/>
      <c r="G17" s="35"/>
      <c r="H17" s="35"/>
      <c r="I17" s="29" t="s">
        <v>25</v>
      </c>
      <c r="J17" s="30" t="str">
        <f>'Rekapitulace stavby'!AN13</f>
        <v>Vyplň údaj</v>
      </c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36"/>
      <c r="C18" s="35"/>
      <c r="D18" s="35"/>
      <c r="E18" s="30" t="str">
        <f>'Rekapitulace stavby'!E14</f>
        <v>Vyplň údaj</v>
      </c>
      <c r="F18" s="24"/>
      <c r="G18" s="24"/>
      <c r="H18" s="24"/>
      <c r="I18" s="29" t="s">
        <v>27</v>
      </c>
      <c r="J18" s="30" t="str">
        <f>'Rekapitulace stavby'!AN14</f>
        <v>Vyplň údaj</v>
      </c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36"/>
      <c r="C19" s="35"/>
      <c r="D19" s="35"/>
      <c r="E19" s="35"/>
      <c r="F19" s="35"/>
      <c r="G19" s="35"/>
      <c r="H19" s="35"/>
      <c r="I19" s="35"/>
      <c r="J19" s="35"/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36"/>
      <c r="C20" s="35"/>
      <c r="D20" s="29" t="s">
        <v>30</v>
      </c>
      <c r="E20" s="35"/>
      <c r="F20" s="35"/>
      <c r="G20" s="35"/>
      <c r="H20" s="35"/>
      <c r="I20" s="29" t="s">
        <v>25</v>
      </c>
      <c r="J20" s="24" t="s">
        <v>1</v>
      </c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36"/>
      <c r="C21" s="35"/>
      <c r="D21" s="35"/>
      <c r="E21" s="24" t="s">
        <v>31</v>
      </c>
      <c r="F21" s="35"/>
      <c r="G21" s="35"/>
      <c r="H21" s="35"/>
      <c r="I21" s="29" t="s">
        <v>27</v>
      </c>
      <c r="J21" s="24" t="s">
        <v>1</v>
      </c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36"/>
      <c r="C22" s="35"/>
      <c r="D22" s="35"/>
      <c r="E22" s="35"/>
      <c r="F22" s="35"/>
      <c r="G22" s="35"/>
      <c r="H22" s="35"/>
      <c r="I22" s="35"/>
      <c r="J22" s="35"/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36"/>
      <c r="C23" s="35"/>
      <c r="D23" s="29" t="s">
        <v>33</v>
      </c>
      <c r="E23" s="35"/>
      <c r="F23" s="35"/>
      <c r="G23" s="35"/>
      <c r="H23" s="35"/>
      <c r="I23" s="29" t="s">
        <v>25</v>
      </c>
      <c r="J23" s="24" t="s">
        <v>1</v>
      </c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36"/>
      <c r="C24" s="35"/>
      <c r="D24" s="35"/>
      <c r="E24" s="24" t="s">
        <v>34</v>
      </c>
      <c r="F24" s="35"/>
      <c r="G24" s="35"/>
      <c r="H24" s="35"/>
      <c r="I24" s="29" t="s">
        <v>27</v>
      </c>
      <c r="J24" s="24" t="s">
        <v>1</v>
      </c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36"/>
      <c r="C25" s="35"/>
      <c r="D25" s="35"/>
      <c r="E25" s="35"/>
      <c r="F25" s="35"/>
      <c r="G25" s="35"/>
      <c r="H25" s="35"/>
      <c r="I25" s="35"/>
      <c r="J25" s="35"/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36"/>
      <c r="C26" s="35"/>
      <c r="D26" s="29" t="s">
        <v>35</v>
      </c>
      <c r="E26" s="35"/>
      <c r="F26" s="35"/>
      <c r="G26" s="35"/>
      <c r="H26" s="35"/>
      <c r="I26" s="35"/>
      <c r="J26" s="35"/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19"/>
      <c r="B27" s="120"/>
      <c r="C27" s="119"/>
      <c r="D27" s="119"/>
      <c r="E27" s="33" t="s">
        <v>1</v>
      </c>
      <c r="F27" s="33"/>
      <c r="G27" s="33"/>
      <c r="H27" s="33"/>
      <c r="I27" s="119"/>
      <c r="J27" s="119"/>
      <c r="K27" s="119"/>
      <c r="L27" s="121"/>
      <c r="S27" s="119"/>
      <c r="T27" s="119"/>
      <c r="U27" s="119"/>
      <c r="V27" s="119"/>
      <c r="W27" s="119"/>
      <c r="X27" s="119"/>
      <c r="Y27" s="119"/>
      <c r="Z27" s="119"/>
      <c r="AA27" s="119"/>
      <c r="AB27" s="119"/>
      <c r="AC27" s="119"/>
      <c r="AD27" s="119"/>
      <c r="AE27" s="119"/>
    </row>
    <row r="28" s="2" customFormat="1" ht="6.96" customHeight="1">
      <c r="A28" s="35"/>
      <c r="B28" s="36"/>
      <c r="C28" s="35"/>
      <c r="D28" s="35"/>
      <c r="E28" s="35"/>
      <c r="F28" s="35"/>
      <c r="G28" s="35"/>
      <c r="H28" s="35"/>
      <c r="I28" s="35"/>
      <c r="J28" s="35"/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36"/>
      <c r="C29" s="35"/>
      <c r="D29" s="87"/>
      <c r="E29" s="87"/>
      <c r="F29" s="87"/>
      <c r="G29" s="87"/>
      <c r="H29" s="87"/>
      <c r="I29" s="87"/>
      <c r="J29" s="87"/>
      <c r="K29" s="87"/>
      <c r="L29" s="52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36"/>
      <c r="C30" s="35"/>
      <c r="D30" s="122" t="s">
        <v>36</v>
      </c>
      <c r="E30" s="35"/>
      <c r="F30" s="35"/>
      <c r="G30" s="35"/>
      <c r="H30" s="35"/>
      <c r="I30" s="35"/>
      <c r="J30" s="93">
        <f>ROUND(J124, 2)</f>
        <v>0</v>
      </c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36"/>
      <c r="C31" s="35"/>
      <c r="D31" s="87"/>
      <c r="E31" s="87"/>
      <c r="F31" s="87"/>
      <c r="G31" s="87"/>
      <c r="H31" s="87"/>
      <c r="I31" s="87"/>
      <c r="J31" s="87"/>
      <c r="K31" s="87"/>
      <c r="L31" s="52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36"/>
      <c r="C32" s="35"/>
      <c r="D32" s="35"/>
      <c r="E32" s="35"/>
      <c r="F32" s="40" t="s">
        <v>38</v>
      </c>
      <c r="G32" s="35"/>
      <c r="H32" s="35"/>
      <c r="I32" s="40" t="s">
        <v>37</v>
      </c>
      <c r="J32" s="40" t="s">
        <v>39</v>
      </c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36"/>
      <c r="C33" s="35"/>
      <c r="D33" s="123" t="s">
        <v>40</v>
      </c>
      <c r="E33" s="29" t="s">
        <v>41</v>
      </c>
      <c r="F33" s="124">
        <f>ROUND((SUM(BE124:BE189)),  2)</f>
        <v>0</v>
      </c>
      <c r="G33" s="35"/>
      <c r="H33" s="35"/>
      <c r="I33" s="125">
        <v>0.20999999999999999</v>
      </c>
      <c r="J33" s="124">
        <f>ROUND(((SUM(BE124:BE189))*I33),  2)</f>
        <v>0</v>
      </c>
      <c r="K33" s="35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36"/>
      <c r="C34" s="35"/>
      <c r="D34" s="35"/>
      <c r="E34" s="29" t="s">
        <v>42</v>
      </c>
      <c r="F34" s="124">
        <f>ROUND((SUM(BF124:BF189)),  2)</f>
        <v>0</v>
      </c>
      <c r="G34" s="35"/>
      <c r="H34" s="35"/>
      <c r="I34" s="125">
        <v>0.14999999999999999</v>
      </c>
      <c r="J34" s="124">
        <f>ROUND(((SUM(BF124:BF189))*I34),  2)</f>
        <v>0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36"/>
      <c r="C35" s="35"/>
      <c r="D35" s="35"/>
      <c r="E35" s="29" t="s">
        <v>43</v>
      </c>
      <c r="F35" s="124">
        <f>ROUND((SUM(BG124:BG189)),  2)</f>
        <v>0</v>
      </c>
      <c r="G35" s="35"/>
      <c r="H35" s="35"/>
      <c r="I35" s="125">
        <v>0.20999999999999999</v>
      </c>
      <c r="J35" s="124">
        <f>0</f>
        <v>0</v>
      </c>
      <c r="K35" s="3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36"/>
      <c r="C36" s="35"/>
      <c r="D36" s="35"/>
      <c r="E36" s="29" t="s">
        <v>44</v>
      </c>
      <c r="F36" s="124">
        <f>ROUND((SUM(BH124:BH189)),  2)</f>
        <v>0</v>
      </c>
      <c r="G36" s="35"/>
      <c r="H36" s="35"/>
      <c r="I36" s="125">
        <v>0.14999999999999999</v>
      </c>
      <c r="J36" s="124">
        <f>0</f>
        <v>0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36"/>
      <c r="C37" s="35"/>
      <c r="D37" s="35"/>
      <c r="E37" s="29" t="s">
        <v>45</v>
      </c>
      <c r="F37" s="124">
        <f>ROUND((SUM(BI124:BI189)),  2)</f>
        <v>0</v>
      </c>
      <c r="G37" s="35"/>
      <c r="H37" s="35"/>
      <c r="I37" s="125">
        <v>0</v>
      </c>
      <c r="J37" s="124">
        <f>0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36"/>
      <c r="C38" s="35"/>
      <c r="D38" s="35"/>
      <c r="E38" s="35"/>
      <c r="F38" s="35"/>
      <c r="G38" s="35"/>
      <c r="H38" s="35"/>
      <c r="I38" s="35"/>
      <c r="J38" s="35"/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36"/>
      <c r="C39" s="126"/>
      <c r="D39" s="127" t="s">
        <v>46</v>
      </c>
      <c r="E39" s="78"/>
      <c r="F39" s="78"/>
      <c r="G39" s="128" t="s">
        <v>47</v>
      </c>
      <c r="H39" s="129" t="s">
        <v>48</v>
      </c>
      <c r="I39" s="78"/>
      <c r="J39" s="130">
        <f>SUM(J30:J37)</f>
        <v>0</v>
      </c>
      <c r="K39" s="131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36"/>
      <c r="C40" s="35"/>
      <c r="D40" s="35"/>
      <c r="E40" s="35"/>
      <c r="F40" s="35"/>
      <c r="G40" s="35"/>
      <c r="H40" s="35"/>
      <c r="I40" s="35"/>
      <c r="J40" s="35"/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9"/>
      <c r="L41" s="19"/>
    </row>
    <row r="42" s="1" customFormat="1" ht="14.4" customHeight="1">
      <c r="B42" s="19"/>
      <c r="L42" s="19"/>
    </row>
    <row r="43" s="1" customFormat="1" ht="14.4" customHeight="1">
      <c r="B43" s="19"/>
      <c r="L43" s="19"/>
    </row>
    <row r="44" s="1" customFormat="1" ht="14.4" customHeight="1">
      <c r="B44" s="19"/>
      <c r="L44" s="19"/>
    </row>
    <row r="45" s="1" customFormat="1" ht="14.4" customHeight="1">
      <c r="B45" s="19"/>
      <c r="L45" s="19"/>
    </row>
    <row r="46" s="1" customFormat="1" ht="14.4" customHeight="1">
      <c r="B46" s="19"/>
      <c r="L46" s="19"/>
    </row>
    <row r="47" s="1" customFormat="1" ht="14.4" customHeight="1">
      <c r="B47" s="19"/>
      <c r="L47" s="19"/>
    </row>
    <row r="48" s="1" customFormat="1" ht="14.4" customHeight="1">
      <c r="B48" s="19"/>
      <c r="L48" s="19"/>
    </row>
    <row r="49" s="1" customFormat="1" ht="14.4" customHeight="1">
      <c r="B49" s="19"/>
      <c r="L49" s="19"/>
    </row>
    <row r="50" s="2" customFormat="1" ht="14.4" customHeight="1">
      <c r="B50" s="52"/>
      <c r="D50" s="53" t="s">
        <v>49</v>
      </c>
      <c r="E50" s="54"/>
      <c r="F50" s="54"/>
      <c r="G50" s="53" t="s">
        <v>50</v>
      </c>
      <c r="H50" s="54"/>
      <c r="I50" s="54"/>
      <c r="J50" s="54"/>
      <c r="K50" s="54"/>
      <c r="L50" s="52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>
      <c r="B60" s="19"/>
      <c r="L60" s="19"/>
    </row>
    <row r="61" s="2" customFormat="1">
      <c r="A61" s="35"/>
      <c r="B61" s="36"/>
      <c r="C61" s="35"/>
      <c r="D61" s="55" t="s">
        <v>51</v>
      </c>
      <c r="E61" s="38"/>
      <c r="F61" s="132" t="s">
        <v>52</v>
      </c>
      <c r="G61" s="55" t="s">
        <v>51</v>
      </c>
      <c r="H61" s="38"/>
      <c r="I61" s="38"/>
      <c r="J61" s="133" t="s">
        <v>52</v>
      </c>
      <c r="K61" s="38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9"/>
      <c r="L62" s="19"/>
    </row>
    <row r="63">
      <c r="B63" s="19"/>
      <c r="L63" s="19"/>
    </row>
    <row r="64">
      <c r="B64" s="19"/>
      <c r="L64" s="19"/>
    </row>
    <row r="65" s="2" customFormat="1">
      <c r="A65" s="35"/>
      <c r="B65" s="36"/>
      <c r="C65" s="35"/>
      <c r="D65" s="53" t="s">
        <v>53</v>
      </c>
      <c r="E65" s="56"/>
      <c r="F65" s="56"/>
      <c r="G65" s="53" t="s">
        <v>54</v>
      </c>
      <c r="H65" s="56"/>
      <c r="I65" s="56"/>
      <c r="J65" s="56"/>
      <c r="K65" s="56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>
      <c r="B75" s="19"/>
      <c r="L75" s="19"/>
    </row>
    <row r="76" s="2" customFormat="1">
      <c r="A76" s="35"/>
      <c r="B76" s="36"/>
      <c r="C76" s="35"/>
      <c r="D76" s="55" t="s">
        <v>51</v>
      </c>
      <c r="E76" s="38"/>
      <c r="F76" s="132" t="s">
        <v>52</v>
      </c>
      <c r="G76" s="55" t="s">
        <v>51</v>
      </c>
      <c r="H76" s="38"/>
      <c r="I76" s="38"/>
      <c r="J76" s="133" t="s">
        <v>52</v>
      </c>
      <c r="K76" s="38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57"/>
      <c r="C77" s="58"/>
      <c r="D77" s="58"/>
      <c r="E77" s="58"/>
      <c r="F77" s="58"/>
      <c r="G77" s="58"/>
      <c r="H77" s="58"/>
      <c r="I77" s="58"/>
      <c r="J77" s="58"/>
      <c r="K77" s="58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59"/>
      <c r="C81" s="60"/>
      <c r="D81" s="60"/>
      <c r="E81" s="60"/>
      <c r="F81" s="60"/>
      <c r="G81" s="60"/>
      <c r="H81" s="60"/>
      <c r="I81" s="60"/>
      <c r="J81" s="60"/>
      <c r="K81" s="60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96</v>
      </c>
      <c r="D82" s="35"/>
      <c r="E82" s="35"/>
      <c r="F82" s="35"/>
      <c r="G82" s="35"/>
      <c r="H82" s="35"/>
      <c r="I82" s="35"/>
      <c r="J82" s="35"/>
      <c r="K82" s="35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16</v>
      </c>
      <c r="D84" s="35"/>
      <c r="E84" s="35"/>
      <c r="F84" s="35"/>
      <c r="G84" s="35"/>
      <c r="H84" s="35"/>
      <c r="I84" s="35"/>
      <c r="J84" s="35"/>
      <c r="K84" s="35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5"/>
      <c r="D85" s="35"/>
      <c r="E85" s="118" t="str">
        <f>E7</f>
        <v>Chodník podél silnice I/21 - Chodová Planá - III.etapa</v>
      </c>
      <c r="F85" s="29"/>
      <c r="G85" s="29"/>
      <c r="H85" s="29"/>
      <c r="I85" s="35"/>
      <c r="J85" s="35"/>
      <c r="K85" s="35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94</v>
      </c>
      <c r="D86" s="35"/>
      <c r="E86" s="35"/>
      <c r="F86" s="35"/>
      <c r="G86" s="35"/>
      <c r="H86" s="35"/>
      <c r="I86" s="35"/>
      <c r="J86" s="35"/>
      <c r="K86" s="35"/>
      <c r="L86" s="52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5" customHeight="1">
      <c r="A87" s="35"/>
      <c r="B87" s="36"/>
      <c r="C87" s="35"/>
      <c r="D87" s="35"/>
      <c r="E87" s="64" t="str">
        <f>E9</f>
        <v>20 - Veřejné osvětlení</v>
      </c>
      <c r="F87" s="35"/>
      <c r="G87" s="35"/>
      <c r="H87" s="35"/>
      <c r="I87" s="35"/>
      <c r="J87" s="35"/>
      <c r="K87" s="35"/>
      <c r="L87" s="52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5"/>
      <c r="D88" s="35"/>
      <c r="E88" s="35"/>
      <c r="F88" s="35"/>
      <c r="G88" s="35"/>
      <c r="H88" s="35"/>
      <c r="I88" s="35"/>
      <c r="J88" s="35"/>
      <c r="K88" s="35"/>
      <c r="L88" s="52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20</v>
      </c>
      <c r="D89" s="35"/>
      <c r="E89" s="35"/>
      <c r="F89" s="24" t="str">
        <f>F12</f>
        <v>Chodová Planá</v>
      </c>
      <c r="G89" s="35"/>
      <c r="H89" s="35"/>
      <c r="I89" s="29" t="s">
        <v>22</v>
      </c>
      <c r="J89" s="66" t="str">
        <f>IF(J12="","",J12)</f>
        <v>2. 11. 2022</v>
      </c>
      <c r="K89" s="35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5.15" customHeight="1">
      <c r="A91" s="35"/>
      <c r="B91" s="36"/>
      <c r="C91" s="29" t="s">
        <v>24</v>
      </c>
      <c r="D91" s="35"/>
      <c r="E91" s="35"/>
      <c r="F91" s="24" t="str">
        <f>E15</f>
        <v>M2stys Chodová Planá</v>
      </c>
      <c r="G91" s="35"/>
      <c r="H91" s="35"/>
      <c r="I91" s="29" t="s">
        <v>30</v>
      </c>
      <c r="J91" s="33" t="str">
        <f>E21</f>
        <v>Bc.Pašava Michal</v>
      </c>
      <c r="K91" s="35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15" customHeight="1">
      <c r="A92" s="35"/>
      <c r="B92" s="36"/>
      <c r="C92" s="29" t="s">
        <v>28</v>
      </c>
      <c r="D92" s="35"/>
      <c r="E92" s="35"/>
      <c r="F92" s="24" t="str">
        <f>IF(E18="","",E18)</f>
        <v>Vyplň údaj</v>
      </c>
      <c r="G92" s="35"/>
      <c r="H92" s="35"/>
      <c r="I92" s="29" t="s">
        <v>33</v>
      </c>
      <c r="J92" s="33" t="str">
        <f>E24</f>
        <v>Milan Hájek</v>
      </c>
      <c r="K92" s="35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5"/>
      <c r="D93" s="35"/>
      <c r="E93" s="35"/>
      <c r="F93" s="35"/>
      <c r="G93" s="35"/>
      <c r="H93" s="35"/>
      <c r="I93" s="35"/>
      <c r="J93" s="35"/>
      <c r="K93" s="35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34" t="s">
        <v>97</v>
      </c>
      <c r="D94" s="126"/>
      <c r="E94" s="126"/>
      <c r="F94" s="126"/>
      <c r="G94" s="126"/>
      <c r="H94" s="126"/>
      <c r="I94" s="126"/>
      <c r="J94" s="135" t="s">
        <v>98</v>
      </c>
      <c r="K94" s="126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36" t="s">
        <v>99</v>
      </c>
      <c r="D96" s="35"/>
      <c r="E96" s="35"/>
      <c r="F96" s="35"/>
      <c r="G96" s="35"/>
      <c r="H96" s="35"/>
      <c r="I96" s="35"/>
      <c r="J96" s="93">
        <f>J124</f>
        <v>0</v>
      </c>
      <c r="K96" s="35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6" t="s">
        <v>100</v>
      </c>
    </row>
    <row r="97" s="9" customFormat="1" ht="24.96" customHeight="1">
      <c r="A97" s="9"/>
      <c r="B97" s="137"/>
      <c r="C97" s="9"/>
      <c r="D97" s="138" t="s">
        <v>101</v>
      </c>
      <c r="E97" s="139"/>
      <c r="F97" s="139"/>
      <c r="G97" s="139"/>
      <c r="H97" s="139"/>
      <c r="I97" s="139"/>
      <c r="J97" s="140">
        <f>J125</f>
        <v>0</v>
      </c>
      <c r="K97" s="9"/>
      <c r="L97" s="137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41"/>
      <c r="C98" s="10"/>
      <c r="D98" s="142" t="s">
        <v>102</v>
      </c>
      <c r="E98" s="143"/>
      <c r="F98" s="143"/>
      <c r="G98" s="143"/>
      <c r="H98" s="143"/>
      <c r="I98" s="143"/>
      <c r="J98" s="144">
        <f>J126</f>
        <v>0</v>
      </c>
      <c r="K98" s="10"/>
      <c r="L98" s="141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41"/>
      <c r="C99" s="10"/>
      <c r="D99" s="142" t="s">
        <v>105</v>
      </c>
      <c r="E99" s="143"/>
      <c r="F99" s="143"/>
      <c r="G99" s="143"/>
      <c r="H99" s="143"/>
      <c r="I99" s="143"/>
      <c r="J99" s="144">
        <f>J131</f>
        <v>0</v>
      </c>
      <c r="K99" s="10"/>
      <c r="L99" s="141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41"/>
      <c r="C100" s="10"/>
      <c r="D100" s="142" t="s">
        <v>107</v>
      </c>
      <c r="E100" s="143"/>
      <c r="F100" s="143"/>
      <c r="G100" s="143"/>
      <c r="H100" s="143"/>
      <c r="I100" s="143"/>
      <c r="J100" s="144">
        <f>J139</f>
        <v>0</v>
      </c>
      <c r="K100" s="10"/>
      <c r="L100" s="141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41"/>
      <c r="C101" s="10"/>
      <c r="D101" s="142" t="s">
        <v>108</v>
      </c>
      <c r="E101" s="143"/>
      <c r="F101" s="143"/>
      <c r="G101" s="143"/>
      <c r="H101" s="143"/>
      <c r="I101" s="143"/>
      <c r="J101" s="144">
        <f>J144</f>
        <v>0</v>
      </c>
      <c r="K101" s="10"/>
      <c r="L101" s="141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41"/>
      <c r="C102" s="10"/>
      <c r="D102" s="142" t="s">
        <v>109</v>
      </c>
      <c r="E102" s="143"/>
      <c r="F102" s="143"/>
      <c r="G102" s="143"/>
      <c r="H102" s="143"/>
      <c r="I102" s="143"/>
      <c r="J102" s="144">
        <f>J149</f>
        <v>0</v>
      </c>
      <c r="K102" s="10"/>
      <c r="L102" s="141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9" customFormat="1" ht="24.96" customHeight="1">
      <c r="A103" s="9"/>
      <c r="B103" s="137"/>
      <c r="C103" s="9"/>
      <c r="D103" s="138" t="s">
        <v>110</v>
      </c>
      <c r="E103" s="139"/>
      <c r="F103" s="139"/>
      <c r="G103" s="139"/>
      <c r="H103" s="139"/>
      <c r="I103" s="139"/>
      <c r="J103" s="140">
        <f>J151</f>
        <v>0</v>
      </c>
      <c r="K103" s="9"/>
      <c r="L103" s="137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10" customFormat="1" ht="19.92" customHeight="1">
      <c r="A104" s="10"/>
      <c r="B104" s="141"/>
      <c r="C104" s="10"/>
      <c r="D104" s="142" t="s">
        <v>112</v>
      </c>
      <c r="E104" s="143"/>
      <c r="F104" s="143"/>
      <c r="G104" s="143"/>
      <c r="H104" s="143"/>
      <c r="I104" s="143"/>
      <c r="J104" s="144">
        <f>J152</f>
        <v>0</v>
      </c>
      <c r="K104" s="10"/>
      <c r="L104" s="141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2" customFormat="1" ht="21.84" customHeight="1">
      <c r="A105" s="35"/>
      <c r="B105" s="36"/>
      <c r="C105" s="35"/>
      <c r="D105" s="35"/>
      <c r="E105" s="35"/>
      <c r="F105" s="35"/>
      <c r="G105" s="35"/>
      <c r="H105" s="35"/>
      <c r="I105" s="35"/>
      <c r="J105" s="35"/>
      <c r="K105" s="35"/>
      <c r="L105" s="52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="2" customFormat="1" ht="6.96" customHeight="1">
      <c r="A106" s="35"/>
      <c r="B106" s="57"/>
      <c r="C106" s="58"/>
      <c r="D106" s="58"/>
      <c r="E106" s="58"/>
      <c r="F106" s="58"/>
      <c r="G106" s="58"/>
      <c r="H106" s="58"/>
      <c r="I106" s="58"/>
      <c r="J106" s="58"/>
      <c r="K106" s="58"/>
      <c r="L106" s="52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10" s="2" customFormat="1" ht="6.96" customHeight="1">
      <c r="A110" s="35"/>
      <c r="B110" s="59"/>
      <c r="C110" s="60"/>
      <c r="D110" s="60"/>
      <c r="E110" s="60"/>
      <c r="F110" s="60"/>
      <c r="G110" s="60"/>
      <c r="H110" s="60"/>
      <c r="I110" s="60"/>
      <c r="J110" s="60"/>
      <c r="K110" s="60"/>
      <c r="L110" s="52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24.96" customHeight="1">
      <c r="A111" s="35"/>
      <c r="B111" s="36"/>
      <c r="C111" s="20" t="s">
        <v>114</v>
      </c>
      <c r="D111" s="35"/>
      <c r="E111" s="35"/>
      <c r="F111" s="35"/>
      <c r="G111" s="35"/>
      <c r="H111" s="35"/>
      <c r="I111" s="35"/>
      <c r="J111" s="35"/>
      <c r="K111" s="35"/>
      <c r="L111" s="52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6.96" customHeight="1">
      <c r="A112" s="35"/>
      <c r="B112" s="36"/>
      <c r="C112" s="35"/>
      <c r="D112" s="35"/>
      <c r="E112" s="35"/>
      <c r="F112" s="35"/>
      <c r="G112" s="35"/>
      <c r="H112" s="35"/>
      <c r="I112" s="35"/>
      <c r="J112" s="35"/>
      <c r="K112" s="35"/>
      <c r="L112" s="52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12" customHeight="1">
      <c r="A113" s="35"/>
      <c r="B113" s="36"/>
      <c r="C113" s="29" t="s">
        <v>16</v>
      </c>
      <c r="D113" s="35"/>
      <c r="E113" s="35"/>
      <c r="F113" s="35"/>
      <c r="G113" s="35"/>
      <c r="H113" s="35"/>
      <c r="I113" s="35"/>
      <c r="J113" s="35"/>
      <c r="K113" s="35"/>
      <c r="L113" s="52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16.5" customHeight="1">
      <c r="A114" s="35"/>
      <c r="B114" s="36"/>
      <c r="C114" s="35"/>
      <c r="D114" s="35"/>
      <c r="E114" s="118" t="str">
        <f>E7</f>
        <v>Chodník podél silnice I/21 - Chodová Planá - III.etapa</v>
      </c>
      <c r="F114" s="29"/>
      <c r="G114" s="29"/>
      <c r="H114" s="29"/>
      <c r="I114" s="35"/>
      <c r="J114" s="35"/>
      <c r="K114" s="35"/>
      <c r="L114" s="52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12" customHeight="1">
      <c r="A115" s="35"/>
      <c r="B115" s="36"/>
      <c r="C115" s="29" t="s">
        <v>94</v>
      </c>
      <c r="D115" s="35"/>
      <c r="E115" s="35"/>
      <c r="F115" s="35"/>
      <c r="G115" s="35"/>
      <c r="H115" s="35"/>
      <c r="I115" s="35"/>
      <c r="J115" s="35"/>
      <c r="K115" s="35"/>
      <c r="L115" s="52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16.5" customHeight="1">
      <c r="A116" s="35"/>
      <c r="B116" s="36"/>
      <c r="C116" s="35"/>
      <c r="D116" s="35"/>
      <c r="E116" s="64" t="str">
        <f>E9</f>
        <v>20 - Veřejné osvětlení</v>
      </c>
      <c r="F116" s="35"/>
      <c r="G116" s="35"/>
      <c r="H116" s="35"/>
      <c r="I116" s="35"/>
      <c r="J116" s="35"/>
      <c r="K116" s="35"/>
      <c r="L116" s="52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6.96" customHeight="1">
      <c r="A117" s="35"/>
      <c r="B117" s="36"/>
      <c r="C117" s="35"/>
      <c r="D117" s="35"/>
      <c r="E117" s="35"/>
      <c r="F117" s="35"/>
      <c r="G117" s="35"/>
      <c r="H117" s="35"/>
      <c r="I117" s="35"/>
      <c r="J117" s="35"/>
      <c r="K117" s="35"/>
      <c r="L117" s="52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2" customHeight="1">
      <c r="A118" s="35"/>
      <c r="B118" s="36"/>
      <c r="C118" s="29" t="s">
        <v>20</v>
      </c>
      <c r="D118" s="35"/>
      <c r="E118" s="35"/>
      <c r="F118" s="24" t="str">
        <f>F12</f>
        <v>Chodová Planá</v>
      </c>
      <c r="G118" s="35"/>
      <c r="H118" s="35"/>
      <c r="I118" s="29" t="s">
        <v>22</v>
      </c>
      <c r="J118" s="66" t="str">
        <f>IF(J12="","",J12)</f>
        <v>2. 11. 2022</v>
      </c>
      <c r="K118" s="35"/>
      <c r="L118" s="52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6.96" customHeight="1">
      <c r="A119" s="35"/>
      <c r="B119" s="36"/>
      <c r="C119" s="35"/>
      <c r="D119" s="35"/>
      <c r="E119" s="35"/>
      <c r="F119" s="35"/>
      <c r="G119" s="35"/>
      <c r="H119" s="35"/>
      <c r="I119" s="35"/>
      <c r="J119" s="35"/>
      <c r="K119" s="35"/>
      <c r="L119" s="52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5.15" customHeight="1">
      <c r="A120" s="35"/>
      <c r="B120" s="36"/>
      <c r="C120" s="29" t="s">
        <v>24</v>
      </c>
      <c r="D120" s="35"/>
      <c r="E120" s="35"/>
      <c r="F120" s="24" t="str">
        <f>E15</f>
        <v>M2stys Chodová Planá</v>
      </c>
      <c r="G120" s="35"/>
      <c r="H120" s="35"/>
      <c r="I120" s="29" t="s">
        <v>30</v>
      </c>
      <c r="J120" s="33" t="str">
        <f>E21</f>
        <v>Bc.Pašava Michal</v>
      </c>
      <c r="K120" s="35"/>
      <c r="L120" s="52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15.15" customHeight="1">
      <c r="A121" s="35"/>
      <c r="B121" s="36"/>
      <c r="C121" s="29" t="s">
        <v>28</v>
      </c>
      <c r="D121" s="35"/>
      <c r="E121" s="35"/>
      <c r="F121" s="24" t="str">
        <f>IF(E18="","",E18)</f>
        <v>Vyplň údaj</v>
      </c>
      <c r="G121" s="35"/>
      <c r="H121" s="35"/>
      <c r="I121" s="29" t="s">
        <v>33</v>
      </c>
      <c r="J121" s="33" t="str">
        <f>E24</f>
        <v>Milan Hájek</v>
      </c>
      <c r="K121" s="35"/>
      <c r="L121" s="52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10.32" customHeight="1">
      <c r="A122" s="35"/>
      <c r="B122" s="36"/>
      <c r="C122" s="35"/>
      <c r="D122" s="35"/>
      <c r="E122" s="35"/>
      <c r="F122" s="35"/>
      <c r="G122" s="35"/>
      <c r="H122" s="35"/>
      <c r="I122" s="35"/>
      <c r="J122" s="35"/>
      <c r="K122" s="35"/>
      <c r="L122" s="52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11" customFormat="1" ht="29.28" customHeight="1">
      <c r="A123" s="145"/>
      <c r="B123" s="146"/>
      <c r="C123" s="147" t="s">
        <v>115</v>
      </c>
      <c r="D123" s="148" t="s">
        <v>61</v>
      </c>
      <c r="E123" s="148" t="s">
        <v>57</v>
      </c>
      <c r="F123" s="148" t="s">
        <v>58</v>
      </c>
      <c r="G123" s="148" t="s">
        <v>116</v>
      </c>
      <c r="H123" s="148" t="s">
        <v>117</v>
      </c>
      <c r="I123" s="148" t="s">
        <v>118</v>
      </c>
      <c r="J123" s="148" t="s">
        <v>98</v>
      </c>
      <c r="K123" s="149" t="s">
        <v>119</v>
      </c>
      <c r="L123" s="150"/>
      <c r="M123" s="83" t="s">
        <v>1</v>
      </c>
      <c r="N123" s="84" t="s">
        <v>40</v>
      </c>
      <c r="O123" s="84" t="s">
        <v>120</v>
      </c>
      <c r="P123" s="84" t="s">
        <v>121</v>
      </c>
      <c r="Q123" s="84" t="s">
        <v>122</v>
      </c>
      <c r="R123" s="84" t="s">
        <v>123</v>
      </c>
      <c r="S123" s="84" t="s">
        <v>124</v>
      </c>
      <c r="T123" s="85" t="s">
        <v>125</v>
      </c>
      <c r="U123" s="145"/>
      <c r="V123" s="145"/>
      <c r="W123" s="145"/>
      <c r="X123" s="145"/>
      <c r="Y123" s="145"/>
      <c r="Z123" s="145"/>
      <c r="AA123" s="145"/>
      <c r="AB123" s="145"/>
      <c r="AC123" s="145"/>
      <c r="AD123" s="145"/>
      <c r="AE123" s="145"/>
    </row>
    <row r="124" s="2" customFormat="1" ht="22.8" customHeight="1">
      <c r="A124" s="35"/>
      <c r="B124" s="36"/>
      <c r="C124" s="90" t="s">
        <v>126</v>
      </c>
      <c r="D124" s="35"/>
      <c r="E124" s="35"/>
      <c r="F124" s="35"/>
      <c r="G124" s="35"/>
      <c r="H124" s="35"/>
      <c r="I124" s="35"/>
      <c r="J124" s="151">
        <f>BK124</f>
        <v>0</v>
      </c>
      <c r="K124" s="35"/>
      <c r="L124" s="36"/>
      <c r="M124" s="86"/>
      <c r="N124" s="70"/>
      <c r="O124" s="87"/>
      <c r="P124" s="152">
        <f>P125+P151</f>
        <v>0</v>
      </c>
      <c r="Q124" s="87"/>
      <c r="R124" s="152">
        <f>R125+R151</f>
        <v>2.1115620000000002</v>
      </c>
      <c r="S124" s="87"/>
      <c r="T124" s="153">
        <f>T125+T151</f>
        <v>1.1060000000000001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T124" s="16" t="s">
        <v>75</v>
      </c>
      <c r="AU124" s="16" t="s">
        <v>100</v>
      </c>
      <c r="BK124" s="154">
        <f>BK125+BK151</f>
        <v>0</v>
      </c>
    </row>
    <row r="125" s="12" customFormat="1" ht="25.92" customHeight="1">
      <c r="A125" s="12"/>
      <c r="B125" s="155"/>
      <c r="C125" s="12"/>
      <c r="D125" s="156" t="s">
        <v>75</v>
      </c>
      <c r="E125" s="157" t="s">
        <v>127</v>
      </c>
      <c r="F125" s="157" t="s">
        <v>128</v>
      </c>
      <c r="G125" s="12"/>
      <c r="H125" s="12"/>
      <c r="I125" s="158"/>
      <c r="J125" s="159">
        <f>BK125</f>
        <v>0</v>
      </c>
      <c r="K125" s="12"/>
      <c r="L125" s="155"/>
      <c r="M125" s="160"/>
      <c r="N125" s="161"/>
      <c r="O125" s="161"/>
      <c r="P125" s="162">
        <f>P126+P131+P139+P144+P149</f>
        <v>0</v>
      </c>
      <c r="Q125" s="161"/>
      <c r="R125" s="162">
        <f>R126+R131+R139+R144+R149</f>
        <v>2.1115620000000002</v>
      </c>
      <c r="S125" s="161"/>
      <c r="T125" s="163">
        <f>T126+T131+T139+T144+T149</f>
        <v>1.1060000000000001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156" t="s">
        <v>84</v>
      </c>
      <c r="AT125" s="164" t="s">
        <v>75</v>
      </c>
      <c r="AU125" s="164" t="s">
        <v>76</v>
      </c>
      <c r="AY125" s="156" t="s">
        <v>129</v>
      </c>
      <c r="BK125" s="165">
        <f>BK126+BK131+BK139+BK144+BK149</f>
        <v>0</v>
      </c>
    </row>
    <row r="126" s="12" customFormat="1" ht="22.8" customHeight="1">
      <c r="A126" s="12"/>
      <c r="B126" s="155"/>
      <c r="C126" s="12"/>
      <c r="D126" s="156" t="s">
        <v>75</v>
      </c>
      <c r="E126" s="166" t="s">
        <v>84</v>
      </c>
      <c r="F126" s="166" t="s">
        <v>130</v>
      </c>
      <c r="G126" s="12"/>
      <c r="H126" s="12"/>
      <c r="I126" s="158"/>
      <c r="J126" s="167">
        <f>BK126</f>
        <v>0</v>
      </c>
      <c r="K126" s="12"/>
      <c r="L126" s="155"/>
      <c r="M126" s="160"/>
      <c r="N126" s="161"/>
      <c r="O126" s="161"/>
      <c r="P126" s="162">
        <f>SUM(P127:P130)</f>
        <v>0</v>
      </c>
      <c r="Q126" s="161"/>
      <c r="R126" s="162">
        <f>SUM(R127:R130)</f>
        <v>0</v>
      </c>
      <c r="S126" s="161"/>
      <c r="T126" s="163">
        <f>SUM(T127:T130)</f>
        <v>1.1060000000000001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156" t="s">
        <v>84</v>
      </c>
      <c r="AT126" s="164" t="s">
        <v>75</v>
      </c>
      <c r="AU126" s="164" t="s">
        <v>84</v>
      </c>
      <c r="AY126" s="156" t="s">
        <v>129</v>
      </c>
      <c r="BK126" s="165">
        <f>SUM(BK127:BK130)</f>
        <v>0</v>
      </c>
    </row>
    <row r="127" s="2" customFormat="1" ht="24.15" customHeight="1">
      <c r="A127" s="35"/>
      <c r="B127" s="168"/>
      <c r="C127" s="169" t="s">
        <v>84</v>
      </c>
      <c r="D127" s="169" t="s">
        <v>131</v>
      </c>
      <c r="E127" s="170" t="s">
        <v>682</v>
      </c>
      <c r="F127" s="171" t="s">
        <v>683</v>
      </c>
      <c r="G127" s="172" t="s">
        <v>134</v>
      </c>
      <c r="H127" s="173">
        <v>3.5</v>
      </c>
      <c r="I127" s="174"/>
      <c r="J127" s="175">
        <f>ROUND(I127*H127,2)</f>
        <v>0</v>
      </c>
      <c r="K127" s="171" t="s">
        <v>135</v>
      </c>
      <c r="L127" s="36"/>
      <c r="M127" s="176" t="s">
        <v>1</v>
      </c>
      <c r="N127" s="177" t="s">
        <v>41</v>
      </c>
      <c r="O127" s="74"/>
      <c r="P127" s="178">
        <f>O127*H127</f>
        <v>0</v>
      </c>
      <c r="Q127" s="178">
        <v>0</v>
      </c>
      <c r="R127" s="178">
        <f>Q127*H127</f>
        <v>0</v>
      </c>
      <c r="S127" s="178">
        <v>0.316</v>
      </c>
      <c r="T127" s="179">
        <f>S127*H127</f>
        <v>1.1060000000000001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180" t="s">
        <v>136</v>
      </c>
      <c r="AT127" s="180" t="s">
        <v>131</v>
      </c>
      <c r="AU127" s="180" t="s">
        <v>86</v>
      </c>
      <c r="AY127" s="16" t="s">
        <v>129</v>
      </c>
      <c r="BE127" s="181">
        <f>IF(N127="základní",J127,0)</f>
        <v>0</v>
      </c>
      <c r="BF127" s="181">
        <f>IF(N127="snížená",J127,0)</f>
        <v>0</v>
      </c>
      <c r="BG127" s="181">
        <f>IF(N127="zákl. přenesená",J127,0)</f>
        <v>0</v>
      </c>
      <c r="BH127" s="181">
        <f>IF(N127="sníž. přenesená",J127,0)</f>
        <v>0</v>
      </c>
      <c r="BI127" s="181">
        <f>IF(N127="nulová",J127,0)</f>
        <v>0</v>
      </c>
      <c r="BJ127" s="16" t="s">
        <v>84</v>
      </c>
      <c r="BK127" s="181">
        <f>ROUND(I127*H127,2)</f>
        <v>0</v>
      </c>
      <c r="BL127" s="16" t="s">
        <v>136</v>
      </c>
      <c r="BM127" s="180" t="s">
        <v>684</v>
      </c>
    </row>
    <row r="128" s="13" customFormat="1">
      <c r="A128" s="13"/>
      <c r="B128" s="182"/>
      <c r="C128" s="13"/>
      <c r="D128" s="183" t="s">
        <v>138</v>
      </c>
      <c r="E128" s="184" t="s">
        <v>1</v>
      </c>
      <c r="F128" s="185" t="s">
        <v>685</v>
      </c>
      <c r="G128" s="13"/>
      <c r="H128" s="186">
        <v>3.5</v>
      </c>
      <c r="I128" s="187"/>
      <c r="J128" s="13"/>
      <c r="K128" s="13"/>
      <c r="L128" s="182"/>
      <c r="M128" s="188"/>
      <c r="N128" s="189"/>
      <c r="O128" s="189"/>
      <c r="P128" s="189"/>
      <c r="Q128" s="189"/>
      <c r="R128" s="189"/>
      <c r="S128" s="189"/>
      <c r="T128" s="190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184" t="s">
        <v>138</v>
      </c>
      <c r="AU128" s="184" t="s">
        <v>86</v>
      </c>
      <c r="AV128" s="13" t="s">
        <v>86</v>
      </c>
      <c r="AW128" s="13" t="s">
        <v>32</v>
      </c>
      <c r="AX128" s="13" t="s">
        <v>84</v>
      </c>
      <c r="AY128" s="184" t="s">
        <v>129</v>
      </c>
    </row>
    <row r="129" s="2" customFormat="1" ht="24.15" customHeight="1">
      <c r="A129" s="35"/>
      <c r="B129" s="168"/>
      <c r="C129" s="169" t="s">
        <v>86</v>
      </c>
      <c r="D129" s="169" t="s">
        <v>131</v>
      </c>
      <c r="E129" s="170" t="s">
        <v>236</v>
      </c>
      <c r="F129" s="171" t="s">
        <v>237</v>
      </c>
      <c r="G129" s="172" t="s">
        <v>134</v>
      </c>
      <c r="H129" s="173">
        <v>3.5</v>
      </c>
      <c r="I129" s="174"/>
      <c r="J129" s="175">
        <f>ROUND(I129*H129,2)</f>
        <v>0</v>
      </c>
      <c r="K129" s="171" t="s">
        <v>135</v>
      </c>
      <c r="L129" s="36"/>
      <c r="M129" s="176" t="s">
        <v>1</v>
      </c>
      <c r="N129" s="177" t="s">
        <v>41</v>
      </c>
      <c r="O129" s="74"/>
      <c r="P129" s="178">
        <f>O129*H129</f>
        <v>0</v>
      </c>
      <c r="Q129" s="178">
        <v>0</v>
      </c>
      <c r="R129" s="178">
        <f>Q129*H129</f>
        <v>0</v>
      </c>
      <c r="S129" s="178">
        <v>0</v>
      </c>
      <c r="T129" s="179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180" t="s">
        <v>136</v>
      </c>
      <c r="AT129" s="180" t="s">
        <v>131</v>
      </c>
      <c r="AU129" s="180" t="s">
        <v>86</v>
      </c>
      <c r="AY129" s="16" t="s">
        <v>129</v>
      </c>
      <c r="BE129" s="181">
        <f>IF(N129="základní",J129,0)</f>
        <v>0</v>
      </c>
      <c r="BF129" s="181">
        <f>IF(N129="snížená",J129,0)</f>
        <v>0</v>
      </c>
      <c r="BG129" s="181">
        <f>IF(N129="zákl. přenesená",J129,0)</f>
        <v>0</v>
      </c>
      <c r="BH129" s="181">
        <f>IF(N129="sníž. přenesená",J129,0)</f>
        <v>0</v>
      </c>
      <c r="BI129" s="181">
        <f>IF(N129="nulová",J129,0)</f>
        <v>0</v>
      </c>
      <c r="BJ129" s="16" t="s">
        <v>84</v>
      </c>
      <c r="BK129" s="181">
        <f>ROUND(I129*H129,2)</f>
        <v>0</v>
      </c>
      <c r="BL129" s="16" t="s">
        <v>136</v>
      </c>
      <c r="BM129" s="180" t="s">
        <v>686</v>
      </c>
    </row>
    <row r="130" s="13" customFormat="1">
      <c r="A130" s="13"/>
      <c r="B130" s="182"/>
      <c r="C130" s="13"/>
      <c r="D130" s="183" t="s">
        <v>138</v>
      </c>
      <c r="E130" s="184" t="s">
        <v>1</v>
      </c>
      <c r="F130" s="185" t="s">
        <v>685</v>
      </c>
      <c r="G130" s="13"/>
      <c r="H130" s="186">
        <v>3.5</v>
      </c>
      <c r="I130" s="187"/>
      <c r="J130" s="13"/>
      <c r="K130" s="13"/>
      <c r="L130" s="182"/>
      <c r="M130" s="188"/>
      <c r="N130" s="189"/>
      <c r="O130" s="189"/>
      <c r="P130" s="189"/>
      <c r="Q130" s="189"/>
      <c r="R130" s="189"/>
      <c r="S130" s="189"/>
      <c r="T130" s="190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184" t="s">
        <v>138</v>
      </c>
      <c r="AU130" s="184" t="s">
        <v>86</v>
      </c>
      <c r="AV130" s="13" t="s">
        <v>86</v>
      </c>
      <c r="AW130" s="13" t="s">
        <v>32</v>
      </c>
      <c r="AX130" s="13" t="s">
        <v>76</v>
      </c>
      <c r="AY130" s="184" t="s">
        <v>129</v>
      </c>
    </row>
    <row r="131" s="12" customFormat="1" ht="22.8" customHeight="1">
      <c r="A131" s="12"/>
      <c r="B131" s="155"/>
      <c r="C131" s="12"/>
      <c r="D131" s="156" t="s">
        <v>75</v>
      </c>
      <c r="E131" s="166" t="s">
        <v>152</v>
      </c>
      <c r="F131" s="166" t="s">
        <v>280</v>
      </c>
      <c r="G131" s="12"/>
      <c r="H131" s="12"/>
      <c r="I131" s="158"/>
      <c r="J131" s="167">
        <f>BK131</f>
        <v>0</v>
      </c>
      <c r="K131" s="12"/>
      <c r="L131" s="155"/>
      <c r="M131" s="160"/>
      <c r="N131" s="161"/>
      <c r="O131" s="161"/>
      <c r="P131" s="162">
        <f>SUM(P132:P138)</f>
        <v>0</v>
      </c>
      <c r="Q131" s="161"/>
      <c r="R131" s="162">
        <f>SUM(R132:R138)</f>
        <v>2.1107100000000001</v>
      </c>
      <c r="S131" s="161"/>
      <c r="T131" s="163">
        <f>SUM(T132:T138)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156" t="s">
        <v>84</v>
      </c>
      <c r="AT131" s="164" t="s">
        <v>75</v>
      </c>
      <c r="AU131" s="164" t="s">
        <v>84</v>
      </c>
      <c r="AY131" s="156" t="s">
        <v>129</v>
      </c>
      <c r="BK131" s="165">
        <f>SUM(BK132:BK138)</f>
        <v>0</v>
      </c>
    </row>
    <row r="132" s="2" customFormat="1" ht="37.8" customHeight="1">
      <c r="A132" s="35"/>
      <c r="B132" s="168"/>
      <c r="C132" s="169" t="s">
        <v>143</v>
      </c>
      <c r="D132" s="169" t="s">
        <v>131</v>
      </c>
      <c r="E132" s="170" t="s">
        <v>687</v>
      </c>
      <c r="F132" s="171" t="s">
        <v>688</v>
      </c>
      <c r="G132" s="172" t="s">
        <v>134</v>
      </c>
      <c r="H132" s="173">
        <v>3.5</v>
      </c>
      <c r="I132" s="174"/>
      <c r="J132" s="175">
        <f>ROUND(I132*H132,2)</f>
        <v>0</v>
      </c>
      <c r="K132" s="171" t="s">
        <v>135</v>
      </c>
      <c r="L132" s="36"/>
      <c r="M132" s="176" t="s">
        <v>1</v>
      </c>
      <c r="N132" s="177" t="s">
        <v>41</v>
      </c>
      <c r="O132" s="74"/>
      <c r="P132" s="178">
        <f>O132*H132</f>
        <v>0</v>
      </c>
      <c r="Q132" s="178">
        <v>0.39561000000000002</v>
      </c>
      <c r="R132" s="178">
        <f>Q132*H132</f>
        <v>1.3846350000000001</v>
      </c>
      <c r="S132" s="178">
        <v>0</v>
      </c>
      <c r="T132" s="179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180" t="s">
        <v>136</v>
      </c>
      <c r="AT132" s="180" t="s">
        <v>131</v>
      </c>
      <c r="AU132" s="180" t="s">
        <v>86</v>
      </c>
      <c r="AY132" s="16" t="s">
        <v>129</v>
      </c>
      <c r="BE132" s="181">
        <f>IF(N132="základní",J132,0)</f>
        <v>0</v>
      </c>
      <c r="BF132" s="181">
        <f>IF(N132="snížená",J132,0)</f>
        <v>0</v>
      </c>
      <c r="BG132" s="181">
        <f>IF(N132="zákl. přenesená",J132,0)</f>
        <v>0</v>
      </c>
      <c r="BH132" s="181">
        <f>IF(N132="sníž. přenesená",J132,0)</f>
        <v>0</v>
      </c>
      <c r="BI132" s="181">
        <f>IF(N132="nulová",J132,0)</f>
        <v>0</v>
      </c>
      <c r="BJ132" s="16" t="s">
        <v>84</v>
      </c>
      <c r="BK132" s="181">
        <f>ROUND(I132*H132,2)</f>
        <v>0</v>
      </c>
      <c r="BL132" s="16" t="s">
        <v>136</v>
      </c>
      <c r="BM132" s="180" t="s">
        <v>689</v>
      </c>
    </row>
    <row r="133" s="13" customFormat="1">
      <c r="A133" s="13"/>
      <c r="B133" s="182"/>
      <c r="C133" s="13"/>
      <c r="D133" s="183" t="s">
        <v>138</v>
      </c>
      <c r="E133" s="184" t="s">
        <v>1</v>
      </c>
      <c r="F133" s="185" t="s">
        <v>685</v>
      </c>
      <c r="G133" s="13"/>
      <c r="H133" s="186">
        <v>3.5</v>
      </c>
      <c r="I133" s="187"/>
      <c r="J133" s="13"/>
      <c r="K133" s="13"/>
      <c r="L133" s="182"/>
      <c r="M133" s="188"/>
      <c r="N133" s="189"/>
      <c r="O133" s="189"/>
      <c r="P133" s="189"/>
      <c r="Q133" s="189"/>
      <c r="R133" s="189"/>
      <c r="S133" s="189"/>
      <c r="T133" s="190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184" t="s">
        <v>138</v>
      </c>
      <c r="AU133" s="184" t="s">
        <v>86</v>
      </c>
      <c r="AV133" s="13" t="s">
        <v>86</v>
      </c>
      <c r="AW133" s="13" t="s">
        <v>32</v>
      </c>
      <c r="AX133" s="13" t="s">
        <v>84</v>
      </c>
      <c r="AY133" s="184" t="s">
        <v>129</v>
      </c>
    </row>
    <row r="134" s="2" customFormat="1" ht="33" customHeight="1">
      <c r="A134" s="35"/>
      <c r="B134" s="168"/>
      <c r="C134" s="169" t="s">
        <v>136</v>
      </c>
      <c r="D134" s="169" t="s">
        <v>131</v>
      </c>
      <c r="E134" s="170" t="s">
        <v>690</v>
      </c>
      <c r="F134" s="171" t="s">
        <v>691</v>
      </c>
      <c r="G134" s="172" t="s">
        <v>134</v>
      </c>
      <c r="H134" s="173">
        <v>3.5</v>
      </c>
      <c r="I134" s="174"/>
      <c r="J134" s="175">
        <f>ROUND(I134*H134,2)</f>
        <v>0</v>
      </c>
      <c r="K134" s="171" t="s">
        <v>135</v>
      </c>
      <c r="L134" s="36"/>
      <c r="M134" s="176" t="s">
        <v>1</v>
      </c>
      <c r="N134" s="177" t="s">
        <v>41</v>
      </c>
      <c r="O134" s="74"/>
      <c r="P134" s="178">
        <f>O134*H134</f>
        <v>0</v>
      </c>
      <c r="Q134" s="178">
        <v>0.20745</v>
      </c>
      <c r="R134" s="178">
        <f>Q134*H134</f>
        <v>0.72607500000000003</v>
      </c>
      <c r="S134" s="178">
        <v>0</v>
      </c>
      <c r="T134" s="179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180" t="s">
        <v>136</v>
      </c>
      <c r="AT134" s="180" t="s">
        <v>131</v>
      </c>
      <c r="AU134" s="180" t="s">
        <v>86</v>
      </c>
      <c r="AY134" s="16" t="s">
        <v>129</v>
      </c>
      <c r="BE134" s="181">
        <f>IF(N134="základní",J134,0)</f>
        <v>0</v>
      </c>
      <c r="BF134" s="181">
        <f>IF(N134="snížená",J134,0)</f>
        <v>0</v>
      </c>
      <c r="BG134" s="181">
        <f>IF(N134="zákl. přenesená",J134,0)</f>
        <v>0</v>
      </c>
      <c r="BH134" s="181">
        <f>IF(N134="sníž. přenesená",J134,0)</f>
        <v>0</v>
      </c>
      <c r="BI134" s="181">
        <f>IF(N134="nulová",J134,0)</f>
        <v>0</v>
      </c>
      <c r="BJ134" s="16" t="s">
        <v>84</v>
      </c>
      <c r="BK134" s="181">
        <f>ROUND(I134*H134,2)</f>
        <v>0</v>
      </c>
      <c r="BL134" s="16" t="s">
        <v>136</v>
      </c>
      <c r="BM134" s="180" t="s">
        <v>692</v>
      </c>
    </row>
    <row r="135" s="2" customFormat="1" ht="24.15" customHeight="1">
      <c r="A135" s="35"/>
      <c r="B135" s="168"/>
      <c r="C135" s="169" t="s">
        <v>152</v>
      </c>
      <c r="D135" s="169" t="s">
        <v>131</v>
      </c>
      <c r="E135" s="170" t="s">
        <v>324</v>
      </c>
      <c r="F135" s="171" t="s">
        <v>325</v>
      </c>
      <c r="G135" s="172" t="s">
        <v>134</v>
      </c>
      <c r="H135" s="173">
        <v>3.5</v>
      </c>
      <c r="I135" s="174"/>
      <c r="J135" s="175">
        <f>ROUND(I135*H135,2)</f>
        <v>0</v>
      </c>
      <c r="K135" s="171" t="s">
        <v>135</v>
      </c>
      <c r="L135" s="36"/>
      <c r="M135" s="176" t="s">
        <v>1</v>
      </c>
      <c r="N135" s="177" t="s">
        <v>41</v>
      </c>
      <c r="O135" s="74"/>
      <c r="P135" s="178">
        <f>O135*H135</f>
        <v>0</v>
      </c>
      <c r="Q135" s="178">
        <v>0</v>
      </c>
      <c r="R135" s="178">
        <f>Q135*H135</f>
        <v>0</v>
      </c>
      <c r="S135" s="178">
        <v>0</v>
      </c>
      <c r="T135" s="179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180" t="s">
        <v>136</v>
      </c>
      <c r="AT135" s="180" t="s">
        <v>131</v>
      </c>
      <c r="AU135" s="180" t="s">
        <v>86</v>
      </c>
      <c r="AY135" s="16" t="s">
        <v>129</v>
      </c>
      <c r="BE135" s="181">
        <f>IF(N135="základní",J135,0)</f>
        <v>0</v>
      </c>
      <c r="BF135" s="181">
        <f>IF(N135="snížená",J135,0)</f>
        <v>0</v>
      </c>
      <c r="BG135" s="181">
        <f>IF(N135="zákl. přenesená",J135,0)</f>
        <v>0</v>
      </c>
      <c r="BH135" s="181">
        <f>IF(N135="sníž. přenesená",J135,0)</f>
        <v>0</v>
      </c>
      <c r="BI135" s="181">
        <f>IF(N135="nulová",J135,0)</f>
        <v>0</v>
      </c>
      <c r="BJ135" s="16" t="s">
        <v>84</v>
      </c>
      <c r="BK135" s="181">
        <f>ROUND(I135*H135,2)</f>
        <v>0</v>
      </c>
      <c r="BL135" s="16" t="s">
        <v>136</v>
      </c>
      <c r="BM135" s="180" t="s">
        <v>693</v>
      </c>
    </row>
    <row r="136" s="13" customFormat="1">
      <c r="A136" s="13"/>
      <c r="B136" s="182"/>
      <c r="C136" s="13"/>
      <c r="D136" s="183" t="s">
        <v>138</v>
      </c>
      <c r="E136" s="184" t="s">
        <v>1</v>
      </c>
      <c r="F136" s="185" t="s">
        <v>685</v>
      </c>
      <c r="G136" s="13"/>
      <c r="H136" s="186">
        <v>3.5</v>
      </c>
      <c r="I136" s="187"/>
      <c r="J136" s="13"/>
      <c r="K136" s="13"/>
      <c r="L136" s="182"/>
      <c r="M136" s="188"/>
      <c r="N136" s="189"/>
      <c r="O136" s="189"/>
      <c r="P136" s="189"/>
      <c r="Q136" s="189"/>
      <c r="R136" s="189"/>
      <c r="S136" s="189"/>
      <c r="T136" s="190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184" t="s">
        <v>138</v>
      </c>
      <c r="AU136" s="184" t="s">
        <v>86</v>
      </c>
      <c r="AV136" s="13" t="s">
        <v>86</v>
      </c>
      <c r="AW136" s="13" t="s">
        <v>32</v>
      </c>
      <c r="AX136" s="13" t="s">
        <v>84</v>
      </c>
      <c r="AY136" s="184" t="s">
        <v>129</v>
      </c>
    </row>
    <row r="137" s="2" customFormat="1" ht="21.75" customHeight="1">
      <c r="A137" s="35"/>
      <c r="B137" s="168"/>
      <c r="C137" s="169" t="s">
        <v>156</v>
      </c>
      <c r="D137" s="169" t="s">
        <v>131</v>
      </c>
      <c r="E137" s="170" t="s">
        <v>328</v>
      </c>
      <c r="F137" s="171" t="s">
        <v>329</v>
      </c>
      <c r="G137" s="172" t="s">
        <v>134</v>
      </c>
      <c r="H137" s="173">
        <v>3.5</v>
      </c>
      <c r="I137" s="174"/>
      <c r="J137" s="175">
        <f>ROUND(I137*H137,2)</f>
        <v>0</v>
      </c>
      <c r="K137" s="171" t="s">
        <v>135</v>
      </c>
      <c r="L137" s="36"/>
      <c r="M137" s="176" t="s">
        <v>1</v>
      </c>
      <c r="N137" s="177" t="s">
        <v>41</v>
      </c>
      <c r="O137" s="74"/>
      <c r="P137" s="178">
        <f>O137*H137</f>
        <v>0</v>
      </c>
      <c r="Q137" s="178">
        <v>0</v>
      </c>
      <c r="R137" s="178">
        <f>Q137*H137</f>
        <v>0</v>
      </c>
      <c r="S137" s="178">
        <v>0</v>
      </c>
      <c r="T137" s="179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80" t="s">
        <v>136</v>
      </c>
      <c r="AT137" s="180" t="s">
        <v>131</v>
      </c>
      <c r="AU137" s="180" t="s">
        <v>86</v>
      </c>
      <c r="AY137" s="16" t="s">
        <v>129</v>
      </c>
      <c r="BE137" s="181">
        <f>IF(N137="základní",J137,0)</f>
        <v>0</v>
      </c>
      <c r="BF137" s="181">
        <f>IF(N137="snížená",J137,0)</f>
        <v>0</v>
      </c>
      <c r="BG137" s="181">
        <f>IF(N137="zákl. přenesená",J137,0)</f>
        <v>0</v>
      </c>
      <c r="BH137" s="181">
        <f>IF(N137="sníž. přenesená",J137,0)</f>
        <v>0</v>
      </c>
      <c r="BI137" s="181">
        <f>IF(N137="nulová",J137,0)</f>
        <v>0</v>
      </c>
      <c r="BJ137" s="16" t="s">
        <v>84</v>
      </c>
      <c r="BK137" s="181">
        <f>ROUND(I137*H137,2)</f>
        <v>0</v>
      </c>
      <c r="BL137" s="16" t="s">
        <v>136</v>
      </c>
      <c r="BM137" s="180" t="s">
        <v>694</v>
      </c>
    </row>
    <row r="138" s="13" customFormat="1">
      <c r="A138" s="13"/>
      <c r="B138" s="182"/>
      <c r="C138" s="13"/>
      <c r="D138" s="183" t="s">
        <v>138</v>
      </c>
      <c r="E138" s="184" t="s">
        <v>1</v>
      </c>
      <c r="F138" s="185" t="s">
        <v>685</v>
      </c>
      <c r="G138" s="13"/>
      <c r="H138" s="186">
        <v>3.5</v>
      </c>
      <c r="I138" s="187"/>
      <c r="J138" s="13"/>
      <c r="K138" s="13"/>
      <c r="L138" s="182"/>
      <c r="M138" s="188"/>
      <c r="N138" s="189"/>
      <c r="O138" s="189"/>
      <c r="P138" s="189"/>
      <c r="Q138" s="189"/>
      <c r="R138" s="189"/>
      <c r="S138" s="189"/>
      <c r="T138" s="190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184" t="s">
        <v>138</v>
      </c>
      <c r="AU138" s="184" t="s">
        <v>86</v>
      </c>
      <c r="AV138" s="13" t="s">
        <v>86</v>
      </c>
      <c r="AW138" s="13" t="s">
        <v>32</v>
      </c>
      <c r="AX138" s="13" t="s">
        <v>76</v>
      </c>
      <c r="AY138" s="184" t="s">
        <v>129</v>
      </c>
    </row>
    <row r="139" s="12" customFormat="1" ht="22.8" customHeight="1">
      <c r="A139" s="12"/>
      <c r="B139" s="155"/>
      <c r="C139" s="12"/>
      <c r="D139" s="156" t="s">
        <v>75</v>
      </c>
      <c r="E139" s="166" t="s">
        <v>169</v>
      </c>
      <c r="F139" s="166" t="s">
        <v>439</v>
      </c>
      <c r="G139" s="12"/>
      <c r="H139" s="12"/>
      <c r="I139" s="158"/>
      <c r="J139" s="167">
        <f>BK139</f>
        <v>0</v>
      </c>
      <c r="K139" s="12"/>
      <c r="L139" s="155"/>
      <c r="M139" s="160"/>
      <c r="N139" s="161"/>
      <c r="O139" s="161"/>
      <c r="P139" s="162">
        <f>SUM(P140:P143)</f>
        <v>0</v>
      </c>
      <c r="Q139" s="161"/>
      <c r="R139" s="162">
        <f>SUM(R140:R143)</f>
        <v>0.000852</v>
      </c>
      <c r="S139" s="161"/>
      <c r="T139" s="163">
        <f>SUM(T140:T143)</f>
        <v>0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R139" s="156" t="s">
        <v>84</v>
      </c>
      <c r="AT139" s="164" t="s">
        <v>75</v>
      </c>
      <c r="AU139" s="164" t="s">
        <v>84</v>
      </c>
      <c r="AY139" s="156" t="s">
        <v>129</v>
      </c>
      <c r="BK139" s="165">
        <f>SUM(BK140:BK143)</f>
        <v>0</v>
      </c>
    </row>
    <row r="140" s="2" customFormat="1" ht="24.15" customHeight="1">
      <c r="A140" s="35"/>
      <c r="B140" s="168"/>
      <c r="C140" s="169" t="s">
        <v>160</v>
      </c>
      <c r="D140" s="169" t="s">
        <v>131</v>
      </c>
      <c r="E140" s="170" t="s">
        <v>567</v>
      </c>
      <c r="F140" s="171" t="s">
        <v>568</v>
      </c>
      <c r="G140" s="172" t="s">
        <v>163</v>
      </c>
      <c r="H140" s="173">
        <v>14.199999999999999</v>
      </c>
      <c r="I140" s="174"/>
      <c r="J140" s="175">
        <f>ROUND(I140*H140,2)</f>
        <v>0</v>
      </c>
      <c r="K140" s="171" t="s">
        <v>135</v>
      </c>
      <c r="L140" s="36"/>
      <c r="M140" s="176" t="s">
        <v>1</v>
      </c>
      <c r="N140" s="177" t="s">
        <v>41</v>
      </c>
      <c r="O140" s="74"/>
      <c r="P140" s="178">
        <f>O140*H140</f>
        <v>0</v>
      </c>
      <c r="Q140" s="178">
        <v>6.0000000000000002E-05</v>
      </c>
      <c r="R140" s="178">
        <f>Q140*H140</f>
        <v>0.000852</v>
      </c>
      <c r="S140" s="178">
        <v>0</v>
      </c>
      <c r="T140" s="179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80" t="s">
        <v>136</v>
      </c>
      <c r="AT140" s="180" t="s">
        <v>131</v>
      </c>
      <c r="AU140" s="180" t="s">
        <v>86</v>
      </c>
      <c r="AY140" s="16" t="s">
        <v>129</v>
      </c>
      <c r="BE140" s="181">
        <f>IF(N140="základní",J140,0)</f>
        <v>0</v>
      </c>
      <c r="BF140" s="181">
        <f>IF(N140="snížená",J140,0)</f>
        <v>0</v>
      </c>
      <c r="BG140" s="181">
        <f>IF(N140="zákl. přenesená",J140,0)</f>
        <v>0</v>
      </c>
      <c r="BH140" s="181">
        <f>IF(N140="sníž. přenesená",J140,0)</f>
        <v>0</v>
      </c>
      <c r="BI140" s="181">
        <f>IF(N140="nulová",J140,0)</f>
        <v>0</v>
      </c>
      <c r="BJ140" s="16" t="s">
        <v>84</v>
      </c>
      <c r="BK140" s="181">
        <f>ROUND(I140*H140,2)</f>
        <v>0</v>
      </c>
      <c r="BL140" s="16" t="s">
        <v>136</v>
      </c>
      <c r="BM140" s="180" t="s">
        <v>695</v>
      </c>
    </row>
    <row r="141" s="13" customFormat="1">
      <c r="A141" s="13"/>
      <c r="B141" s="182"/>
      <c r="C141" s="13"/>
      <c r="D141" s="183" t="s">
        <v>138</v>
      </c>
      <c r="E141" s="184" t="s">
        <v>1</v>
      </c>
      <c r="F141" s="185" t="s">
        <v>696</v>
      </c>
      <c r="G141" s="13"/>
      <c r="H141" s="186">
        <v>14.199999999999999</v>
      </c>
      <c r="I141" s="187"/>
      <c r="J141" s="13"/>
      <c r="K141" s="13"/>
      <c r="L141" s="182"/>
      <c r="M141" s="188"/>
      <c r="N141" s="189"/>
      <c r="O141" s="189"/>
      <c r="P141" s="189"/>
      <c r="Q141" s="189"/>
      <c r="R141" s="189"/>
      <c r="S141" s="189"/>
      <c r="T141" s="190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184" t="s">
        <v>138</v>
      </c>
      <c r="AU141" s="184" t="s">
        <v>86</v>
      </c>
      <c r="AV141" s="13" t="s">
        <v>86</v>
      </c>
      <c r="AW141" s="13" t="s">
        <v>32</v>
      </c>
      <c r="AX141" s="13" t="s">
        <v>84</v>
      </c>
      <c r="AY141" s="184" t="s">
        <v>129</v>
      </c>
    </row>
    <row r="142" s="2" customFormat="1" ht="24.15" customHeight="1">
      <c r="A142" s="35"/>
      <c r="B142" s="168"/>
      <c r="C142" s="169" t="s">
        <v>165</v>
      </c>
      <c r="D142" s="169" t="s">
        <v>131</v>
      </c>
      <c r="E142" s="170" t="s">
        <v>697</v>
      </c>
      <c r="F142" s="171" t="s">
        <v>698</v>
      </c>
      <c r="G142" s="172" t="s">
        <v>163</v>
      </c>
      <c r="H142" s="173">
        <v>14.199999999999999</v>
      </c>
      <c r="I142" s="174"/>
      <c r="J142" s="175">
        <f>ROUND(I142*H142,2)</f>
        <v>0</v>
      </c>
      <c r="K142" s="171" t="s">
        <v>135</v>
      </c>
      <c r="L142" s="36"/>
      <c r="M142" s="176" t="s">
        <v>1</v>
      </c>
      <c r="N142" s="177" t="s">
        <v>41</v>
      </c>
      <c r="O142" s="74"/>
      <c r="P142" s="178">
        <f>O142*H142</f>
        <v>0</v>
      </c>
      <c r="Q142" s="178">
        <v>0</v>
      </c>
      <c r="R142" s="178">
        <f>Q142*H142</f>
        <v>0</v>
      </c>
      <c r="S142" s="178">
        <v>0</v>
      </c>
      <c r="T142" s="179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80" t="s">
        <v>136</v>
      </c>
      <c r="AT142" s="180" t="s">
        <v>131</v>
      </c>
      <c r="AU142" s="180" t="s">
        <v>86</v>
      </c>
      <c r="AY142" s="16" t="s">
        <v>129</v>
      </c>
      <c r="BE142" s="181">
        <f>IF(N142="základní",J142,0)</f>
        <v>0</v>
      </c>
      <c r="BF142" s="181">
        <f>IF(N142="snížená",J142,0)</f>
        <v>0</v>
      </c>
      <c r="BG142" s="181">
        <f>IF(N142="zákl. přenesená",J142,0)</f>
        <v>0</v>
      </c>
      <c r="BH142" s="181">
        <f>IF(N142="sníž. přenesená",J142,0)</f>
        <v>0</v>
      </c>
      <c r="BI142" s="181">
        <f>IF(N142="nulová",J142,0)</f>
        <v>0</v>
      </c>
      <c r="BJ142" s="16" t="s">
        <v>84</v>
      </c>
      <c r="BK142" s="181">
        <f>ROUND(I142*H142,2)</f>
        <v>0</v>
      </c>
      <c r="BL142" s="16" t="s">
        <v>136</v>
      </c>
      <c r="BM142" s="180" t="s">
        <v>699</v>
      </c>
    </row>
    <row r="143" s="13" customFormat="1">
      <c r="A143" s="13"/>
      <c r="B143" s="182"/>
      <c r="C143" s="13"/>
      <c r="D143" s="183" t="s">
        <v>138</v>
      </c>
      <c r="E143" s="184" t="s">
        <v>1</v>
      </c>
      <c r="F143" s="185" t="s">
        <v>696</v>
      </c>
      <c r="G143" s="13"/>
      <c r="H143" s="186">
        <v>14.199999999999999</v>
      </c>
      <c r="I143" s="187"/>
      <c r="J143" s="13"/>
      <c r="K143" s="13"/>
      <c r="L143" s="182"/>
      <c r="M143" s="188"/>
      <c r="N143" s="189"/>
      <c r="O143" s="189"/>
      <c r="P143" s="189"/>
      <c r="Q143" s="189"/>
      <c r="R143" s="189"/>
      <c r="S143" s="189"/>
      <c r="T143" s="190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184" t="s">
        <v>138</v>
      </c>
      <c r="AU143" s="184" t="s">
        <v>86</v>
      </c>
      <c r="AV143" s="13" t="s">
        <v>86</v>
      </c>
      <c r="AW143" s="13" t="s">
        <v>32</v>
      </c>
      <c r="AX143" s="13" t="s">
        <v>84</v>
      </c>
      <c r="AY143" s="184" t="s">
        <v>129</v>
      </c>
    </row>
    <row r="144" s="12" customFormat="1" ht="22.8" customHeight="1">
      <c r="A144" s="12"/>
      <c r="B144" s="155"/>
      <c r="C144" s="12"/>
      <c r="D144" s="156" t="s">
        <v>75</v>
      </c>
      <c r="E144" s="166" t="s">
        <v>603</v>
      </c>
      <c r="F144" s="166" t="s">
        <v>604</v>
      </c>
      <c r="G144" s="12"/>
      <c r="H144" s="12"/>
      <c r="I144" s="158"/>
      <c r="J144" s="167">
        <f>BK144</f>
        <v>0</v>
      </c>
      <c r="K144" s="12"/>
      <c r="L144" s="155"/>
      <c r="M144" s="160"/>
      <c r="N144" s="161"/>
      <c r="O144" s="161"/>
      <c r="P144" s="162">
        <f>SUM(P145:P148)</f>
        <v>0</v>
      </c>
      <c r="Q144" s="161"/>
      <c r="R144" s="162">
        <f>SUM(R145:R148)</f>
        <v>0</v>
      </c>
      <c r="S144" s="161"/>
      <c r="T144" s="163">
        <f>SUM(T145:T148)</f>
        <v>0</v>
      </c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R144" s="156" t="s">
        <v>84</v>
      </c>
      <c r="AT144" s="164" t="s">
        <v>75</v>
      </c>
      <c r="AU144" s="164" t="s">
        <v>84</v>
      </c>
      <c r="AY144" s="156" t="s">
        <v>129</v>
      </c>
      <c r="BK144" s="165">
        <f>SUM(BK145:BK148)</f>
        <v>0</v>
      </c>
    </row>
    <row r="145" s="2" customFormat="1" ht="21.75" customHeight="1">
      <c r="A145" s="35"/>
      <c r="B145" s="168"/>
      <c r="C145" s="169" t="s">
        <v>169</v>
      </c>
      <c r="D145" s="169" t="s">
        <v>131</v>
      </c>
      <c r="E145" s="170" t="s">
        <v>606</v>
      </c>
      <c r="F145" s="171" t="s">
        <v>607</v>
      </c>
      <c r="G145" s="172" t="s">
        <v>208</v>
      </c>
      <c r="H145" s="173">
        <v>1.1060000000000001</v>
      </c>
      <c r="I145" s="174"/>
      <c r="J145" s="175">
        <f>ROUND(I145*H145,2)</f>
        <v>0</v>
      </c>
      <c r="K145" s="171" t="s">
        <v>135</v>
      </c>
      <c r="L145" s="36"/>
      <c r="M145" s="176" t="s">
        <v>1</v>
      </c>
      <c r="N145" s="177" t="s">
        <v>41</v>
      </c>
      <c r="O145" s="74"/>
      <c r="P145" s="178">
        <f>O145*H145</f>
        <v>0</v>
      </c>
      <c r="Q145" s="178">
        <v>0</v>
      </c>
      <c r="R145" s="178">
        <f>Q145*H145</f>
        <v>0</v>
      </c>
      <c r="S145" s="178">
        <v>0</v>
      </c>
      <c r="T145" s="179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0" t="s">
        <v>136</v>
      </c>
      <c r="AT145" s="180" t="s">
        <v>131</v>
      </c>
      <c r="AU145" s="180" t="s">
        <v>86</v>
      </c>
      <c r="AY145" s="16" t="s">
        <v>129</v>
      </c>
      <c r="BE145" s="181">
        <f>IF(N145="základní",J145,0)</f>
        <v>0</v>
      </c>
      <c r="BF145" s="181">
        <f>IF(N145="snížená",J145,0)</f>
        <v>0</v>
      </c>
      <c r="BG145" s="181">
        <f>IF(N145="zákl. přenesená",J145,0)</f>
        <v>0</v>
      </c>
      <c r="BH145" s="181">
        <f>IF(N145="sníž. přenesená",J145,0)</f>
        <v>0</v>
      </c>
      <c r="BI145" s="181">
        <f>IF(N145="nulová",J145,0)</f>
        <v>0</v>
      </c>
      <c r="BJ145" s="16" t="s">
        <v>84</v>
      </c>
      <c r="BK145" s="181">
        <f>ROUND(I145*H145,2)</f>
        <v>0</v>
      </c>
      <c r="BL145" s="16" t="s">
        <v>136</v>
      </c>
      <c r="BM145" s="180" t="s">
        <v>700</v>
      </c>
    </row>
    <row r="146" s="2" customFormat="1" ht="24.15" customHeight="1">
      <c r="A146" s="35"/>
      <c r="B146" s="168"/>
      <c r="C146" s="169" t="s">
        <v>81</v>
      </c>
      <c r="D146" s="169" t="s">
        <v>131</v>
      </c>
      <c r="E146" s="170" t="s">
        <v>610</v>
      </c>
      <c r="F146" s="171" t="s">
        <v>611</v>
      </c>
      <c r="G146" s="172" t="s">
        <v>208</v>
      </c>
      <c r="H146" s="173">
        <v>21.013999999999999</v>
      </c>
      <c r="I146" s="174"/>
      <c r="J146" s="175">
        <f>ROUND(I146*H146,2)</f>
        <v>0</v>
      </c>
      <c r="K146" s="171" t="s">
        <v>135</v>
      </c>
      <c r="L146" s="36"/>
      <c r="M146" s="176" t="s">
        <v>1</v>
      </c>
      <c r="N146" s="177" t="s">
        <v>41</v>
      </c>
      <c r="O146" s="74"/>
      <c r="P146" s="178">
        <f>O146*H146</f>
        <v>0</v>
      </c>
      <c r="Q146" s="178">
        <v>0</v>
      </c>
      <c r="R146" s="178">
        <f>Q146*H146</f>
        <v>0</v>
      </c>
      <c r="S146" s="178">
        <v>0</v>
      </c>
      <c r="T146" s="179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0" t="s">
        <v>136</v>
      </c>
      <c r="AT146" s="180" t="s">
        <v>131</v>
      </c>
      <c r="AU146" s="180" t="s">
        <v>86</v>
      </c>
      <c r="AY146" s="16" t="s">
        <v>129</v>
      </c>
      <c r="BE146" s="181">
        <f>IF(N146="základní",J146,0)</f>
        <v>0</v>
      </c>
      <c r="BF146" s="181">
        <f>IF(N146="snížená",J146,0)</f>
        <v>0</v>
      </c>
      <c r="BG146" s="181">
        <f>IF(N146="zákl. přenesená",J146,0)</f>
        <v>0</v>
      </c>
      <c r="BH146" s="181">
        <f>IF(N146="sníž. přenesená",J146,0)</f>
        <v>0</v>
      </c>
      <c r="BI146" s="181">
        <f>IF(N146="nulová",J146,0)</f>
        <v>0</v>
      </c>
      <c r="BJ146" s="16" t="s">
        <v>84</v>
      </c>
      <c r="BK146" s="181">
        <f>ROUND(I146*H146,2)</f>
        <v>0</v>
      </c>
      <c r="BL146" s="16" t="s">
        <v>136</v>
      </c>
      <c r="BM146" s="180" t="s">
        <v>701</v>
      </c>
    </row>
    <row r="147" s="13" customFormat="1">
      <c r="A147" s="13"/>
      <c r="B147" s="182"/>
      <c r="C147" s="13"/>
      <c r="D147" s="183" t="s">
        <v>138</v>
      </c>
      <c r="E147" s="13"/>
      <c r="F147" s="185" t="s">
        <v>702</v>
      </c>
      <c r="G147" s="13"/>
      <c r="H147" s="186">
        <v>21.013999999999999</v>
      </c>
      <c r="I147" s="187"/>
      <c r="J147" s="13"/>
      <c r="K147" s="13"/>
      <c r="L147" s="182"/>
      <c r="M147" s="188"/>
      <c r="N147" s="189"/>
      <c r="O147" s="189"/>
      <c r="P147" s="189"/>
      <c r="Q147" s="189"/>
      <c r="R147" s="189"/>
      <c r="S147" s="189"/>
      <c r="T147" s="190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184" t="s">
        <v>138</v>
      </c>
      <c r="AU147" s="184" t="s">
        <v>86</v>
      </c>
      <c r="AV147" s="13" t="s">
        <v>86</v>
      </c>
      <c r="AW147" s="13" t="s">
        <v>3</v>
      </c>
      <c r="AX147" s="13" t="s">
        <v>84</v>
      </c>
      <c r="AY147" s="184" t="s">
        <v>129</v>
      </c>
    </row>
    <row r="148" s="2" customFormat="1" ht="44.25" customHeight="1">
      <c r="A148" s="35"/>
      <c r="B148" s="168"/>
      <c r="C148" s="169" t="s">
        <v>187</v>
      </c>
      <c r="D148" s="169" t="s">
        <v>131</v>
      </c>
      <c r="E148" s="170" t="s">
        <v>619</v>
      </c>
      <c r="F148" s="171" t="s">
        <v>620</v>
      </c>
      <c r="G148" s="172" t="s">
        <v>208</v>
      </c>
      <c r="H148" s="173">
        <v>1.1060000000000001</v>
      </c>
      <c r="I148" s="174"/>
      <c r="J148" s="175">
        <f>ROUND(I148*H148,2)</f>
        <v>0</v>
      </c>
      <c r="K148" s="171" t="s">
        <v>135</v>
      </c>
      <c r="L148" s="36"/>
      <c r="M148" s="176" t="s">
        <v>1</v>
      </c>
      <c r="N148" s="177" t="s">
        <v>41</v>
      </c>
      <c r="O148" s="74"/>
      <c r="P148" s="178">
        <f>O148*H148</f>
        <v>0</v>
      </c>
      <c r="Q148" s="178">
        <v>0</v>
      </c>
      <c r="R148" s="178">
        <f>Q148*H148</f>
        <v>0</v>
      </c>
      <c r="S148" s="178">
        <v>0</v>
      </c>
      <c r="T148" s="179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80" t="s">
        <v>136</v>
      </c>
      <c r="AT148" s="180" t="s">
        <v>131</v>
      </c>
      <c r="AU148" s="180" t="s">
        <v>86</v>
      </c>
      <c r="AY148" s="16" t="s">
        <v>129</v>
      </c>
      <c r="BE148" s="181">
        <f>IF(N148="základní",J148,0)</f>
        <v>0</v>
      </c>
      <c r="BF148" s="181">
        <f>IF(N148="snížená",J148,0)</f>
        <v>0</v>
      </c>
      <c r="BG148" s="181">
        <f>IF(N148="zákl. přenesená",J148,0)</f>
        <v>0</v>
      </c>
      <c r="BH148" s="181">
        <f>IF(N148="sníž. přenesená",J148,0)</f>
        <v>0</v>
      </c>
      <c r="BI148" s="181">
        <f>IF(N148="nulová",J148,0)</f>
        <v>0</v>
      </c>
      <c r="BJ148" s="16" t="s">
        <v>84</v>
      </c>
      <c r="BK148" s="181">
        <f>ROUND(I148*H148,2)</f>
        <v>0</v>
      </c>
      <c r="BL148" s="16" t="s">
        <v>136</v>
      </c>
      <c r="BM148" s="180" t="s">
        <v>703</v>
      </c>
    </row>
    <row r="149" s="12" customFormat="1" ht="22.8" customHeight="1">
      <c r="A149" s="12"/>
      <c r="B149" s="155"/>
      <c r="C149" s="12"/>
      <c r="D149" s="156" t="s">
        <v>75</v>
      </c>
      <c r="E149" s="166" t="s">
        <v>622</v>
      </c>
      <c r="F149" s="166" t="s">
        <v>623</v>
      </c>
      <c r="G149" s="12"/>
      <c r="H149" s="12"/>
      <c r="I149" s="158"/>
      <c r="J149" s="167">
        <f>BK149</f>
        <v>0</v>
      </c>
      <c r="K149" s="12"/>
      <c r="L149" s="155"/>
      <c r="M149" s="160"/>
      <c r="N149" s="161"/>
      <c r="O149" s="161"/>
      <c r="P149" s="162">
        <f>P150</f>
        <v>0</v>
      </c>
      <c r="Q149" s="161"/>
      <c r="R149" s="162">
        <f>R150</f>
        <v>0</v>
      </c>
      <c r="S149" s="161"/>
      <c r="T149" s="163">
        <f>T150</f>
        <v>0</v>
      </c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R149" s="156" t="s">
        <v>84</v>
      </c>
      <c r="AT149" s="164" t="s">
        <v>75</v>
      </c>
      <c r="AU149" s="164" t="s">
        <v>84</v>
      </c>
      <c r="AY149" s="156" t="s">
        <v>129</v>
      </c>
      <c r="BK149" s="165">
        <f>BK150</f>
        <v>0</v>
      </c>
    </row>
    <row r="150" s="2" customFormat="1" ht="33" customHeight="1">
      <c r="A150" s="35"/>
      <c r="B150" s="168"/>
      <c r="C150" s="169" t="s">
        <v>192</v>
      </c>
      <c r="D150" s="169" t="s">
        <v>131</v>
      </c>
      <c r="E150" s="170" t="s">
        <v>625</v>
      </c>
      <c r="F150" s="171" t="s">
        <v>626</v>
      </c>
      <c r="G150" s="172" t="s">
        <v>208</v>
      </c>
      <c r="H150" s="173">
        <v>2.1120000000000001</v>
      </c>
      <c r="I150" s="174"/>
      <c r="J150" s="175">
        <f>ROUND(I150*H150,2)</f>
        <v>0</v>
      </c>
      <c r="K150" s="171" t="s">
        <v>135</v>
      </c>
      <c r="L150" s="36"/>
      <c r="M150" s="176" t="s">
        <v>1</v>
      </c>
      <c r="N150" s="177" t="s">
        <v>41</v>
      </c>
      <c r="O150" s="74"/>
      <c r="P150" s="178">
        <f>O150*H150</f>
        <v>0</v>
      </c>
      <c r="Q150" s="178">
        <v>0</v>
      </c>
      <c r="R150" s="178">
        <f>Q150*H150</f>
        <v>0</v>
      </c>
      <c r="S150" s="178">
        <v>0</v>
      </c>
      <c r="T150" s="179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80" t="s">
        <v>136</v>
      </c>
      <c r="AT150" s="180" t="s">
        <v>131</v>
      </c>
      <c r="AU150" s="180" t="s">
        <v>86</v>
      </c>
      <c r="AY150" s="16" t="s">
        <v>129</v>
      </c>
      <c r="BE150" s="181">
        <f>IF(N150="základní",J150,0)</f>
        <v>0</v>
      </c>
      <c r="BF150" s="181">
        <f>IF(N150="snížená",J150,0)</f>
        <v>0</v>
      </c>
      <c r="BG150" s="181">
        <f>IF(N150="zákl. přenesená",J150,0)</f>
        <v>0</v>
      </c>
      <c r="BH150" s="181">
        <f>IF(N150="sníž. přenesená",J150,0)</f>
        <v>0</v>
      </c>
      <c r="BI150" s="181">
        <f>IF(N150="nulová",J150,0)</f>
        <v>0</v>
      </c>
      <c r="BJ150" s="16" t="s">
        <v>84</v>
      </c>
      <c r="BK150" s="181">
        <f>ROUND(I150*H150,2)</f>
        <v>0</v>
      </c>
      <c r="BL150" s="16" t="s">
        <v>136</v>
      </c>
      <c r="BM150" s="180" t="s">
        <v>704</v>
      </c>
    </row>
    <row r="151" s="12" customFormat="1" ht="25.92" customHeight="1">
      <c r="A151" s="12"/>
      <c r="B151" s="155"/>
      <c r="C151" s="12"/>
      <c r="D151" s="156" t="s">
        <v>75</v>
      </c>
      <c r="E151" s="157" t="s">
        <v>628</v>
      </c>
      <c r="F151" s="157" t="s">
        <v>629</v>
      </c>
      <c r="G151" s="12"/>
      <c r="H151" s="12"/>
      <c r="I151" s="158"/>
      <c r="J151" s="159">
        <f>BK151</f>
        <v>0</v>
      </c>
      <c r="K151" s="12"/>
      <c r="L151" s="155"/>
      <c r="M151" s="160"/>
      <c r="N151" s="161"/>
      <c r="O151" s="161"/>
      <c r="P151" s="162">
        <f>P152</f>
        <v>0</v>
      </c>
      <c r="Q151" s="161"/>
      <c r="R151" s="162">
        <f>R152</f>
        <v>0</v>
      </c>
      <c r="S151" s="161"/>
      <c r="T151" s="163">
        <f>T152</f>
        <v>0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156" t="s">
        <v>86</v>
      </c>
      <c r="AT151" s="164" t="s">
        <v>75</v>
      </c>
      <c r="AU151" s="164" t="s">
        <v>76</v>
      </c>
      <c r="AY151" s="156" t="s">
        <v>129</v>
      </c>
      <c r="BK151" s="165">
        <f>BK152</f>
        <v>0</v>
      </c>
    </row>
    <row r="152" s="12" customFormat="1" ht="22.8" customHeight="1">
      <c r="A152" s="12"/>
      <c r="B152" s="155"/>
      <c r="C152" s="12"/>
      <c r="D152" s="156" t="s">
        <v>75</v>
      </c>
      <c r="E152" s="166" t="s">
        <v>660</v>
      </c>
      <c r="F152" s="166" t="s">
        <v>661</v>
      </c>
      <c r="G152" s="12"/>
      <c r="H152" s="12"/>
      <c r="I152" s="158"/>
      <c r="J152" s="167">
        <f>BK152</f>
        <v>0</v>
      </c>
      <c r="K152" s="12"/>
      <c r="L152" s="155"/>
      <c r="M152" s="160"/>
      <c r="N152" s="161"/>
      <c r="O152" s="161"/>
      <c r="P152" s="162">
        <f>SUM(P153:P189)</f>
        <v>0</v>
      </c>
      <c r="Q152" s="161"/>
      <c r="R152" s="162">
        <f>SUM(R153:R189)</f>
        <v>0</v>
      </c>
      <c r="S152" s="161"/>
      <c r="T152" s="163">
        <f>SUM(T153:T189)</f>
        <v>0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R152" s="156" t="s">
        <v>86</v>
      </c>
      <c r="AT152" s="164" t="s">
        <v>75</v>
      </c>
      <c r="AU152" s="164" t="s">
        <v>84</v>
      </c>
      <c r="AY152" s="156" t="s">
        <v>129</v>
      </c>
      <c r="BK152" s="165">
        <f>SUM(BK153:BK189)</f>
        <v>0</v>
      </c>
    </row>
    <row r="153" s="2" customFormat="1" ht="16.5" customHeight="1">
      <c r="A153" s="35"/>
      <c r="B153" s="168"/>
      <c r="C153" s="169" t="s">
        <v>197</v>
      </c>
      <c r="D153" s="169" t="s">
        <v>131</v>
      </c>
      <c r="E153" s="170" t="s">
        <v>705</v>
      </c>
      <c r="F153" s="171" t="s">
        <v>706</v>
      </c>
      <c r="G153" s="172" t="s">
        <v>163</v>
      </c>
      <c r="H153" s="173">
        <v>200</v>
      </c>
      <c r="I153" s="174"/>
      <c r="J153" s="175">
        <f>ROUND(I153*H153,2)</f>
        <v>0</v>
      </c>
      <c r="K153" s="171" t="s">
        <v>1</v>
      </c>
      <c r="L153" s="36"/>
      <c r="M153" s="176" t="s">
        <v>1</v>
      </c>
      <c r="N153" s="177" t="s">
        <v>41</v>
      </c>
      <c r="O153" s="74"/>
      <c r="P153" s="178">
        <f>O153*H153</f>
        <v>0</v>
      </c>
      <c r="Q153" s="178">
        <v>0</v>
      </c>
      <c r="R153" s="178">
        <f>Q153*H153</f>
        <v>0</v>
      </c>
      <c r="S153" s="178">
        <v>0</v>
      </c>
      <c r="T153" s="179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80" t="s">
        <v>211</v>
      </c>
      <c r="AT153" s="180" t="s">
        <v>131</v>
      </c>
      <c r="AU153" s="180" t="s">
        <v>86</v>
      </c>
      <c r="AY153" s="16" t="s">
        <v>129</v>
      </c>
      <c r="BE153" s="181">
        <f>IF(N153="základní",J153,0)</f>
        <v>0</v>
      </c>
      <c r="BF153" s="181">
        <f>IF(N153="snížená",J153,0)</f>
        <v>0</v>
      </c>
      <c r="BG153" s="181">
        <f>IF(N153="zákl. přenesená",J153,0)</f>
        <v>0</v>
      </c>
      <c r="BH153" s="181">
        <f>IF(N153="sníž. přenesená",J153,0)</f>
        <v>0</v>
      </c>
      <c r="BI153" s="181">
        <f>IF(N153="nulová",J153,0)</f>
        <v>0</v>
      </c>
      <c r="BJ153" s="16" t="s">
        <v>84</v>
      </c>
      <c r="BK153" s="181">
        <f>ROUND(I153*H153,2)</f>
        <v>0</v>
      </c>
      <c r="BL153" s="16" t="s">
        <v>211</v>
      </c>
      <c r="BM153" s="180" t="s">
        <v>707</v>
      </c>
    </row>
    <row r="154" s="2" customFormat="1" ht="16.5" customHeight="1">
      <c r="A154" s="35"/>
      <c r="B154" s="168"/>
      <c r="C154" s="169" t="s">
        <v>202</v>
      </c>
      <c r="D154" s="169" t="s">
        <v>131</v>
      </c>
      <c r="E154" s="170" t="s">
        <v>708</v>
      </c>
      <c r="F154" s="171" t="s">
        <v>709</v>
      </c>
      <c r="G154" s="172" t="s">
        <v>710</v>
      </c>
      <c r="H154" s="173">
        <v>2</v>
      </c>
      <c r="I154" s="174"/>
      <c r="J154" s="175">
        <f>ROUND(I154*H154,2)</f>
        <v>0</v>
      </c>
      <c r="K154" s="171" t="s">
        <v>1</v>
      </c>
      <c r="L154" s="36"/>
      <c r="M154" s="176" t="s">
        <v>1</v>
      </c>
      <c r="N154" s="177" t="s">
        <v>41</v>
      </c>
      <c r="O154" s="74"/>
      <c r="P154" s="178">
        <f>O154*H154</f>
        <v>0</v>
      </c>
      <c r="Q154" s="178">
        <v>0</v>
      </c>
      <c r="R154" s="178">
        <f>Q154*H154</f>
        <v>0</v>
      </c>
      <c r="S154" s="178">
        <v>0</v>
      </c>
      <c r="T154" s="179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80" t="s">
        <v>211</v>
      </c>
      <c r="AT154" s="180" t="s">
        <v>131</v>
      </c>
      <c r="AU154" s="180" t="s">
        <v>86</v>
      </c>
      <c r="AY154" s="16" t="s">
        <v>129</v>
      </c>
      <c r="BE154" s="181">
        <f>IF(N154="základní",J154,0)</f>
        <v>0</v>
      </c>
      <c r="BF154" s="181">
        <f>IF(N154="snížená",J154,0)</f>
        <v>0</v>
      </c>
      <c r="BG154" s="181">
        <f>IF(N154="zákl. přenesená",J154,0)</f>
        <v>0</v>
      </c>
      <c r="BH154" s="181">
        <f>IF(N154="sníž. přenesená",J154,0)</f>
        <v>0</v>
      </c>
      <c r="BI154" s="181">
        <f>IF(N154="nulová",J154,0)</f>
        <v>0</v>
      </c>
      <c r="BJ154" s="16" t="s">
        <v>84</v>
      </c>
      <c r="BK154" s="181">
        <f>ROUND(I154*H154,2)</f>
        <v>0</v>
      </c>
      <c r="BL154" s="16" t="s">
        <v>211</v>
      </c>
      <c r="BM154" s="180" t="s">
        <v>711</v>
      </c>
    </row>
    <row r="155" s="2" customFormat="1" ht="16.5" customHeight="1">
      <c r="A155" s="35"/>
      <c r="B155" s="168"/>
      <c r="C155" s="169" t="s">
        <v>8</v>
      </c>
      <c r="D155" s="169" t="s">
        <v>131</v>
      </c>
      <c r="E155" s="170" t="s">
        <v>712</v>
      </c>
      <c r="F155" s="171" t="s">
        <v>713</v>
      </c>
      <c r="G155" s="172" t="s">
        <v>710</v>
      </c>
      <c r="H155" s="173">
        <v>4</v>
      </c>
      <c r="I155" s="174"/>
      <c r="J155" s="175">
        <f>ROUND(I155*H155,2)</f>
        <v>0</v>
      </c>
      <c r="K155" s="171" t="s">
        <v>1</v>
      </c>
      <c r="L155" s="36"/>
      <c r="M155" s="176" t="s">
        <v>1</v>
      </c>
      <c r="N155" s="177" t="s">
        <v>41</v>
      </c>
      <c r="O155" s="74"/>
      <c r="P155" s="178">
        <f>O155*H155</f>
        <v>0</v>
      </c>
      <c r="Q155" s="178">
        <v>0</v>
      </c>
      <c r="R155" s="178">
        <f>Q155*H155</f>
        <v>0</v>
      </c>
      <c r="S155" s="178">
        <v>0</v>
      </c>
      <c r="T155" s="179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80" t="s">
        <v>211</v>
      </c>
      <c r="AT155" s="180" t="s">
        <v>131</v>
      </c>
      <c r="AU155" s="180" t="s">
        <v>86</v>
      </c>
      <c r="AY155" s="16" t="s">
        <v>129</v>
      </c>
      <c r="BE155" s="181">
        <f>IF(N155="základní",J155,0)</f>
        <v>0</v>
      </c>
      <c r="BF155" s="181">
        <f>IF(N155="snížená",J155,0)</f>
        <v>0</v>
      </c>
      <c r="BG155" s="181">
        <f>IF(N155="zákl. přenesená",J155,0)</f>
        <v>0</v>
      </c>
      <c r="BH155" s="181">
        <f>IF(N155="sníž. přenesená",J155,0)</f>
        <v>0</v>
      </c>
      <c r="BI155" s="181">
        <f>IF(N155="nulová",J155,0)</f>
        <v>0</v>
      </c>
      <c r="BJ155" s="16" t="s">
        <v>84</v>
      </c>
      <c r="BK155" s="181">
        <f>ROUND(I155*H155,2)</f>
        <v>0</v>
      </c>
      <c r="BL155" s="16" t="s">
        <v>211</v>
      </c>
      <c r="BM155" s="180" t="s">
        <v>714</v>
      </c>
    </row>
    <row r="156" s="2" customFormat="1" ht="16.5" customHeight="1">
      <c r="A156" s="35"/>
      <c r="B156" s="168"/>
      <c r="C156" s="169" t="s">
        <v>211</v>
      </c>
      <c r="D156" s="169" t="s">
        <v>131</v>
      </c>
      <c r="E156" s="170" t="s">
        <v>715</v>
      </c>
      <c r="F156" s="171" t="s">
        <v>716</v>
      </c>
      <c r="G156" s="172" t="s">
        <v>710</v>
      </c>
      <c r="H156" s="173">
        <v>19</v>
      </c>
      <c r="I156" s="174"/>
      <c r="J156" s="175">
        <f>ROUND(I156*H156,2)</f>
        <v>0</v>
      </c>
      <c r="K156" s="171" t="s">
        <v>1</v>
      </c>
      <c r="L156" s="36"/>
      <c r="M156" s="176" t="s">
        <v>1</v>
      </c>
      <c r="N156" s="177" t="s">
        <v>41</v>
      </c>
      <c r="O156" s="74"/>
      <c r="P156" s="178">
        <f>O156*H156</f>
        <v>0</v>
      </c>
      <c r="Q156" s="178">
        <v>0</v>
      </c>
      <c r="R156" s="178">
        <f>Q156*H156</f>
        <v>0</v>
      </c>
      <c r="S156" s="178">
        <v>0</v>
      </c>
      <c r="T156" s="179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180" t="s">
        <v>211</v>
      </c>
      <c r="AT156" s="180" t="s">
        <v>131</v>
      </c>
      <c r="AU156" s="180" t="s">
        <v>86</v>
      </c>
      <c r="AY156" s="16" t="s">
        <v>129</v>
      </c>
      <c r="BE156" s="181">
        <f>IF(N156="základní",J156,0)</f>
        <v>0</v>
      </c>
      <c r="BF156" s="181">
        <f>IF(N156="snížená",J156,0)</f>
        <v>0</v>
      </c>
      <c r="BG156" s="181">
        <f>IF(N156="zákl. přenesená",J156,0)</f>
        <v>0</v>
      </c>
      <c r="BH156" s="181">
        <f>IF(N156="sníž. přenesená",J156,0)</f>
        <v>0</v>
      </c>
      <c r="BI156" s="181">
        <f>IF(N156="nulová",J156,0)</f>
        <v>0</v>
      </c>
      <c r="BJ156" s="16" t="s">
        <v>84</v>
      </c>
      <c r="BK156" s="181">
        <f>ROUND(I156*H156,2)</f>
        <v>0</v>
      </c>
      <c r="BL156" s="16" t="s">
        <v>211</v>
      </c>
      <c r="BM156" s="180" t="s">
        <v>717</v>
      </c>
    </row>
    <row r="157" s="2" customFormat="1" ht="16.5" customHeight="1">
      <c r="A157" s="35"/>
      <c r="B157" s="168"/>
      <c r="C157" s="169" t="s">
        <v>216</v>
      </c>
      <c r="D157" s="169" t="s">
        <v>131</v>
      </c>
      <c r="E157" s="170" t="s">
        <v>718</v>
      </c>
      <c r="F157" s="171" t="s">
        <v>719</v>
      </c>
      <c r="G157" s="172" t="s">
        <v>710</v>
      </c>
      <c r="H157" s="173">
        <v>19</v>
      </c>
      <c r="I157" s="174"/>
      <c r="J157" s="175">
        <f>ROUND(I157*H157,2)</f>
        <v>0</v>
      </c>
      <c r="K157" s="171" t="s">
        <v>1</v>
      </c>
      <c r="L157" s="36"/>
      <c r="M157" s="176" t="s">
        <v>1</v>
      </c>
      <c r="N157" s="177" t="s">
        <v>41</v>
      </c>
      <c r="O157" s="74"/>
      <c r="P157" s="178">
        <f>O157*H157</f>
        <v>0</v>
      </c>
      <c r="Q157" s="178">
        <v>0</v>
      </c>
      <c r="R157" s="178">
        <f>Q157*H157</f>
        <v>0</v>
      </c>
      <c r="S157" s="178">
        <v>0</v>
      </c>
      <c r="T157" s="179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80" t="s">
        <v>211</v>
      </c>
      <c r="AT157" s="180" t="s">
        <v>131</v>
      </c>
      <c r="AU157" s="180" t="s">
        <v>86</v>
      </c>
      <c r="AY157" s="16" t="s">
        <v>129</v>
      </c>
      <c r="BE157" s="181">
        <f>IF(N157="základní",J157,0)</f>
        <v>0</v>
      </c>
      <c r="BF157" s="181">
        <f>IF(N157="snížená",J157,0)</f>
        <v>0</v>
      </c>
      <c r="BG157" s="181">
        <f>IF(N157="zákl. přenesená",J157,0)</f>
        <v>0</v>
      </c>
      <c r="BH157" s="181">
        <f>IF(N157="sníž. přenesená",J157,0)</f>
        <v>0</v>
      </c>
      <c r="BI157" s="181">
        <f>IF(N157="nulová",J157,0)</f>
        <v>0</v>
      </c>
      <c r="BJ157" s="16" t="s">
        <v>84</v>
      </c>
      <c r="BK157" s="181">
        <f>ROUND(I157*H157,2)</f>
        <v>0</v>
      </c>
      <c r="BL157" s="16" t="s">
        <v>211</v>
      </c>
      <c r="BM157" s="180" t="s">
        <v>720</v>
      </c>
    </row>
    <row r="158" s="2" customFormat="1" ht="21.75" customHeight="1">
      <c r="A158" s="35"/>
      <c r="B158" s="168"/>
      <c r="C158" s="169" t="s">
        <v>222</v>
      </c>
      <c r="D158" s="169" t="s">
        <v>131</v>
      </c>
      <c r="E158" s="170" t="s">
        <v>721</v>
      </c>
      <c r="F158" s="171" t="s">
        <v>722</v>
      </c>
      <c r="G158" s="172" t="s">
        <v>163</v>
      </c>
      <c r="H158" s="173">
        <v>200</v>
      </c>
      <c r="I158" s="174"/>
      <c r="J158" s="175">
        <f>ROUND(I158*H158,2)</f>
        <v>0</v>
      </c>
      <c r="K158" s="171" t="s">
        <v>1</v>
      </c>
      <c r="L158" s="36"/>
      <c r="M158" s="176" t="s">
        <v>1</v>
      </c>
      <c r="N158" s="177" t="s">
        <v>41</v>
      </c>
      <c r="O158" s="74"/>
      <c r="P158" s="178">
        <f>O158*H158</f>
        <v>0</v>
      </c>
      <c r="Q158" s="178">
        <v>0</v>
      </c>
      <c r="R158" s="178">
        <f>Q158*H158</f>
        <v>0</v>
      </c>
      <c r="S158" s="178">
        <v>0</v>
      </c>
      <c r="T158" s="179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80" t="s">
        <v>211</v>
      </c>
      <c r="AT158" s="180" t="s">
        <v>131</v>
      </c>
      <c r="AU158" s="180" t="s">
        <v>86</v>
      </c>
      <c r="AY158" s="16" t="s">
        <v>129</v>
      </c>
      <c r="BE158" s="181">
        <f>IF(N158="základní",J158,0)</f>
        <v>0</v>
      </c>
      <c r="BF158" s="181">
        <f>IF(N158="snížená",J158,0)</f>
        <v>0</v>
      </c>
      <c r="BG158" s="181">
        <f>IF(N158="zákl. přenesená",J158,0)</f>
        <v>0</v>
      </c>
      <c r="BH158" s="181">
        <f>IF(N158="sníž. přenesená",J158,0)</f>
        <v>0</v>
      </c>
      <c r="BI158" s="181">
        <f>IF(N158="nulová",J158,0)</f>
        <v>0</v>
      </c>
      <c r="BJ158" s="16" t="s">
        <v>84</v>
      </c>
      <c r="BK158" s="181">
        <f>ROUND(I158*H158,2)</f>
        <v>0</v>
      </c>
      <c r="BL158" s="16" t="s">
        <v>211</v>
      </c>
      <c r="BM158" s="180" t="s">
        <v>723</v>
      </c>
    </row>
    <row r="159" s="2" customFormat="1" ht="16.5" customHeight="1">
      <c r="A159" s="35"/>
      <c r="B159" s="168"/>
      <c r="C159" s="169" t="s">
        <v>226</v>
      </c>
      <c r="D159" s="169" t="s">
        <v>131</v>
      </c>
      <c r="E159" s="170" t="s">
        <v>724</v>
      </c>
      <c r="F159" s="171" t="s">
        <v>725</v>
      </c>
      <c r="G159" s="172" t="s">
        <v>163</v>
      </c>
      <c r="H159" s="173">
        <v>12</v>
      </c>
      <c r="I159" s="174"/>
      <c r="J159" s="175">
        <f>ROUND(I159*H159,2)</f>
        <v>0</v>
      </c>
      <c r="K159" s="171" t="s">
        <v>1</v>
      </c>
      <c r="L159" s="36"/>
      <c r="M159" s="176" t="s">
        <v>1</v>
      </c>
      <c r="N159" s="177" t="s">
        <v>41</v>
      </c>
      <c r="O159" s="74"/>
      <c r="P159" s="178">
        <f>O159*H159</f>
        <v>0</v>
      </c>
      <c r="Q159" s="178">
        <v>0</v>
      </c>
      <c r="R159" s="178">
        <f>Q159*H159</f>
        <v>0</v>
      </c>
      <c r="S159" s="178">
        <v>0</v>
      </c>
      <c r="T159" s="179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80" t="s">
        <v>211</v>
      </c>
      <c r="AT159" s="180" t="s">
        <v>131</v>
      </c>
      <c r="AU159" s="180" t="s">
        <v>86</v>
      </c>
      <c r="AY159" s="16" t="s">
        <v>129</v>
      </c>
      <c r="BE159" s="181">
        <f>IF(N159="základní",J159,0)</f>
        <v>0</v>
      </c>
      <c r="BF159" s="181">
        <f>IF(N159="snížená",J159,0)</f>
        <v>0</v>
      </c>
      <c r="BG159" s="181">
        <f>IF(N159="zákl. přenesená",J159,0)</f>
        <v>0</v>
      </c>
      <c r="BH159" s="181">
        <f>IF(N159="sníž. přenesená",J159,0)</f>
        <v>0</v>
      </c>
      <c r="BI159" s="181">
        <f>IF(N159="nulová",J159,0)</f>
        <v>0</v>
      </c>
      <c r="BJ159" s="16" t="s">
        <v>84</v>
      </c>
      <c r="BK159" s="181">
        <f>ROUND(I159*H159,2)</f>
        <v>0</v>
      </c>
      <c r="BL159" s="16" t="s">
        <v>211</v>
      </c>
      <c r="BM159" s="180" t="s">
        <v>726</v>
      </c>
    </row>
    <row r="160" s="2" customFormat="1" ht="16.5" customHeight="1">
      <c r="A160" s="35"/>
      <c r="B160" s="168"/>
      <c r="C160" s="169" t="s">
        <v>87</v>
      </c>
      <c r="D160" s="169" t="s">
        <v>131</v>
      </c>
      <c r="E160" s="170" t="s">
        <v>727</v>
      </c>
      <c r="F160" s="171" t="s">
        <v>728</v>
      </c>
      <c r="G160" s="172" t="s">
        <v>163</v>
      </c>
      <c r="H160" s="173">
        <v>230</v>
      </c>
      <c r="I160" s="174"/>
      <c r="J160" s="175">
        <f>ROUND(I160*H160,2)</f>
        <v>0</v>
      </c>
      <c r="K160" s="171" t="s">
        <v>1</v>
      </c>
      <c r="L160" s="36"/>
      <c r="M160" s="176" t="s">
        <v>1</v>
      </c>
      <c r="N160" s="177" t="s">
        <v>41</v>
      </c>
      <c r="O160" s="74"/>
      <c r="P160" s="178">
        <f>O160*H160</f>
        <v>0</v>
      </c>
      <c r="Q160" s="178">
        <v>0</v>
      </c>
      <c r="R160" s="178">
        <f>Q160*H160</f>
        <v>0</v>
      </c>
      <c r="S160" s="178">
        <v>0</v>
      </c>
      <c r="T160" s="179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80" t="s">
        <v>211</v>
      </c>
      <c r="AT160" s="180" t="s">
        <v>131</v>
      </c>
      <c r="AU160" s="180" t="s">
        <v>86</v>
      </c>
      <c r="AY160" s="16" t="s">
        <v>129</v>
      </c>
      <c r="BE160" s="181">
        <f>IF(N160="základní",J160,0)</f>
        <v>0</v>
      </c>
      <c r="BF160" s="181">
        <f>IF(N160="snížená",J160,0)</f>
        <v>0</v>
      </c>
      <c r="BG160" s="181">
        <f>IF(N160="zákl. přenesená",J160,0)</f>
        <v>0</v>
      </c>
      <c r="BH160" s="181">
        <f>IF(N160="sníž. přenesená",J160,0)</f>
        <v>0</v>
      </c>
      <c r="BI160" s="181">
        <f>IF(N160="nulová",J160,0)</f>
        <v>0</v>
      </c>
      <c r="BJ160" s="16" t="s">
        <v>84</v>
      </c>
      <c r="BK160" s="181">
        <f>ROUND(I160*H160,2)</f>
        <v>0</v>
      </c>
      <c r="BL160" s="16" t="s">
        <v>211</v>
      </c>
      <c r="BM160" s="180" t="s">
        <v>729</v>
      </c>
    </row>
    <row r="161" s="2" customFormat="1" ht="16.5" customHeight="1">
      <c r="A161" s="35"/>
      <c r="B161" s="168"/>
      <c r="C161" s="169" t="s">
        <v>7</v>
      </c>
      <c r="D161" s="169" t="s">
        <v>131</v>
      </c>
      <c r="E161" s="170" t="s">
        <v>730</v>
      </c>
      <c r="F161" s="171" t="s">
        <v>731</v>
      </c>
      <c r="G161" s="172" t="s">
        <v>163</v>
      </c>
      <c r="H161" s="173">
        <v>210</v>
      </c>
      <c r="I161" s="174"/>
      <c r="J161" s="175">
        <f>ROUND(I161*H161,2)</f>
        <v>0</v>
      </c>
      <c r="K161" s="171" t="s">
        <v>1</v>
      </c>
      <c r="L161" s="36"/>
      <c r="M161" s="176" t="s">
        <v>1</v>
      </c>
      <c r="N161" s="177" t="s">
        <v>41</v>
      </c>
      <c r="O161" s="74"/>
      <c r="P161" s="178">
        <f>O161*H161</f>
        <v>0</v>
      </c>
      <c r="Q161" s="178">
        <v>0</v>
      </c>
      <c r="R161" s="178">
        <f>Q161*H161</f>
        <v>0</v>
      </c>
      <c r="S161" s="178">
        <v>0</v>
      </c>
      <c r="T161" s="179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80" t="s">
        <v>211</v>
      </c>
      <c r="AT161" s="180" t="s">
        <v>131</v>
      </c>
      <c r="AU161" s="180" t="s">
        <v>86</v>
      </c>
      <c r="AY161" s="16" t="s">
        <v>129</v>
      </c>
      <c r="BE161" s="181">
        <f>IF(N161="základní",J161,0)</f>
        <v>0</v>
      </c>
      <c r="BF161" s="181">
        <f>IF(N161="snížená",J161,0)</f>
        <v>0</v>
      </c>
      <c r="BG161" s="181">
        <f>IF(N161="zákl. přenesená",J161,0)</f>
        <v>0</v>
      </c>
      <c r="BH161" s="181">
        <f>IF(N161="sníž. přenesená",J161,0)</f>
        <v>0</v>
      </c>
      <c r="BI161" s="181">
        <f>IF(N161="nulová",J161,0)</f>
        <v>0</v>
      </c>
      <c r="BJ161" s="16" t="s">
        <v>84</v>
      </c>
      <c r="BK161" s="181">
        <f>ROUND(I161*H161,2)</f>
        <v>0</v>
      </c>
      <c r="BL161" s="16" t="s">
        <v>211</v>
      </c>
      <c r="BM161" s="180" t="s">
        <v>732</v>
      </c>
    </row>
    <row r="162" s="2" customFormat="1" ht="16.5" customHeight="1">
      <c r="A162" s="35"/>
      <c r="B162" s="168"/>
      <c r="C162" s="169" t="s">
        <v>246</v>
      </c>
      <c r="D162" s="169" t="s">
        <v>131</v>
      </c>
      <c r="E162" s="170" t="s">
        <v>733</v>
      </c>
      <c r="F162" s="171" t="s">
        <v>734</v>
      </c>
      <c r="G162" s="172" t="s">
        <v>710</v>
      </c>
      <c r="H162" s="173">
        <v>7</v>
      </c>
      <c r="I162" s="174"/>
      <c r="J162" s="175">
        <f>ROUND(I162*H162,2)</f>
        <v>0</v>
      </c>
      <c r="K162" s="171" t="s">
        <v>1</v>
      </c>
      <c r="L162" s="36"/>
      <c r="M162" s="176" t="s">
        <v>1</v>
      </c>
      <c r="N162" s="177" t="s">
        <v>41</v>
      </c>
      <c r="O162" s="74"/>
      <c r="P162" s="178">
        <f>O162*H162</f>
        <v>0</v>
      </c>
      <c r="Q162" s="178">
        <v>0</v>
      </c>
      <c r="R162" s="178">
        <f>Q162*H162</f>
        <v>0</v>
      </c>
      <c r="S162" s="178">
        <v>0</v>
      </c>
      <c r="T162" s="179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80" t="s">
        <v>211</v>
      </c>
      <c r="AT162" s="180" t="s">
        <v>131</v>
      </c>
      <c r="AU162" s="180" t="s">
        <v>86</v>
      </c>
      <c r="AY162" s="16" t="s">
        <v>129</v>
      </c>
      <c r="BE162" s="181">
        <f>IF(N162="základní",J162,0)</f>
        <v>0</v>
      </c>
      <c r="BF162" s="181">
        <f>IF(N162="snížená",J162,0)</f>
        <v>0</v>
      </c>
      <c r="BG162" s="181">
        <f>IF(N162="zákl. přenesená",J162,0)</f>
        <v>0</v>
      </c>
      <c r="BH162" s="181">
        <f>IF(N162="sníž. přenesená",J162,0)</f>
        <v>0</v>
      </c>
      <c r="BI162" s="181">
        <f>IF(N162="nulová",J162,0)</f>
        <v>0</v>
      </c>
      <c r="BJ162" s="16" t="s">
        <v>84</v>
      </c>
      <c r="BK162" s="181">
        <f>ROUND(I162*H162,2)</f>
        <v>0</v>
      </c>
      <c r="BL162" s="16" t="s">
        <v>211</v>
      </c>
      <c r="BM162" s="180" t="s">
        <v>735</v>
      </c>
    </row>
    <row r="163" s="2" customFormat="1" ht="21.75" customHeight="1">
      <c r="A163" s="35"/>
      <c r="B163" s="168"/>
      <c r="C163" s="169" t="s">
        <v>250</v>
      </c>
      <c r="D163" s="169" t="s">
        <v>131</v>
      </c>
      <c r="E163" s="170" t="s">
        <v>736</v>
      </c>
      <c r="F163" s="171" t="s">
        <v>737</v>
      </c>
      <c r="G163" s="172" t="s">
        <v>738</v>
      </c>
      <c r="H163" s="173">
        <v>0.5</v>
      </c>
      <c r="I163" s="174"/>
      <c r="J163" s="175">
        <f>ROUND(I163*H163,2)</f>
        <v>0</v>
      </c>
      <c r="K163" s="171" t="s">
        <v>1</v>
      </c>
      <c r="L163" s="36"/>
      <c r="M163" s="176" t="s">
        <v>1</v>
      </c>
      <c r="N163" s="177" t="s">
        <v>41</v>
      </c>
      <c r="O163" s="74"/>
      <c r="P163" s="178">
        <f>O163*H163</f>
        <v>0</v>
      </c>
      <c r="Q163" s="178">
        <v>0</v>
      </c>
      <c r="R163" s="178">
        <f>Q163*H163</f>
        <v>0</v>
      </c>
      <c r="S163" s="178">
        <v>0</v>
      </c>
      <c r="T163" s="179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80" t="s">
        <v>211</v>
      </c>
      <c r="AT163" s="180" t="s">
        <v>131</v>
      </c>
      <c r="AU163" s="180" t="s">
        <v>86</v>
      </c>
      <c r="AY163" s="16" t="s">
        <v>129</v>
      </c>
      <c r="BE163" s="181">
        <f>IF(N163="základní",J163,0)</f>
        <v>0</v>
      </c>
      <c r="BF163" s="181">
        <f>IF(N163="snížená",J163,0)</f>
        <v>0</v>
      </c>
      <c r="BG163" s="181">
        <f>IF(N163="zákl. přenesená",J163,0)</f>
        <v>0</v>
      </c>
      <c r="BH163" s="181">
        <f>IF(N163="sníž. přenesená",J163,0)</f>
        <v>0</v>
      </c>
      <c r="BI163" s="181">
        <f>IF(N163="nulová",J163,0)</f>
        <v>0</v>
      </c>
      <c r="BJ163" s="16" t="s">
        <v>84</v>
      </c>
      <c r="BK163" s="181">
        <f>ROUND(I163*H163,2)</f>
        <v>0</v>
      </c>
      <c r="BL163" s="16" t="s">
        <v>211</v>
      </c>
      <c r="BM163" s="180" t="s">
        <v>739</v>
      </c>
    </row>
    <row r="164" s="2" customFormat="1" ht="16.5" customHeight="1">
      <c r="A164" s="35"/>
      <c r="B164" s="168"/>
      <c r="C164" s="169" t="s">
        <v>255</v>
      </c>
      <c r="D164" s="169" t="s">
        <v>131</v>
      </c>
      <c r="E164" s="170" t="s">
        <v>740</v>
      </c>
      <c r="F164" s="171" t="s">
        <v>741</v>
      </c>
      <c r="G164" s="172" t="s">
        <v>163</v>
      </c>
      <c r="H164" s="173">
        <v>200</v>
      </c>
      <c r="I164" s="174"/>
      <c r="J164" s="175">
        <f>ROUND(I164*H164,2)</f>
        <v>0</v>
      </c>
      <c r="K164" s="171" t="s">
        <v>1</v>
      </c>
      <c r="L164" s="36"/>
      <c r="M164" s="176" t="s">
        <v>1</v>
      </c>
      <c r="N164" s="177" t="s">
        <v>41</v>
      </c>
      <c r="O164" s="74"/>
      <c r="P164" s="178">
        <f>O164*H164</f>
        <v>0</v>
      </c>
      <c r="Q164" s="178">
        <v>0</v>
      </c>
      <c r="R164" s="178">
        <f>Q164*H164</f>
        <v>0</v>
      </c>
      <c r="S164" s="178">
        <v>0</v>
      </c>
      <c r="T164" s="179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80" t="s">
        <v>211</v>
      </c>
      <c r="AT164" s="180" t="s">
        <v>131</v>
      </c>
      <c r="AU164" s="180" t="s">
        <v>86</v>
      </c>
      <c r="AY164" s="16" t="s">
        <v>129</v>
      </c>
      <c r="BE164" s="181">
        <f>IF(N164="základní",J164,0)</f>
        <v>0</v>
      </c>
      <c r="BF164" s="181">
        <f>IF(N164="snížená",J164,0)</f>
        <v>0</v>
      </c>
      <c r="BG164" s="181">
        <f>IF(N164="zákl. přenesená",J164,0)</f>
        <v>0</v>
      </c>
      <c r="BH164" s="181">
        <f>IF(N164="sníž. přenesená",J164,0)</f>
        <v>0</v>
      </c>
      <c r="BI164" s="181">
        <f>IF(N164="nulová",J164,0)</f>
        <v>0</v>
      </c>
      <c r="BJ164" s="16" t="s">
        <v>84</v>
      </c>
      <c r="BK164" s="181">
        <f>ROUND(I164*H164,2)</f>
        <v>0</v>
      </c>
      <c r="BL164" s="16" t="s">
        <v>211</v>
      </c>
      <c r="BM164" s="180" t="s">
        <v>742</v>
      </c>
    </row>
    <row r="165" s="2" customFormat="1" ht="16.5" customHeight="1">
      <c r="A165" s="35"/>
      <c r="B165" s="168"/>
      <c r="C165" s="169" t="s">
        <v>261</v>
      </c>
      <c r="D165" s="169" t="s">
        <v>131</v>
      </c>
      <c r="E165" s="170" t="s">
        <v>743</v>
      </c>
      <c r="F165" s="171" t="s">
        <v>744</v>
      </c>
      <c r="G165" s="172" t="s">
        <v>163</v>
      </c>
      <c r="H165" s="173">
        <v>200</v>
      </c>
      <c r="I165" s="174"/>
      <c r="J165" s="175">
        <f>ROUND(I165*H165,2)</f>
        <v>0</v>
      </c>
      <c r="K165" s="171" t="s">
        <v>1</v>
      </c>
      <c r="L165" s="36"/>
      <c r="M165" s="176" t="s">
        <v>1</v>
      </c>
      <c r="N165" s="177" t="s">
        <v>41</v>
      </c>
      <c r="O165" s="74"/>
      <c r="P165" s="178">
        <f>O165*H165</f>
        <v>0</v>
      </c>
      <c r="Q165" s="178">
        <v>0</v>
      </c>
      <c r="R165" s="178">
        <f>Q165*H165</f>
        <v>0</v>
      </c>
      <c r="S165" s="178">
        <v>0</v>
      </c>
      <c r="T165" s="179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80" t="s">
        <v>211</v>
      </c>
      <c r="AT165" s="180" t="s">
        <v>131</v>
      </c>
      <c r="AU165" s="180" t="s">
        <v>86</v>
      </c>
      <c r="AY165" s="16" t="s">
        <v>129</v>
      </c>
      <c r="BE165" s="181">
        <f>IF(N165="základní",J165,0)</f>
        <v>0</v>
      </c>
      <c r="BF165" s="181">
        <f>IF(N165="snížená",J165,0)</f>
        <v>0</v>
      </c>
      <c r="BG165" s="181">
        <f>IF(N165="zákl. přenesená",J165,0)</f>
        <v>0</v>
      </c>
      <c r="BH165" s="181">
        <f>IF(N165="sníž. přenesená",J165,0)</f>
        <v>0</v>
      </c>
      <c r="BI165" s="181">
        <f>IF(N165="nulová",J165,0)</f>
        <v>0</v>
      </c>
      <c r="BJ165" s="16" t="s">
        <v>84</v>
      </c>
      <c r="BK165" s="181">
        <f>ROUND(I165*H165,2)</f>
        <v>0</v>
      </c>
      <c r="BL165" s="16" t="s">
        <v>211</v>
      </c>
      <c r="BM165" s="180" t="s">
        <v>745</v>
      </c>
    </row>
    <row r="166" s="2" customFormat="1" ht="16.5" customHeight="1">
      <c r="A166" s="35"/>
      <c r="B166" s="168"/>
      <c r="C166" s="169" t="s">
        <v>265</v>
      </c>
      <c r="D166" s="169" t="s">
        <v>131</v>
      </c>
      <c r="E166" s="170" t="s">
        <v>746</v>
      </c>
      <c r="F166" s="171" t="s">
        <v>747</v>
      </c>
      <c r="G166" s="172" t="s">
        <v>163</v>
      </c>
      <c r="H166" s="173">
        <v>200</v>
      </c>
      <c r="I166" s="174"/>
      <c r="J166" s="175">
        <f>ROUND(I166*H166,2)</f>
        <v>0</v>
      </c>
      <c r="K166" s="171" t="s">
        <v>1</v>
      </c>
      <c r="L166" s="36"/>
      <c r="M166" s="176" t="s">
        <v>1</v>
      </c>
      <c r="N166" s="177" t="s">
        <v>41</v>
      </c>
      <c r="O166" s="74"/>
      <c r="P166" s="178">
        <f>O166*H166</f>
        <v>0</v>
      </c>
      <c r="Q166" s="178">
        <v>0</v>
      </c>
      <c r="R166" s="178">
        <f>Q166*H166</f>
        <v>0</v>
      </c>
      <c r="S166" s="178">
        <v>0</v>
      </c>
      <c r="T166" s="179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80" t="s">
        <v>211</v>
      </c>
      <c r="AT166" s="180" t="s">
        <v>131</v>
      </c>
      <c r="AU166" s="180" t="s">
        <v>86</v>
      </c>
      <c r="AY166" s="16" t="s">
        <v>129</v>
      </c>
      <c r="BE166" s="181">
        <f>IF(N166="základní",J166,0)</f>
        <v>0</v>
      </c>
      <c r="BF166" s="181">
        <f>IF(N166="snížená",J166,0)</f>
        <v>0</v>
      </c>
      <c r="BG166" s="181">
        <f>IF(N166="zákl. přenesená",J166,0)</f>
        <v>0</v>
      </c>
      <c r="BH166" s="181">
        <f>IF(N166="sníž. přenesená",J166,0)</f>
        <v>0</v>
      </c>
      <c r="BI166" s="181">
        <f>IF(N166="nulová",J166,0)</f>
        <v>0</v>
      </c>
      <c r="BJ166" s="16" t="s">
        <v>84</v>
      </c>
      <c r="BK166" s="181">
        <f>ROUND(I166*H166,2)</f>
        <v>0</v>
      </c>
      <c r="BL166" s="16" t="s">
        <v>211</v>
      </c>
      <c r="BM166" s="180" t="s">
        <v>748</v>
      </c>
    </row>
    <row r="167" s="2" customFormat="1" ht="16.5" customHeight="1">
      <c r="A167" s="35"/>
      <c r="B167" s="168"/>
      <c r="C167" s="169" t="s">
        <v>270</v>
      </c>
      <c r="D167" s="169" t="s">
        <v>131</v>
      </c>
      <c r="E167" s="170" t="s">
        <v>749</v>
      </c>
      <c r="F167" s="171" t="s">
        <v>750</v>
      </c>
      <c r="G167" s="172" t="s">
        <v>163</v>
      </c>
      <c r="H167" s="173">
        <v>200</v>
      </c>
      <c r="I167" s="174"/>
      <c r="J167" s="175">
        <f>ROUND(I167*H167,2)</f>
        <v>0</v>
      </c>
      <c r="K167" s="171" t="s">
        <v>1</v>
      </c>
      <c r="L167" s="36"/>
      <c r="M167" s="176" t="s">
        <v>1</v>
      </c>
      <c r="N167" s="177" t="s">
        <v>41</v>
      </c>
      <c r="O167" s="74"/>
      <c r="P167" s="178">
        <f>O167*H167</f>
        <v>0</v>
      </c>
      <c r="Q167" s="178">
        <v>0</v>
      </c>
      <c r="R167" s="178">
        <f>Q167*H167</f>
        <v>0</v>
      </c>
      <c r="S167" s="178">
        <v>0</v>
      </c>
      <c r="T167" s="179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80" t="s">
        <v>211</v>
      </c>
      <c r="AT167" s="180" t="s">
        <v>131</v>
      </c>
      <c r="AU167" s="180" t="s">
        <v>86</v>
      </c>
      <c r="AY167" s="16" t="s">
        <v>129</v>
      </c>
      <c r="BE167" s="181">
        <f>IF(N167="základní",J167,0)</f>
        <v>0</v>
      </c>
      <c r="BF167" s="181">
        <f>IF(N167="snížená",J167,0)</f>
        <v>0</v>
      </c>
      <c r="BG167" s="181">
        <f>IF(N167="zákl. přenesená",J167,0)</f>
        <v>0</v>
      </c>
      <c r="BH167" s="181">
        <f>IF(N167="sníž. přenesená",J167,0)</f>
        <v>0</v>
      </c>
      <c r="BI167" s="181">
        <f>IF(N167="nulová",J167,0)</f>
        <v>0</v>
      </c>
      <c r="BJ167" s="16" t="s">
        <v>84</v>
      </c>
      <c r="BK167" s="181">
        <f>ROUND(I167*H167,2)</f>
        <v>0</v>
      </c>
      <c r="BL167" s="16" t="s">
        <v>211</v>
      </c>
      <c r="BM167" s="180" t="s">
        <v>751</v>
      </c>
    </row>
    <row r="168" s="2" customFormat="1" ht="16.5" customHeight="1">
      <c r="A168" s="35"/>
      <c r="B168" s="168"/>
      <c r="C168" s="169" t="s">
        <v>275</v>
      </c>
      <c r="D168" s="169" t="s">
        <v>131</v>
      </c>
      <c r="E168" s="170" t="s">
        <v>752</v>
      </c>
      <c r="F168" s="171" t="s">
        <v>753</v>
      </c>
      <c r="G168" s="172" t="s">
        <v>163</v>
      </c>
      <c r="H168" s="173">
        <v>9</v>
      </c>
      <c r="I168" s="174"/>
      <c r="J168" s="175">
        <f>ROUND(I168*H168,2)</f>
        <v>0</v>
      </c>
      <c r="K168" s="171" t="s">
        <v>1</v>
      </c>
      <c r="L168" s="36"/>
      <c r="M168" s="176" t="s">
        <v>1</v>
      </c>
      <c r="N168" s="177" t="s">
        <v>41</v>
      </c>
      <c r="O168" s="74"/>
      <c r="P168" s="178">
        <f>O168*H168</f>
        <v>0</v>
      </c>
      <c r="Q168" s="178">
        <v>0</v>
      </c>
      <c r="R168" s="178">
        <f>Q168*H168</f>
        <v>0</v>
      </c>
      <c r="S168" s="178">
        <v>0</v>
      </c>
      <c r="T168" s="179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80" t="s">
        <v>211</v>
      </c>
      <c r="AT168" s="180" t="s">
        <v>131</v>
      </c>
      <c r="AU168" s="180" t="s">
        <v>86</v>
      </c>
      <c r="AY168" s="16" t="s">
        <v>129</v>
      </c>
      <c r="BE168" s="181">
        <f>IF(N168="základní",J168,0)</f>
        <v>0</v>
      </c>
      <c r="BF168" s="181">
        <f>IF(N168="snížená",J168,0)</f>
        <v>0</v>
      </c>
      <c r="BG168" s="181">
        <f>IF(N168="zákl. přenesená",J168,0)</f>
        <v>0</v>
      </c>
      <c r="BH168" s="181">
        <f>IF(N168="sníž. přenesená",J168,0)</f>
        <v>0</v>
      </c>
      <c r="BI168" s="181">
        <f>IF(N168="nulová",J168,0)</f>
        <v>0</v>
      </c>
      <c r="BJ168" s="16" t="s">
        <v>84</v>
      </c>
      <c r="BK168" s="181">
        <f>ROUND(I168*H168,2)</f>
        <v>0</v>
      </c>
      <c r="BL168" s="16" t="s">
        <v>211</v>
      </c>
      <c r="BM168" s="180" t="s">
        <v>754</v>
      </c>
    </row>
    <row r="169" s="2" customFormat="1" ht="21.75" customHeight="1">
      <c r="A169" s="35"/>
      <c r="B169" s="168"/>
      <c r="C169" s="169" t="s">
        <v>281</v>
      </c>
      <c r="D169" s="169" t="s">
        <v>131</v>
      </c>
      <c r="E169" s="170" t="s">
        <v>755</v>
      </c>
      <c r="F169" s="171" t="s">
        <v>756</v>
      </c>
      <c r="G169" s="172" t="s">
        <v>710</v>
      </c>
      <c r="H169" s="173">
        <v>4</v>
      </c>
      <c r="I169" s="174"/>
      <c r="J169" s="175">
        <f>ROUND(I169*H169,2)</f>
        <v>0</v>
      </c>
      <c r="K169" s="171" t="s">
        <v>1</v>
      </c>
      <c r="L169" s="36"/>
      <c r="M169" s="176" t="s">
        <v>1</v>
      </c>
      <c r="N169" s="177" t="s">
        <v>41</v>
      </c>
      <c r="O169" s="74"/>
      <c r="P169" s="178">
        <f>O169*H169</f>
        <v>0</v>
      </c>
      <c r="Q169" s="178">
        <v>0</v>
      </c>
      <c r="R169" s="178">
        <f>Q169*H169</f>
        <v>0</v>
      </c>
      <c r="S169" s="178">
        <v>0</v>
      </c>
      <c r="T169" s="179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80" t="s">
        <v>211</v>
      </c>
      <c r="AT169" s="180" t="s">
        <v>131</v>
      </c>
      <c r="AU169" s="180" t="s">
        <v>86</v>
      </c>
      <c r="AY169" s="16" t="s">
        <v>129</v>
      </c>
      <c r="BE169" s="181">
        <f>IF(N169="základní",J169,0)</f>
        <v>0</v>
      </c>
      <c r="BF169" s="181">
        <f>IF(N169="snížená",J169,0)</f>
        <v>0</v>
      </c>
      <c r="BG169" s="181">
        <f>IF(N169="zákl. přenesená",J169,0)</f>
        <v>0</v>
      </c>
      <c r="BH169" s="181">
        <f>IF(N169="sníž. přenesená",J169,0)</f>
        <v>0</v>
      </c>
      <c r="BI169" s="181">
        <f>IF(N169="nulová",J169,0)</f>
        <v>0</v>
      </c>
      <c r="BJ169" s="16" t="s">
        <v>84</v>
      </c>
      <c r="BK169" s="181">
        <f>ROUND(I169*H169,2)</f>
        <v>0</v>
      </c>
      <c r="BL169" s="16" t="s">
        <v>211</v>
      </c>
      <c r="BM169" s="180" t="s">
        <v>757</v>
      </c>
    </row>
    <row r="170" s="2" customFormat="1" ht="16.5" customHeight="1">
      <c r="A170" s="35"/>
      <c r="B170" s="168"/>
      <c r="C170" s="191" t="s">
        <v>90</v>
      </c>
      <c r="D170" s="191" t="s">
        <v>217</v>
      </c>
      <c r="E170" s="192" t="s">
        <v>758</v>
      </c>
      <c r="F170" s="193" t="s">
        <v>706</v>
      </c>
      <c r="G170" s="194" t="s">
        <v>163</v>
      </c>
      <c r="H170" s="195">
        <v>200</v>
      </c>
      <c r="I170" s="196"/>
      <c r="J170" s="197">
        <f>ROUND(I170*H170,2)</f>
        <v>0</v>
      </c>
      <c r="K170" s="193" t="s">
        <v>1</v>
      </c>
      <c r="L170" s="198"/>
      <c r="M170" s="199" t="s">
        <v>1</v>
      </c>
      <c r="N170" s="200" t="s">
        <v>41</v>
      </c>
      <c r="O170" s="74"/>
      <c r="P170" s="178">
        <f>O170*H170</f>
        <v>0</v>
      </c>
      <c r="Q170" s="178">
        <v>0</v>
      </c>
      <c r="R170" s="178">
        <f>Q170*H170</f>
        <v>0</v>
      </c>
      <c r="S170" s="178">
        <v>0</v>
      </c>
      <c r="T170" s="179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80" t="s">
        <v>298</v>
      </c>
      <c r="AT170" s="180" t="s">
        <v>217</v>
      </c>
      <c r="AU170" s="180" t="s">
        <v>86</v>
      </c>
      <c r="AY170" s="16" t="s">
        <v>129</v>
      </c>
      <c r="BE170" s="181">
        <f>IF(N170="základní",J170,0)</f>
        <v>0</v>
      </c>
      <c r="BF170" s="181">
        <f>IF(N170="snížená",J170,0)</f>
        <v>0</v>
      </c>
      <c r="BG170" s="181">
        <f>IF(N170="zákl. přenesená",J170,0)</f>
        <v>0</v>
      </c>
      <c r="BH170" s="181">
        <f>IF(N170="sníž. přenesená",J170,0)</f>
        <v>0</v>
      </c>
      <c r="BI170" s="181">
        <f>IF(N170="nulová",J170,0)</f>
        <v>0</v>
      </c>
      <c r="BJ170" s="16" t="s">
        <v>84</v>
      </c>
      <c r="BK170" s="181">
        <f>ROUND(I170*H170,2)</f>
        <v>0</v>
      </c>
      <c r="BL170" s="16" t="s">
        <v>211</v>
      </c>
      <c r="BM170" s="180" t="s">
        <v>759</v>
      </c>
    </row>
    <row r="171" s="2" customFormat="1" ht="16.5" customHeight="1">
      <c r="A171" s="35"/>
      <c r="B171" s="168"/>
      <c r="C171" s="191" t="s">
        <v>293</v>
      </c>
      <c r="D171" s="191" t="s">
        <v>217</v>
      </c>
      <c r="E171" s="192" t="s">
        <v>760</v>
      </c>
      <c r="F171" s="193" t="s">
        <v>761</v>
      </c>
      <c r="G171" s="194" t="s">
        <v>710</v>
      </c>
      <c r="H171" s="195">
        <v>2</v>
      </c>
      <c r="I171" s="196"/>
      <c r="J171" s="197">
        <f>ROUND(I171*H171,2)</f>
        <v>0</v>
      </c>
      <c r="K171" s="193" t="s">
        <v>1</v>
      </c>
      <c r="L171" s="198"/>
      <c r="M171" s="199" t="s">
        <v>1</v>
      </c>
      <c r="N171" s="200" t="s">
        <v>41</v>
      </c>
      <c r="O171" s="74"/>
      <c r="P171" s="178">
        <f>O171*H171</f>
        <v>0</v>
      </c>
      <c r="Q171" s="178">
        <v>0</v>
      </c>
      <c r="R171" s="178">
        <f>Q171*H171</f>
        <v>0</v>
      </c>
      <c r="S171" s="178">
        <v>0</v>
      </c>
      <c r="T171" s="179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80" t="s">
        <v>298</v>
      </c>
      <c r="AT171" s="180" t="s">
        <v>217</v>
      </c>
      <c r="AU171" s="180" t="s">
        <v>86</v>
      </c>
      <c r="AY171" s="16" t="s">
        <v>129</v>
      </c>
      <c r="BE171" s="181">
        <f>IF(N171="základní",J171,0)</f>
        <v>0</v>
      </c>
      <c r="BF171" s="181">
        <f>IF(N171="snížená",J171,0)</f>
        <v>0</v>
      </c>
      <c r="BG171" s="181">
        <f>IF(N171="zákl. přenesená",J171,0)</f>
        <v>0</v>
      </c>
      <c r="BH171" s="181">
        <f>IF(N171="sníž. přenesená",J171,0)</f>
        <v>0</v>
      </c>
      <c r="BI171" s="181">
        <f>IF(N171="nulová",J171,0)</f>
        <v>0</v>
      </c>
      <c r="BJ171" s="16" t="s">
        <v>84</v>
      </c>
      <c r="BK171" s="181">
        <f>ROUND(I171*H171,2)</f>
        <v>0</v>
      </c>
      <c r="BL171" s="16" t="s">
        <v>211</v>
      </c>
      <c r="BM171" s="180" t="s">
        <v>762</v>
      </c>
    </row>
    <row r="172" s="2" customFormat="1" ht="16.5" customHeight="1">
      <c r="A172" s="35"/>
      <c r="B172" s="168"/>
      <c r="C172" s="191" t="s">
        <v>298</v>
      </c>
      <c r="D172" s="191" t="s">
        <v>217</v>
      </c>
      <c r="E172" s="192" t="s">
        <v>763</v>
      </c>
      <c r="F172" s="193" t="s">
        <v>764</v>
      </c>
      <c r="G172" s="194" t="s">
        <v>710</v>
      </c>
      <c r="H172" s="195">
        <v>2</v>
      </c>
      <c r="I172" s="196"/>
      <c r="J172" s="197">
        <f>ROUND(I172*H172,2)</f>
        <v>0</v>
      </c>
      <c r="K172" s="193" t="s">
        <v>1</v>
      </c>
      <c r="L172" s="198"/>
      <c r="M172" s="199" t="s">
        <v>1</v>
      </c>
      <c r="N172" s="200" t="s">
        <v>41</v>
      </c>
      <c r="O172" s="74"/>
      <c r="P172" s="178">
        <f>O172*H172</f>
        <v>0</v>
      </c>
      <c r="Q172" s="178">
        <v>0</v>
      </c>
      <c r="R172" s="178">
        <f>Q172*H172</f>
        <v>0</v>
      </c>
      <c r="S172" s="178">
        <v>0</v>
      </c>
      <c r="T172" s="179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80" t="s">
        <v>298</v>
      </c>
      <c r="AT172" s="180" t="s">
        <v>217</v>
      </c>
      <c r="AU172" s="180" t="s">
        <v>86</v>
      </c>
      <c r="AY172" s="16" t="s">
        <v>129</v>
      </c>
      <c r="BE172" s="181">
        <f>IF(N172="základní",J172,0)</f>
        <v>0</v>
      </c>
      <c r="BF172" s="181">
        <f>IF(N172="snížená",J172,0)</f>
        <v>0</v>
      </c>
      <c r="BG172" s="181">
        <f>IF(N172="zákl. přenesená",J172,0)</f>
        <v>0</v>
      </c>
      <c r="BH172" s="181">
        <f>IF(N172="sníž. přenesená",J172,0)</f>
        <v>0</v>
      </c>
      <c r="BI172" s="181">
        <f>IF(N172="nulová",J172,0)</f>
        <v>0</v>
      </c>
      <c r="BJ172" s="16" t="s">
        <v>84</v>
      </c>
      <c r="BK172" s="181">
        <f>ROUND(I172*H172,2)</f>
        <v>0</v>
      </c>
      <c r="BL172" s="16" t="s">
        <v>211</v>
      </c>
      <c r="BM172" s="180" t="s">
        <v>765</v>
      </c>
    </row>
    <row r="173" s="2" customFormat="1" ht="16.5" customHeight="1">
      <c r="A173" s="35"/>
      <c r="B173" s="168"/>
      <c r="C173" s="191" t="s">
        <v>309</v>
      </c>
      <c r="D173" s="191" t="s">
        <v>217</v>
      </c>
      <c r="E173" s="192" t="s">
        <v>766</v>
      </c>
      <c r="F173" s="193" t="s">
        <v>767</v>
      </c>
      <c r="G173" s="194" t="s">
        <v>710</v>
      </c>
      <c r="H173" s="195">
        <v>2</v>
      </c>
      <c r="I173" s="196"/>
      <c r="J173" s="197">
        <f>ROUND(I173*H173,2)</f>
        <v>0</v>
      </c>
      <c r="K173" s="193" t="s">
        <v>1</v>
      </c>
      <c r="L173" s="198"/>
      <c r="M173" s="199" t="s">
        <v>1</v>
      </c>
      <c r="N173" s="200" t="s">
        <v>41</v>
      </c>
      <c r="O173" s="74"/>
      <c r="P173" s="178">
        <f>O173*H173</f>
        <v>0</v>
      </c>
      <c r="Q173" s="178">
        <v>0</v>
      </c>
      <c r="R173" s="178">
        <f>Q173*H173</f>
        <v>0</v>
      </c>
      <c r="S173" s="178">
        <v>0</v>
      </c>
      <c r="T173" s="179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80" t="s">
        <v>298</v>
      </c>
      <c r="AT173" s="180" t="s">
        <v>217</v>
      </c>
      <c r="AU173" s="180" t="s">
        <v>86</v>
      </c>
      <c r="AY173" s="16" t="s">
        <v>129</v>
      </c>
      <c r="BE173" s="181">
        <f>IF(N173="základní",J173,0)</f>
        <v>0</v>
      </c>
      <c r="BF173" s="181">
        <f>IF(N173="snížená",J173,0)</f>
        <v>0</v>
      </c>
      <c r="BG173" s="181">
        <f>IF(N173="zákl. přenesená",J173,0)</f>
        <v>0</v>
      </c>
      <c r="BH173" s="181">
        <f>IF(N173="sníž. přenesená",J173,0)</f>
        <v>0</v>
      </c>
      <c r="BI173" s="181">
        <f>IF(N173="nulová",J173,0)</f>
        <v>0</v>
      </c>
      <c r="BJ173" s="16" t="s">
        <v>84</v>
      </c>
      <c r="BK173" s="181">
        <f>ROUND(I173*H173,2)</f>
        <v>0</v>
      </c>
      <c r="BL173" s="16" t="s">
        <v>211</v>
      </c>
      <c r="BM173" s="180" t="s">
        <v>768</v>
      </c>
    </row>
    <row r="174" s="2" customFormat="1" ht="16.5" customHeight="1">
      <c r="A174" s="35"/>
      <c r="B174" s="168"/>
      <c r="C174" s="191" t="s">
        <v>315</v>
      </c>
      <c r="D174" s="191" t="s">
        <v>217</v>
      </c>
      <c r="E174" s="192" t="s">
        <v>769</v>
      </c>
      <c r="F174" s="193" t="s">
        <v>767</v>
      </c>
      <c r="G174" s="194" t="s">
        <v>710</v>
      </c>
      <c r="H174" s="195">
        <v>2</v>
      </c>
      <c r="I174" s="196"/>
      <c r="J174" s="197">
        <f>ROUND(I174*H174,2)</f>
        <v>0</v>
      </c>
      <c r="K174" s="193" t="s">
        <v>1</v>
      </c>
      <c r="L174" s="198"/>
      <c r="M174" s="199" t="s">
        <v>1</v>
      </c>
      <c r="N174" s="200" t="s">
        <v>41</v>
      </c>
      <c r="O174" s="74"/>
      <c r="P174" s="178">
        <f>O174*H174</f>
        <v>0</v>
      </c>
      <c r="Q174" s="178">
        <v>0</v>
      </c>
      <c r="R174" s="178">
        <f>Q174*H174</f>
        <v>0</v>
      </c>
      <c r="S174" s="178">
        <v>0</v>
      </c>
      <c r="T174" s="179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80" t="s">
        <v>298</v>
      </c>
      <c r="AT174" s="180" t="s">
        <v>217</v>
      </c>
      <c r="AU174" s="180" t="s">
        <v>86</v>
      </c>
      <c r="AY174" s="16" t="s">
        <v>129</v>
      </c>
      <c r="BE174" s="181">
        <f>IF(N174="základní",J174,0)</f>
        <v>0</v>
      </c>
      <c r="BF174" s="181">
        <f>IF(N174="snížená",J174,0)</f>
        <v>0</v>
      </c>
      <c r="BG174" s="181">
        <f>IF(N174="zákl. přenesená",J174,0)</f>
        <v>0</v>
      </c>
      <c r="BH174" s="181">
        <f>IF(N174="sníž. přenesená",J174,0)</f>
        <v>0</v>
      </c>
      <c r="BI174" s="181">
        <f>IF(N174="nulová",J174,0)</f>
        <v>0</v>
      </c>
      <c r="BJ174" s="16" t="s">
        <v>84</v>
      </c>
      <c r="BK174" s="181">
        <f>ROUND(I174*H174,2)</f>
        <v>0</v>
      </c>
      <c r="BL174" s="16" t="s">
        <v>211</v>
      </c>
      <c r="BM174" s="180" t="s">
        <v>770</v>
      </c>
    </row>
    <row r="175" s="2" customFormat="1" ht="16.5" customHeight="1">
      <c r="A175" s="35"/>
      <c r="B175" s="168"/>
      <c r="C175" s="191" t="s">
        <v>319</v>
      </c>
      <c r="D175" s="191" t="s">
        <v>217</v>
      </c>
      <c r="E175" s="192" t="s">
        <v>771</v>
      </c>
      <c r="F175" s="193" t="s">
        <v>716</v>
      </c>
      <c r="G175" s="194" t="s">
        <v>710</v>
      </c>
      <c r="H175" s="195">
        <v>19</v>
      </c>
      <c r="I175" s="196"/>
      <c r="J175" s="197">
        <f>ROUND(I175*H175,2)</f>
        <v>0</v>
      </c>
      <c r="K175" s="193" t="s">
        <v>1</v>
      </c>
      <c r="L175" s="198"/>
      <c r="M175" s="199" t="s">
        <v>1</v>
      </c>
      <c r="N175" s="200" t="s">
        <v>41</v>
      </c>
      <c r="O175" s="74"/>
      <c r="P175" s="178">
        <f>O175*H175</f>
        <v>0</v>
      </c>
      <c r="Q175" s="178">
        <v>0</v>
      </c>
      <c r="R175" s="178">
        <f>Q175*H175</f>
        <v>0</v>
      </c>
      <c r="S175" s="178">
        <v>0</v>
      </c>
      <c r="T175" s="179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80" t="s">
        <v>298</v>
      </c>
      <c r="AT175" s="180" t="s">
        <v>217</v>
      </c>
      <c r="AU175" s="180" t="s">
        <v>86</v>
      </c>
      <c r="AY175" s="16" t="s">
        <v>129</v>
      </c>
      <c r="BE175" s="181">
        <f>IF(N175="základní",J175,0)</f>
        <v>0</v>
      </c>
      <c r="BF175" s="181">
        <f>IF(N175="snížená",J175,0)</f>
        <v>0</v>
      </c>
      <c r="BG175" s="181">
        <f>IF(N175="zákl. přenesená",J175,0)</f>
        <v>0</v>
      </c>
      <c r="BH175" s="181">
        <f>IF(N175="sníž. přenesená",J175,0)</f>
        <v>0</v>
      </c>
      <c r="BI175" s="181">
        <f>IF(N175="nulová",J175,0)</f>
        <v>0</v>
      </c>
      <c r="BJ175" s="16" t="s">
        <v>84</v>
      </c>
      <c r="BK175" s="181">
        <f>ROUND(I175*H175,2)</f>
        <v>0</v>
      </c>
      <c r="BL175" s="16" t="s">
        <v>211</v>
      </c>
      <c r="BM175" s="180" t="s">
        <v>772</v>
      </c>
    </row>
    <row r="176" s="2" customFormat="1" ht="16.5" customHeight="1">
      <c r="A176" s="35"/>
      <c r="B176" s="168"/>
      <c r="C176" s="191" t="s">
        <v>323</v>
      </c>
      <c r="D176" s="191" t="s">
        <v>217</v>
      </c>
      <c r="E176" s="192" t="s">
        <v>773</v>
      </c>
      <c r="F176" s="193" t="s">
        <v>774</v>
      </c>
      <c r="G176" s="194" t="s">
        <v>710</v>
      </c>
      <c r="H176" s="195">
        <v>16</v>
      </c>
      <c r="I176" s="196"/>
      <c r="J176" s="197">
        <f>ROUND(I176*H176,2)</f>
        <v>0</v>
      </c>
      <c r="K176" s="193" t="s">
        <v>1</v>
      </c>
      <c r="L176" s="198"/>
      <c r="M176" s="199" t="s">
        <v>1</v>
      </c>
      <c r="N176" s="200" t="s">
        <v>41</v>
      </c>
      <c r="O176" s="74"/>
      <c r="P176" s="178">
        <f>O176*H176</f>
        <v>0</v>
      </c>
      <c r="Q176" s="178">
        <v>0</v>
      </c>
      <c r="R176" s="178">
        <f>Q176*H176</f>
        <v>0</v>
      </c>
      <c r="S176" s="178">
        <v>0</v>
      </c>
      <c r="T176" s="179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80" t="s">
        <v>298</v>
      </c>
      <c r="AT176" s="180" t="s">
        <v>217</v>
      </c>
      <c r="AU176" s="180" t="s">
        <v>86</v>
      </c>
      <c r="AY176" s="16" t="s">
        <v>129</v>
      </c>
      <c r="BE176" s="181">
        <f>IF(N176="základní",J176,0)</f>
        <v>0</v>
      </c>
      <c r="BF176" s="181">
        <f>IF(N176="snížená",J176,0)</f>
        <v>0</v>
      </c>
      <c r="BG176" s="181">
        <f>IF(N176="zákl. přenesená",J176,0)</f>
        <v>0</v>
      </c>
      <c r="BH176" s="181">
        <f>IF(N176="sníž. přenesená",J176,0)</f>
        <v>0</v>
      </c>
      <c r="BI176" s="181">
        <f>IF(N176="nulová",J176,0)</f>
        <v>0</v>
      </c>
      <c r="BJ176" s="16" t="s">
        <v>84</v>
      </c>
      <c r="BK176" s="181">
        <f>ROUND(I176*H176,2)</f>
        <v>0</v>
      </c>
      <c r="BL176" s="16" t="s">
        <v>211</v>
      </c>
      <c r="BM176" s="180" t="s">
        <v>775</v>
      </c>
    </row>
    <row r="177" s="2" customFormat="1" ht="16.5" customHeight="1">
      <c r="A177" s="35"/>
      <c r="B177" s="168"/>
      <c r="C177" s="191" t="s">
        <v>327</v>
      </c>
      <c r="D177" s="191" t="s">
        <v>217</v>
      </c>
      <c r="E177" s="192" t="s">
        <v>776</v>
      </c>
      <c r="F177" s="193" t="s">
        <v>777</v>
      </c>
      <c r="G177" s="194" t="s">
        <v>710</v>
      </c>
      <c r="H177" s="195">
        <v>2</v>
      </c>
      <c r="I177" s="196"/>
      <c r="J177" s="197">
        <f>ROUND(I177*H177,2)</f>
        <v>0</v>
      </c>
      <c r="K177" s="193" t="s">
        <v>1</v>
      </c>
      <c r="L177" s="198"/>
      <c r="M177" s="199" t="s">
        <v>1</v>
      </c>
      <c r="N177" s="200" t="s">
        <v>41</v>
      </c>
      <c r="O177" s="74"/>
      <c r="P177" s="178">
        <f>O177*H177</f>
        <v>0</v>
      </c>
      <c r="Q177" s="178">
        <v>0</v>
      </c>
      <c r="R177" s="178">
        <f>Q177*H177</f>
        <v>0</v>
      </c>
      <c r="S177" s="178">
        <v>0</v>
      </c>
      <c r="T177" s="179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180" t="s">
        <v>298</v>
      </c>
      <c r="AT177" s="180" t="s">
        <v>217</v>
      </c>
      <c r="AU177" s="180" t="s">
        <v>86</v>
      </c>
      <c r="AY177" s="16" t="s">
        <v>129</v>
      </c>
      <c r="BE177" s="181">
        <f>IF(N177="základní",J177,0)</f>
        <v>0</v>
      </c>
      <c r="BF177" s="181">
        <f>IF(N177="snížená",J177,0)</f>
        <v>0</v>
      </c>
      <c r="BG177" s="181">
        <f>IF(N177="zákl. přenesená",J177,0)</f>
        <v>0</v>
      </c>
      <c r="BH177" s="181">
        <f>IF(N177="sníž. přenesená",J177,0)</f>
        <v>0</v>
      </c>
      <c r="BI177" s="181">
        <f>IF(N177="nulová",J177,0)</f>
        <v>0</v>
      </c>
      <c r="BJ177" s="16" t="s">
        <v>84</v>
      </c>
      <c r="BK177" s="181">
        <f>ROUND(I177*H177,2)</f>
        <v>0</v>
      </c>
      <c r="BL177" s="16" t="s">
        <v>211</v>
      </c>
      <c r="BM177" s="180" t="s">
        <v>778</v>
      </c>
    </row>
    <row r="178" s="2" customFormat="1" ht="16.5" customHeight="1">
      <c r="A178" s="35"/>
      <c r="B178" s="168"/>
      <c r="C178" s="191" t="s">
        <v>332</v>
      </c>
      <c r="D178" s="191" t="s">
        <v>217</v>
      </c>
      <c r="E178" s="192" t="s">
        <v>779</v>
      </c>
      <c r="F178" s="193" t="s">
        <v>780</v>
      </c>
      <c r="G178" s="194" t="s">
        <v>163</v>
      </c>
      <c r="H178" s="195">
        <v>200</v>
      </c>
      <c r="I178" s="196"/>
      <c r="J178" s="197">
        <f>ROUND(I178*H178,2)</f>
        <v>0</v>
      </c>
      <c r="K178" s="193" t="s">
        <v>1</v>
      </c>
      <c r="L178" s="198"/>
      <c r="M178" s="199" t="s">
        <v>1</v>
      </c>
      <c r="N178" s="200" t="s">
        <v>41</v>
      </c>
      <c r="O178" s="74"/>
      <c r="P178" s="178">
        <f>O178*H178</f>
        <v>0</v>
      </c>
      <c r="Q178" s="178">
        <v>0</v>
      </c>
      <c r="R178" s="178">
        <f>Q178*H178</f>
        <v>0</v>
      </c>
      <c r="S178" s="178">
        <v>0</v>
      </c>
      <c r="T178" s="179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80" t="s">
        <v>298</v>
      </c>
      <c r="AT178" s="180" t="s">
        <v>217</v>
      </c>
      <c r="AU178" s="180" t="s">
        <v>86</v>
      </c>
      <c r="AY178" s="16" t="s">
        <v>129</v>
      </c>
      <c r="BE178" s="181">
        <f>IF(N178="základní",J178,0)</f>
        <v>0</v>
      </c>
      <c r="BF178" s="181">
        <f>IF(N178="snížená",J178,0)</f>
        <v>0</v>
      </c>
      <c r="BG178" s="181">
        <f>IF(N178="zákl. přenesená",J178,0)</f>
        <v>0</v>
      </c>
      <c r="BH178" s="181">
        <f>IF(N178="sníž. přenesená",J178,0)</f>
        <v>0</v>
      </c>
      <c r="BI178" s="181">
        <f>IF(N178="nulová",J178,0)</f>
        <v>0</v>
      </c>
      <c r="BJ178" s="16" t="s">
        <v>84</v>
      </c>
      <c r="BK178" s="181">
        <f>ROUND(I178*H178,2)</f>
        <v>0</v>
      </c>
      <c r="BL178" s="16" t="s">
        <v>211</v>
      </c>
      <c r="BM178" s="180" t="s">
        <v>781</v>
      </c>
    </row>
    <row r="179" s="2" customFormat="1" ht="16.5" customHeight="1">
      <c r="A179" s="35"/>
      <c r="B179" s="168"/>
      <c r="C179" s="191" t="s">
        <v>336</v>
      </c>
      <c r="D179" s="191" t="s">
        <v>217</v>
      </c>
      <c r="E179" s="192" t="s">
        <v>782</v>
      </c>
      <c r="F179" s="193" t="s">
        <v>783</v>
      </c>
      <c r="G179" s="194" t="s">
        <v>163</v>
      </c>
      <c r="H179" s="195">
        <v>12</v>
      </c>
      <c r="I179" s="196"/>
      <c r="J179" s="197">
        <f>ROUND(I179*H179,2)</f>
        <v>0</v>
      </c>
      <c r="K179" s="193" t="s">
        <v>1</v>
      </c>
      <c r="L179" s="198"/>
      <c r="M179" s="199" t="s">
        <v>1</v>
      </c>
      <c r="N179" s="200" t="s">
        <v>41</v>
      </c>
      <c r="O179" s="74"/>
      <c r="P179" s="178">
        <f>O179*H179</f>
        <v>0</v>
      </c>
      <c r="Q179" s="178">
        <v>0</v>
      </c>
      <c r="R179" s="178">
        <f>Q179*H179</f>
        <v>0</v>
      </c>
      <c r="S179" s="178">
        <v>0</v>
      </c>
      <c r="T179" s="179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80" t="s">
        <v>298</v>
      </c>
      <c r="AT179" s="180" t="s">
        <v>217</v>
      </c>
      <c r="AU179" s="180" t="s">
        <v>86</v>
      </c>
      <c r="AY179" s="16" t="s">
        <v>129</v>
      </c>
      <c r="BE179" s="181">
        <f>IF(N179="základní",J179,0)</f>
        <v>0</v>
      </c>
      <c r="BF179" s="181">
        <f>IF(N179="snížená",J179,0)</f>
        <v>0</v>
      </c>
      <c r="BG179" s="181">
        <f>IF(N179="zákl. přenesená",J179,0)</f>
        <v>0</v>
      </c>
      <c r="BH179" s="181">
        <f>IF(N179="sníž. přenesená",J179,0)</f>
        <v>0</v>
      </c>
      <c r="BI179" s="181">
        <f>IF(N179="nulová",J179,0)</f>
        <v>0</v>
      </c>
      <c r="BJ179" s="16" t="s">
        <v>84</v>
      </c>
      <c r="BK179" s="181">
        <f>ROUND(I179*H179,2)</f>
        <v>0</v>
      </c>
      <c r="BL179" s="16" t="s">
        <v>211</v>
      </c>
      <c r="BM179" s="180" t="s">
        <v>784</v>
      </c>
    </row>
    <row r="180" s="2" customFormat="1" ht="16.5" customHeight="1">
      <c r="A180" s="35"/>
      <c r="B180" s="168"/>
      <c r="C180" s="191" t="s">
        <v>340</v>
      </c>
      <c r="D180" s="191" t="s">
        <v>217</v>
      </c>
      <c r="E180" s="192" t="s">
        <v>785</v>
      </c>
      <c r="F180" s="193" t="s">
        <v>786</v>
      </c>
      <c r="G180" s="194" t="s">
        <v>710</v>
      </c>
      <c r="H180" s="195">
        <v>4</v>
      </c>
      <c r="I180" s="196"/>
      <c r="J180" s="197">
        <f>ROUND(I180*H180,2)</f>
        <v>0</v>
      </c>
      <c r="K180" s="193" t="s">
        <v>1</v>
      </c>
      <c r="L180" s="198"/>
      <c r="M180" s="199" t="s">
        <v>1</v>
      </c>
      <c r="N180" s="200" t="s">
        <v>41</v>
      </c>
      <c r="O180" s="74"/>
      <c r="P180" s="178">
        <f>O180*H180</f>
        <v>0</v>
      </c>
      <c r="Q180" s="178">
        <v>0</v>
      </c>
      <c r="R180" s="178">
        <f>Q180*H180</f>
        <v>0</v>
      </c>
      <c r="S180" s="178">
        <v>0</v>
      </c>
      <c r="T180" s="179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180" t="s">
        <v>298</v>
      </c>
      <c r="AT180" s="180" t="s">
        <v>217</v>
      </c>
      <c r="AU180" s="180" t="s">
        <v>86</v>
      </c>
      <c r="AY180" s="16" t="s">
        <v>129</v>
      </c>
      <c r="BE180" s="181">
        <f>IF(N180="základní",J180,0)</f>
        <v>0</v>
      </c>
      <c r="BF180" s="181">
        <f>IF(N180="snížená",J180,0)</f>
        <v>0</v>
      </c>
      <c r="BG180" s="181">
        <f>IF(N180="zákl. přenesená",J180,0)</f>
        <v>0</v>
      </c>
      <c r="BH180" s="181">
        <f>IF(N180="sníž. přenesená",J180,0)</f>
        <v>0</v>
      </c>
      <c r="BI180" s="181">
        <f>IF(N180="nulová",J180,0)</f>
        <v>0</v>
      </c>
      <c r="BJ180" s="16" t="s">
        <v>84</v>
      </c>
      <c r="BK180" s="181">
        <f>ROUND(I180*H180,2)</f>
        <v>0</v>
      </c>
      <c r="BL180" s="16" t="s">
        <v>211</v>
      </c>
      <c r="BM180" s="180" t="s">
        <v>787</v>
      </c>
    </row>
    <row r="181" s="2" customFormat="1" ht="16.5" customHeight="1">
      <c r="A181" s="35"/>
      <c r="B181" s="168"/>
      <c r="C181" s="191" t="s">
        <v>344</v>
      </c>
      <c r="D181" s="191" t="s">
        <v>217</v>
      </c>
      <c r="E181" s="192" t="s">
        <v>788</v>
      </c>
      <c r="F181" s="193" t="s">
        <v>728</v>
      </c>
      <c r="G181" s="194" t="s">
        <v>163</v>
      </c>
      <c r="H181" s="195">
        <v>230</v>
      </c>
      <c r="I181" s="196"/>
      <c r="J181" s="197">
        <f>ROUND(I181*H181,2)</f>
        <v>0</v>
      </c>
      <c r="K181" s="193" t="s">
        <v>1</v>
      </c>
      <c r="L181" s="198"/>
      <c r="M181" s="199" t="s">
        <v>1</v>
      </c>
      <c r="N181" s="200" t="s">
        <v>41</v>
      </c>
      <c r="O181" s="74"/>
      <c r="P181" s="178">
        <f>O181*H181</f>
        <v>0</v>
      </c>
      <c r="Q181" s="178">
        <v>0</v>
      </c>
      <c r="R181" s="178">
        <f>Q181*H181</f>
        <v>0</v>
      </c>
      <c r="S181" s="178">
        <v>0</v>
      </c>
      <c r="T181" s="179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180" t="s">
        <v>298</v>
      </c>
      <c r="AT181" s="180" t="s">
        <v>217</v>
      </c>
      <c r="AU181" s="180" t="s">
        <v>86</v>
      </c>
      <c r="AY181" s="16" t="s">
        <v>129</v>
      </c>
      <c r="BE181" s="181">
        <f>IF(N181="základní",J181,0)</f>
        <v>0</v>
      </c>
      <c r="BF181" s="181">
        <f>IF(N181="snížená",J181,0)</f>
        <v>0</v>
      </c>
      <c r="BG181" s="181">
        <f>IF(N181="zákl. přenesená",J181,0)</f>
        <v>0</v>
      </c>
      <c r="BH181" s="181">
        <f>IF(N181="sníž. přenesená",J181,0)</f>
        <v>0</v>
      </c>
      <c r="BI181" s="181">
        <f>IF(N181="nulová",J181,0)</f>
        <v>0</v>
      </c>
      <c r="BJ181" s="16" t="s">
        <v>84</v>
      </c>
      <c r="BK181" s="181">
        <f>ROUND(I181*H181,2)</f>
        <v>0</v>
      </c>
      <c r="BL181" s="16" t="s">
        <v>211</v>
      </c>
      <c r="BM181" s="180" t="s">
        <v>789</v>
      </c>
    </row>
    <row r="182" s="2" customFormat="1" ht="16.5" customHeight="1">
      <c r="A182" s="35"/>
      <c r="B182" s="168"/>
      <c r="C182" s="191" t="s">
        <v>349</v>
      </c>
      <c r="D182" s="191" t="s">
        <v>217</v>
      </c>
      <c r="E182" s="192" t="s">
        <v>790</v>
      </c>
      <c r="F182" s="193" t="s">
        <v>731</v>
      </c>
      <c r="G182" s="194" t="s">
        <v>163</v>
      </c>
      <c r="H182" s="195">
        <v>210</v>
      </c>
      <c r="I182" s="196"/>
      <c r="J182" s="197">
        <f>ROUND(I182*H182,2)</f>
        <v>0</v>
      </c>
      <c r="K182" s="193" t="s">
        <v>1</v>
      </c>
      <c r="L182" s="198"/>
      <c r="M182" s="199" t="s">
        <v>1</v>
      </c>
      <c r="N182" s="200" t="s">
        <v>41</v>
      </c>
      <c r="O182" s="74"/>
      <c r="P182" s="178">
        <f>O182*H182</f>
        <v>0</v>
      </c>
      <c r="Q182" s="178">
        <v>0</v>
      </c>
      <c r="R182" s="178">
        <f>Q182*H182</f>
        <v>0</v>
      </c>
      <c r="S182" s="178">
        <v>0</v>
      </c>
      <c r="T182" s="179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180" t="s">
        <v>298</v>
      </c>
      <c r="AT182" s="180" t="s">
        <v>217</v>
      </c>
      <c r="AU182" s="180" t="s">
        <v>86</v>
      </c>
      <c r="AY182" s="16" t="s">
        <v>129</v>
      </c>
      <c r="BE182" s="181">
        <f>IF(N182="základní",J182,0)</f>
        <v>0</v>
      </c>
      <c r="BF182" s="181">
        <f>IF(N182="snížená",J182,0)</f>
        <v>0</v>
      </c>
      <c r="BG182" s="181">
        <f>IF(N182="zákl. přenesená",J182,0)</f>
        <v>0</v>
      </c>
      <c r="BH182" s="181">
        <f>IF(N182="sníž. přenesená",J182,0)</f>
        <v>0</v>
      </c>
      <c r="BI182" s="181">
        <f>IF(N182="nulová",J182,0)</f>
        <v>0</v>
      </c>
      <c r="BJ182" s="16" t="s">
        <v>84</v>
      </c>
      <c r="BK182" s="181">
        <f>ROUND(I182*H182,2)</f>
        <v>0</v>
      </c>
      <c r="BL182" s="16" t="s">
        <v>211</v>
      </c>
      <c r="BM182" s="180" t="s">
        <v>791</v>
      </c>
    </row>
    <row r="183" s="2" customFormat="1" ht="16.5" customHeight="1">
      <c r="A183" s="35"/>
      <c r="B183" s="168"/>
      <c r="C183" s="191" t="s">
        <v>354</v>
      </c>
      <c r="D183" s="191" t="s">
        <v>217</v>
      </c>
      <c r="E183" s="192" t="s">
        <v>792</v>
      </c>
      <c r="F183" s="193" t="s">
        <v>793</v>
      </c>
      <c r="G183" s="194" t="s">
        <v>175</v>
      </c>
      <c r="H183" s="195">
        <v>4</v>
      </c>
      <c r="I183" s="196"/>
      <c r="J183" s="197">
        <f>ROUND(I183*H183,2)</f>
        <v>0</v>
      </c>
      <c r="K183" s="193" t="s">
        <v>1</v>
      </c>
      <c r="L183" s="198"/>
      <c r="M183" s="199" t="s">
        <v>1</v>
      </c>
      <c r="N183" s="200" t="s">
        <v>41</v>
      </c>
      <c r="O183" s="74"/>
      <c r="P183" s="178">
        <f>O183*H183</f>
        <v>0</v>
      </c>
      <c r="Q183" s="178">
        <v>0</v>
      </c>
      <c r="R183" s="178">
        <f>Q183*H183</f>
        <v>0</v>
      </c>
      <c r="S183" s="178">
        <v>0</v>
      </c>
      <c r="T183" s="179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180" t="s">
        <v>298</v>
      </c>
      <c r="AT183" s="180" t="s">
        <v>217</v>
      </c>
      <c r="AU183" s="180" t="s">
        <v>86</v>
      </c>
      <c r="AY183" s="16" t="s">
        <v>129</v>
      </c>
      <c r="BE183" s="181">
        <f>IF(N183="základní",J183,0)</f>
        <v>0</v>
      </c>
      <c r="BF183" s="181">
        <f>IF(N183="snížená",J183,0)</f>
        <v>0</v>
      </c>
      <c r="BG183" s="181">
        <f>IF(N183="zákl. přenesená",J183,0)</f>
        <v>0</v>
      </c>
      <c r="BH183" s="181">
        <f>IF(N183="sníž. přenesená",J183,0)</f>
        <v>0</v>
      </c>
      <c r="BI183" s="181">
        <f>IF(N183="nulová",J183,0)</f>
        <v>0</v>
      </c>
      <c r="BJ183" s="16" t="s">
        <v>84</v>
      </c>
      <c r="BK183" s="181">
        <f>ROUND(I183*H183,2)</f>
        <v>0</v>
      </c>
      <c r="BL183" s="16" t="s">
        <v>211</v>
      </c>
      <c r="BM183" s="180" t="s">
        <v>794</v>
      </c>
    </row>
    <row r="184" s="2" customFormat="1" ht="16.5" customHeight="1">
      <c r="A184" s="35"/>
      <c r="B184" s="168"/>
      <c r="C184" s="191" t="s">
        <v>359</v>
      </c>
      <c r="D184" s="191" t="s">
        <v>217</v>
      </c>
      <c r="E184" s="192" t="s">
        <v>795</v>
      </c>
      <c r="F184" s="193" t="s">
        <v>796</v>
      </c>
      <c r="G184" s="194" t="s">
        <v>710</v>
      </c>
      <c r="H184" s="195">
        <v>4</v>
      </c>
      <c r="I184" s="196"/>
      <c r="J184" s="197">
        <f>ROUND(I184*H184,2)</f>
        <v>0</v>
      </c>
      <c r="K184" s="193" t="s">
        <v>1</v>
      </c>
      <c r="L184" s="198"/>
      <c r="M184" s="199" t="s">
        <v>1</v>
      </c>
      <c r="N184" s="200" t="s">
        <v>41</v>
      </c>
      <c r="O184" s="74"/>
      <c r="P184" s="178">
        <f>O184*H184</f>
        <v>0</v>
      </c>
      <c r="Q184" s="178">
        <v>0</v>
      </c>
      <c r="R184" s="178">
        <f>Q184*H184</f>
        <v>0</v>
      </c>
      <c r="S184" s="178">
        <v>0</v>
      </c>
      <c r="T184" s="179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180" t="s">
        <v>298</v>
      </c>
      <c r="AT184" s="180" t="s">
        <v>217</v>
      </c>
      <c r="AU184" s="180" t="s">
        <v>86</v>
      </c>
      <c r="AY184" s="16" t="s">
        <v>129</v>
      </c>
      <c r="BE184" s="181">
        <f>IF(N184="základní",J184,0)</f>
        <v>0</v>
      </c>
      <c r="BF184" s="181">
        <f>IF(N184="snížená",J184,0)</f>
        <v>0</v>
      </c>
      <c r="BG184" s="181">
        <f>IF(N184="zákl. přenesená",J184,0)</f>
        <v>0</v>
      </c>
      <c r="BH184" s="181">
        <f>IF(N184="sníž. přenesená",J184,0)</f>
        <v>0</v>
      </c>
      <c r="BI184" s="181">
        <f>IF(N184="nulová",J184,0)</f>
        <v>0</v>
      </c>
      <c r="BJ184" s="16" t="s">
        <v>84</v>
      </c>
      <c r="BK184" s="181">
        <f>ROUND(I184*H184,2)</f>
        <v>0</v>
      </c>
      <c r="BL184" s="16" t="s">
        <v>211</v>
      </c>
      <c r="BM184" s="180" t="s">
        <v>797</v>
      </c>
    </row>
    <row r="185" s="2" customFormat="1" ht="16.5" customHeight="1">
      <c r="A185" s="35"/>
      <c r="B185" s="168"/>
      <c r="C185" s="191" t="s">
        <v>364</v>
      </c>
      <c r="D185" s="191" t="s">
        <v>217</v>
      </c>
      <c r="E185" s="192" t="s">
        <v>798</v>
      </c>
      <c r="F185" s="193" t="s">
        <v>799</v>
      </c>
      <c r="G185" s="194" t="s">
        <v>163</v>
      </c>
      <c r="H185" s="195">
        <v>200</v>
      </c>
      <c r="I185" s="196"/>
      <c r="J185" s="197">
        <f>ROUND(I185*H185,2)</f>
        <v>0</v>
      </c>
      <c r="K185" s="193" t="s">
        <v>1</v>
      </c>
      <c r="L185" s="198"/>
      <c r="M185" s="199" t="s">
        <v>1</v>
      </c>
      <c r="N185" s="200" t="s">
        <v>41</v>
      </c>
      <c r="O185" s="74"/>
      <c r="P185" s="178">
        <f>O185*H185</f>
        <v>0</v>
      </c>
      <c r="Q185" s="178">
        <v>0</v>
      </c>
      <c r="R185" s="178">
        <f>Q185*H185</f>
        <v>0</v>
      </c>
      <c r="S185" s="178">
        <v>0</v>
      </c>
      <c r="T185" s="179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180" t="s">
        <v>298</v>
      </c>
      <c r="AT185" s="180" t="s">
        <v>217</v>
      </c>
      <c r="AU185" s="180" t="s">
        <v>86</v>
      </c>
      <c r="AY185" s="16" t="s">
        <v>129</v>
      </c>
      <c r="BE185" s="181">
        <f>IF(N185="základní",J185,0)</f>
        <v>0</v>
      </c>
      <c r="BF185" s="181">
        <f>IF(N185="snížená",J185,0)</f>
        <v>0</v>
      </c>
      <c r="BG185" s="181">
        <f>IF(N185="zákl. přenesená",J185,0)</f>
        <v>0</v>
      </c>
      <c r="BH185" s="181">
        <f>IF(N185="sníž. přenesená",J185,0)</f>
        <v>0</v>
      </c>
      <c r="BI185" s="181">
        <f>IF(N185="nulová",J185,0)</f>
        <v>0</v>
      </c>
      <c r="BJ185" s="16" t="s">
        <v>84</v>
      </c>
      <c r="BK185" s="181">
        <f>ROUND(I185*H185,2)</f>
        <v>0</v>
      </c>
      <c r="BL185" s="16" t="s">
        <v>211</v>
      </c>
      <c r="BM185" s="180" t="s">
        <v>800</v>
      </c>
    </row>
    <row r="186" s="2" customFormat="1" ht="16.5" customHeight="1">
      <c r="A186" s="35"/>
      <c r="B186" s="168"/>
      <c r="C186" s="191" t="s">
        <v>369</v>
      </c>
      <c r="D186" s="191" t="s">
        <v>217</v>
      </c>
      <c r="E186" s="192" t="s">
        <v>801</v>
      </c>
      <c r="F186" s="193" t="s">
        <v>802</v>
      </c>
      <c r="G186" s="194" t="s">
        <v>175</v>
      </c>
      <c r="H186" s="195">
        <v>4</v>
      </c>
      <c r="I186" s="196"/>
      <c r="J186" s="197">
        <f>ROUND(I186*H186,2)</f>
        <v>0</v>
      </c>
      <c r="K186" s="193" t="s">
        <v>1</v>
      </c>
      <c r="L186" s="198"/>
      <c r="M186" s="199" t="s">
        <v>1</v>
      </c>
      <c r="N186" s="200" t="s">
        <v>41</v>
      </c>
      <c r="O186" s="74"/>
      <c r="P186" s="178">
        <f>O186*H186</f>
        <v>0</v>
      </c>
      <c r="Q186" s="178">
        <v>0</v>
      </c>
      <c r="R186" s="178">
        <f>Q186*H186</f>
        <v>0</v>
      </c>
      <c r="S186" s="178">
        <v>0</v>
      </c>
      <c r="T186" s="179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180" t="s">
        <v>298</v>
      </c>
      <c r="AT186" s="180" t="s">
        <v>217</v>
      </c>
      <c r="AU186" s="180" t="s">
        <v>86</v>
      </c>
      <c r="AY186" s="16" t="s">
        <v>129</v>
      </c>
      <c r="BE186" s="181">
        <f>IF(N186="základní",J186,0)</f>
        <v>0</v>
      </c>
      <c r="BF186" s="181">
        <f>IF(N186="snížená",J186,0)</f>
        <v>0</v>
      </c>
      <c r="BG186" s="181">
        <f>IF(N186="zákl. přenesená",J186,0)</f>
        <v>0</v>
      </c>
      <c r="BH186" s="181">
        <f>IF(N186="sníž. přenesená",J186,0)</f>
        <v>0</v>
      </c>
      <c r="BI186" s="181">
        <f>IF(N186="nulová",J186,0)</f>
        <v>0</v>
      </c>
      <c r="BJ186" s="16" t="s">
        <v>84</v>
      </c>
      <c r="BK186" s="181">
        <f>ROUND(I186*H186,2)</f>
        <v>0</v>
      </c>
      <c r="BL186" s="16" t="s">
        <v>211</v>
      </c>
      <c r="BM186" s="180" t="s">
        <v>803</v>
      </c>
    </row>
    <row r="187" s="2" customFormat="1" ht="21.75" customHeight="1">
      <c r="A187" s="35"/>
      <c r="B187" s="168"/>
      <c r="C187" s="169" t="s">
        <v>375</v>
      </c>
      <c r="D187" s="169" t="s">
        <v>131</v>
      </c>
      <c r="E187" s="170" t="s">
        <v>804</v>
      </c>
      <c r="F187" s="171" t="s">
        <v>805</v>
      </c>
      <c r="G187" s="172" t="s">
        <v>738</v>
      </c>
      <c r="H187" s="173">
        <v>0.5</v>
      </c>
      <c r="I187" s="174"/>
      <c r="J187" s="175">
        <f>ROUND(I187*H187,2)</f>
        <v>0</v>
      </c>
      <c r="K187" s="171" t="s">
        <v>1</v>
      </c>
      <c r="L187" s="36"/>
      <c r="M187" s="176" t="s">
        <v>1</v>
      </c>
      <c r="N187" s="177" t="s">
        <v>41</v>
      </c>
      <c r="O187" s="74"/>
      <c r="P187" s="178">
        <f>O187*H187</f>
        <v>0</v>
      </c>
      <c r="Q187" s="178">
        <v>0</v>
      </c>
      <c r="R187" s="178">
        <f>Q187*H187</f>
        <v>0</v>
      </c>
      <c r="S187" s="178">
        <v>0</v>
      </c>
      <c r="T187" s="179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180" t="s">
        <v>211</v>
      </c>
      <c r="AT187" s="180" t="s">
        <v>131</v>
      </c>
      <c r="AU187" s="180" t="s">
        <v>86</v>
      </c>
      <c r="AY187" s="16" t="s">
        <v>129</v>
      </c>
      <c r="BE187" s="181">
        <f>IF(N187="základní",J187,0)</f>
        <v>0</v>
      </c>
      <c r="BF187" s="181">
        <f>IF(N187="snížená",J187,0)</f>
        <v>0</v>
      </c>
      <c r="BG187" s="181">
        <f>IF(N187="zákl. přenesená",J187,0)</f>
        <v>0</v>
      </c>
      <c r="BH187" s="181">
        <f>IF(N187="sníž. přenesená",J187,0)</f>
        <v>0</v>
      </c>
      <c r="BI187" s="181">
        <f>IF(N187="nulová",J187,0)</f>
        <v>0</v>
      </c>
      <c r="BJ187" s="16" t="s">
        <v>84</v>
      </c>
      <c r="BK187" s="181">
        <f>ROUND(I187*H187,2)</f>
        <v>0</v>
      </c>
      <c r="BL187" s="16" t="s">
        <v>211</v>
      </c>
      <c r="BM187" s="180" t="s">
        <v>806</v>
      </c>
    </row>
    <row r="188" s="2" customFormat="1" ht="16.5" customHeight="1">
      <c r="A188" s="35"/>
      <c r="B188" s="168"/>
      <c r="C188" s="169" t="s">
        <v>379</v>
      </c>
      <c r="D188" s="169" t="s">
        <v>131</v>
      </c>
      <c r="E188" s="170" t="s">
        <v>807</v>
      </c>
      <c r="F188" s="171" t="s">
        <v>808</v>
      </c>
      <c r="G188" s="172" t="s">
        <v>809</v>
      </c>
      <c r="H188" s="173">
        <v>20</v>
      </c>
      <c r="I188" s="174"/>
      <c r="J188" s="175">
        <f>ROUND(I188*H188,2)</f>
        <v>0</v>
      </c>
      <c r="K188" s="171" t="s">
        <v>1</v>
      </c>
      <c r="L188" s="36"/>
      <c r="M188" s="176" t="s">
        <v>1</v>
      </c>
      <c r="N188" s="177" t="s">
        <v>41</v>
      </c>
      <c r="O188" s="74"/>
      <c r="P188" s="178">
        <f>O188*H188</f>
        <v>0</v>
      </c>
      <c r="Q188" s="178">
        <v>0</v>
      </c>
      <c r="R188" s="178">
        <f>Q188*H188</f>
        <v>0</v>
      </c>
      <c r="S188" s="178">
        <v>0</v>
      </c>
      <c r="T188" s="179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180" t="s">
        <v>211</v>
      </c>
      <c r="AT188" s="180" t="s">
        <v>131</v>
      </c>
      <c r="AU188" s="180" t="s">
        <v>86</v>
      </c>
      <c r="AY188" s="16" t="s">
        <v>129</v>
      </c>
      <c r="BE188" s="181">
        <f>IF(N188="základní",J188,0)</f>
        <v>0</v>
      </c>
      <c r="BF188" s="181">
        <f>IF(N188="snížená",J188,0)</f>
        <v>0</v>
      </c>
      <c r="BG188" s="181">
        <f>IF(N188="zákl. přenesená",J188,0)</f>
        <v>0</v>
      </c>
      <c r="BH188" s="181">
        <f>IF(N188="sníž. přenesená",J188,0)</f>
        <v>0</v>
      </c>
      <c r="BI188" s="181">
        <f>IF(N188="nulová",J188,0)</f>
        <v>0</v>
      </c>
      <c r="BJ188" s="16" t="s">
        <v>84</v>
      </c>
      <c r="BK188" s="181">
        <f>ROUND(I188*H188,2)</f>
        <v>0</v>
      </c>
      <c r="BL188" s="16" t="s">
        <v>211</v>
      </c>
      <c r="BM188" s="180" t="s">
        <v>810</v>
      </c>
    </row>
    <row r="189" s="2" customFormat="1" ht="16.5" customHeight="1">
      <c r="A189" s="35"/>
      <c r="B189" s="168"/>
      <c r="C189" s="169" t="s">
        <v>383</v>
      </c>
      <c r="D189" s="169" t="s">
        <v>131</v>
      </c>
      <c r="E189" s="170" t="s">
        <v>811</v>
      </c>
      <c r="F189" s="171" t="s">
        <v>812</v>
      </c>
      <c r="G189" s="172" t="s">
        <v>809</v>
      </c>
      <c r="H189" s="173">
        <v>15</v>
      </c>
      <c r="I189" s="174"/>
      <c r="J189" s="175">
        <f>ROUND(I189*H189,2)</f>
        <v>0</v>
      </c>
      <c r="K189" s="171" t="s">
        <v>1</v>
      </c>
      <c r="L189" s="36"/>
      <c r="M189" s="202" t="s">
        <v>1</v>
      </c>
      <c r="N189" s="203" t="s">
        <v>41</v>
      </c>
      <c r="O189" s="204"/>
      <c r="P189" s="205">
        <f>O189*H189</f>
        <v>0</v>
      </c>
      <c r="Q189" s="205">
        <v>0</v>
      </c>
      <c r="R189" s="205">
        <f>Q189*H189</f>
        <v>0</v>
      </c>
      <c r="S189" s="205">
        <v>0</v>
      </c>
      <c r="T189" s="206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180" t="s">
        <v>211</v>
      </c>
      <c r="AT189" s="180" t="s">
        <v>131</v>
      </c>
      <c r="AU189" s="180" t="s">
        <v>86</v>
      </c>
      <c r="AY189" s="16" t="s">
        <v>129</v>
      </c>
      <c r="BE189" s="181">
        <f>IF(N189="základní",J189,0)</f>
        <v>0</v>
      </c>
      <c r="BF189" s="181">
        <f>IF(N189="snížená",J189,0)</f>
        <v>0</v>
      </c>
      <c r="BG189" s="181">
        <f>IF(N189="zákl. přenesená",J189,0)</f>
        <v>0</v>
      </c>
      <c r="BH189" s="181">
        <f>IF(N189="sníž. přenesená",J189,0)</f>
        <v>0</v>
      </c>
      <c r="BI189" s="181">
        <f>IF(N189="nulová",J189,0)</f>
        <v>0</v>
      </c>
      <c r="BJ189" s="16" t="s">
        <v>84</v>
      </c>
      <c r="BK189" s="181">
        <f>ROUND(I189*H189,2)</f>
        <v>0</v>
      </c>
      <c r="BL189" s="16" t="s">
        <v>211</v>
      </c>
      <c r="BM189" s="180" t="s">
        <v>813</v>
      </c>
    </row>
    <row r="190" s="2" customFormat="1" ht="6.96" customHeight="1">
      <c r="A190" s="35"/>
      <c r="B190" s="57"/>
      <c r="C190" s="58"/>
      <c r="D190" s="58"/>
      <c r="E190" s="58"/>
      <c r="F190" s="58"/>
      <c r="G190" s="58"/>
      <c r="H190" s="58"/>
      <c r="I190" s="58"/>
      <c r="J190" s="58"/>
      <c r="K190" s="58"/>
      <c r="L190" s="36"/>
      <c r="M190" s="35"/>
      <c r="O190" s="35"/>
      <c r="P190" s="35"/>
      <c r="Q190" s="35"/>
      <c r="R190" s="35"/>
      <c r="S190" s="35"/>
      <c r="T190" s="35"/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</row>
  </sheetData>
  <autoFilter ref="C123:K189"/>
  <mergeCells count="9">
    <mergeCell ref="E7:H7"/>
    <mergeCell ref="E9:H9"/>
    <mergeCell ref="E18:H18"/>
    <mergeCell ref="E27:H27"/>
    <mergeCell ref="E85:H85"/>
    <mergeCell ref="E87:H87"/>
    <mergeCell ref="E114:H114"/>
    <mergeCell ref="E116:H11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5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92</v>
      </c>
    </row>
    <row r="3" s="1" customFormat="1" ht="6.96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86</v>
      </c>
    </row>
    <row r="4" s="1" customFormat="1" ht="24.96" customHeight="1">
      <c r="B4" s="19"/>
      <c r="D4" s="20" t="s">
        <v>93</v>
      </c>
      <c r="L4" s="19"/>
      <c r="M4" s="117" t="s">
        <v>10</v>
      </c>
      <c r="AT4" s="16" t="s">
        <v>3</v>
      </c>
    </row>
    <row r="5" s="1" customFormat="1" ht="6.96" customHeight="1">
      <c r="B5" s="19"/>
      <c r="L5" s="19"/>
    </row>
    <row r="6" s="1" customFormat="1" ht="12" customHeight="1">
      <c r="B6" s="19"/>
      <c r="D6" s="29" t="s">
        <v>16</v>
      </c>
      <c r="L6" s="19"/>
    </row>
    <row r="7" s="1" customFormat="1" ht="16.5" customHeight="1">
      <c r="B7" s="19"/>
      <c r="E7" s="118" t="str">
        <f>'Rekapitulace stavby'!K6</f>
        <v>Chodník podél silnice I/21 - Chodová Planá - III.etapa</v>
      </c>
      <c r="F7" s="29"/>
      <c r="G7" s="29"/>
      <c r="H7" s="29"/>
      <c r="L7" s="19"/>
    </row>
    <row r="8" s="2" customFormat="1" ht="12" customHeight="1">
      <c r="A8" s="35"/>
      <c r="B8" s="36"/>
      <c r="C8" s="35"/>
      <c r="D8" s="29" t="s">
        <v>94</v>
      </c>
      <c r="E8" s="35"/>
      <c r="F8" s="35"/>
      <c r="G8" s="35"/>
      <c r="H8" s="35"/>
      <c r="I8" s="35"/>
      <c r="J8" s="35"/>
      <c r="K8" s="35"/>
      <c r="L8" s="52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36"/>
      <c r="C9" s="35"/>
      <c r="D9" s="35"/>
      <c r="E9" s="64" t="s">
        <v>814</v>
      </c>
      <c r="F9" s="35"/>
      <c r="G9" s="35"/>
      <c r="H9" s="35"/>
      <c r="I9" s="35"/>
      <c r="J9" s="35"/>
      <c r="K9" s="35"/>
      <c r="L9" s="52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36"/>
      <c r="C10" s="35"/>
      <c r="D10" s="35"/>
      <c r="E10" s="35"/>
      <c r="F10" s="35"/>
      <c r="G10" s="35"/>
      <c r="H10" s="35"/>
      <c r="I10" s="35"/>
      <c r="J10" s="35"/>
      <c r="K10" s="35"/>
      <c r="L10" s="52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36"/>
      <c r="C11" s="35"/>
      <c r="D11" s="29" t="s">
        <v>18</v>
      </c>
      <c r="E11" s="35"/>
      <c r="F11" s="24" t="s">
        <v>1</v>
      </c>
      <c r="G11" s="35"/>
      <c r="H11" s="35"/>
      <c r="I11" s="29" t="s">
        <v>19</v>
      </c>
      <c r="J11" s="24" t="s">
        <v>1</v>
      </c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36"/>
      <c r="C12" s="35"/>
      <c r="D12" s="29" t="s">
        <v>20</v>
      </c>
      <c r="E12" s="35"/>
      <c r="F12" s="24" t="s">
        <v>21</v>
      </c>
      <c r="G12" s="35"/>
      <c r="H12" s="35"/>
      <c r="I12" s="29" t="s">
        <v>22</v>
      </c>
      <c r="J12" s="66" t="str">
        <f>'Rekapitulace stavby'!AN8</f>
        <v>2. 11. 2022</v>
      </c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36"/>
      <c r="C13" s="35"/>
      <c r="D13" s="35"/>
      <c r="E13" s="35"/>
      <c r="F13" s="35"/>
      <c r="G13" s="35"/>
      <c r="H13" s="35"/>
      <c r="I13" s="35"/>
      <c r="J13" s="35"/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36"/>
      <c r="C14" s="35"/>
      <c r="D14" s="29" t="s">
        <v>24</v>
      </c>
      <c r="E14" s="35"/>
      <c r="F14" s="35"/>
      <c r="G14" s="35"/>
      <c r="H14" s="35"/>
      <c r="I14" s="29" t="s">
        <v>25</v>
      </c>
      <c r="J14" s="24" t="s">
        <v>1</v>
      </c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36"/>
      <c r="C15" s="35"/>
      <c r="D15" s="35"/>
      <c r="E15" s="24" t="s">
        <v>26</v>
      </c>
      <c r="F15" s="35"/>
      <c r="G15" s="35"/>
      <c r="H15" s="35"/>
      <c r="I15" s="29" t="s">
        <v>27</v>
      </c>
      <c r="J15" s="24" t="s">
        <v>1</v>
      </c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36"/>
      <c r="C16" s="35"/>
      <c r="D16" s="35"/>
      <c r="E16" s="35"/>
      <c r="F16" s="35"/>
      <c r="G16" s="35"/>
      <c r="H16" s="35"/>
      <c r="I16" s="35"/>
      <c r="J16" s="35"/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36"/>
      <c r="C17" s="35"/>
      <c r="D17" s="29" t="s">
        <v>28</v>
      </c>
      <c r="E17" s="35"/>
      <c r="F17" s="35"/>
      <c r="G17" s="35"/>
      <c r="H17" s="35"/>
      <c r="I17" s="29" t="s">
        <v>25</v>
      </c>
      <c r="J17" s="30" t="str">
        <f>'Rekapitulace stavby'!AN13</f>
        <v>Vyplň údaj</v>
      </c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36"/>
      <c r="C18" s="35"/>
      <c r="D18" s="35"/>
      <c r="E18" s="30" t="str">
        <f>'Rekapitulace stavby'!E14</f>
        <v>Vyplň údaj</v>
      </c>
      <c r="F18" s="24"/>
      <c r="G18" s="24"/>
      <c r="H18" s="24"/>
      <c r="I18" s="29" t="s">
        <v>27</v>
      </c>
      <c r="J18" s="30" t="str">
        <f>'Rekapitulace stavby'!AN14</f>
        <v>Vyplň údaj</v>
      </c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36"/>
      <c r="C19" s="35"/>
      <c r="D19" s="35"/>
      <c r="E19" s="35"/>
      <c r="F19" s="35"/>
      <c r="G19" s="35"/>
      <c r="H19" s="35"/>
      <c r="I19" s="35"/>
      <c r="J19" s="35"/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36"/>
      <c r="C20" s="35"/>
      <c r="D20" s="29" t="s">
        <v>30</v>
      </c>
      <c r="E20" s="35"/>
      <c r="F20" s="35"/>
      <c r="G20" s="35"/>
      <c r="H20" s="35"/>
      <c r="I20" s="29" t="s">
        <v>25</v>
      </c>
      <c r="J20" s="24" t="s">
        <v>1</v>
      </c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36"/>
      <c r="C21" s="35"/>
      <c r="D21" s="35"/>
      <c r="E21" s="24" t="s">
        <v>31</v>
      </c>
      <c r="F21" s="35"/>
      <c r="G21" s="35"/>
      <c r="H21" s="35"/>
      <c r="I21" s="29" t="s">
        <v>27</v>
      </c>
      <c r="J21" s="24" t="s">
        <v>1</v>
      </c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36"/>
      <c r="C22" s="35"/>
      <c r="D22" s="35"/>
      <c r="E22" s="35"/>
      <c r="F22" s="35"/>
      <c r="G22" s="35"/>
      <c r="H22" s="35"/>
      <c r="I22" s="35"/>
      <c r="J22" s="35"/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36"/>
      <c r="C23" s="35"/>
      <c r="D23" s="29" t="s">
        <v>33</v>
      </c>
      <c r="E23" s="35"/>
      <c r="F23" s="35"/>
      <c r="G23" s="35"/>
      <c r="H23" s="35"/>
      <c r="I23" s="29" t="s">
        <v>25</v>
      </c>
      <c r="J23" s="24" t="s">
        <v>1</v>
      </c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36"/>
      <c r="C24" s="35"/>
      <c r="D24" s="35"/>
      <c r="E24" s="24" t="s">
        <v>34</v>
      </c>
      <c r="F24" s="35"/>
      <c r="G24" s="35"/>
      <c r="H24" s="35"/>
      <c r="I24" s="29" t="s">
        <v>27</v>
      </c>
      <c r="J24" s="24" t="s">
        <v>1</v>
      </c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36"/>
      <c r="C25" s="35"/>
      <c r="D25" s="35"/>
      <c r="E25" s="35"/>
      <c r="F25" s="35"/>
      <c r="G25" s="35"/>
      <c r="H25" s="35"/>
      <c r="I25" s="35"/>
      <c r="J25" s="35"/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36"/>
      <c r="C26" s="35"/>
      <c r="D26" s="29" t="s">
        <v>35</v>
      </c>
      <c r="E26" s="35"/>
      <c r="F26" s="35"/>
      <c r="G26" s="35"/>
      <c r="H26" s="35"/>
      <c r="I26" s="35"/>
      <c r="J26" s="35"/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19"/>
      <c r="B27" s="120"/>
      <c r="C27" s="119"/>
      <c r="D27" s="119"/>
      <c r="E27" s="33" t="s">
        <v>1</v>
      </c>
      <c r="F27" s="33"/>
      <c r="G27" s="33"/>
      <c r="H27" s="33"/>
      <c r="I27" s="119"/>
      <c r="J27" s="119"/>
      <c r="K27" s="119"/>
      <c r="L27" s="121"/>
      <c r="S27" s="119"/>
      <c r="T27" s="119"/>
      <c r="U27" s="119"/>
      <c r="V27" s="119"/>
      <c r="W27" s="119"/>
      <c r="X27" s="119"/>
      <c r="Y27" s="119"/>
      <c r="Z27" s="119"/>
      <c r="AA27" s="119"/>
      <c r="AB27" s="119"/>
      <c r="AC27" s="119"/>
      <c r="AD27" s="119"/>
      <c r="AE27" s="119"/>
    </row>
    <row r="28" s="2" customFormat="1" ht="6.96" customHeight="1">
      <c r="A28" s="35"/>
      <c r="B28" s="36"/>
      <c r="C28" s="35"/>
      <c r="D28" s="35"/>
      <c r="E28" s="35"/>
      <c r="F28" s="35"/>
      <c r="G28" s="35"/>
      <c r="H28" s="35"/>
      <c r="I28" s="35"/>
      <c r="J28" s="35"/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36"/>
      <c r="C29" s="35"/>
      <c r="D29" s="87"/>
      <c r="E29" s="87"/>
      <c r="F29" s="87"/>
      <c r="G29" s="87"/>
      <c r="H29" s="87"/>
      <c r="I29" s="87"/>
      <c r="J29" s="87"/>
      <c r="K29" s="87"/>
      <c r="L29" s="52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36"/>
      <c r="C30" s="35"/>
      <c r="D30" s="122" t="s">
        <v>36</v>
      </c>
      <c r="E30" s="35"/>
      <c r="F30" s="35"/>
      <c r="G30" s="35"/>
      <c r="H30" s="35"/>
      <c r="I30" s="35"/>
      <c r="J30" s="93">
        <f>ROUND(J123, 2)</f>
        <v>0</v>
      </c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36"/>
      <c r="C31" s="35"/>
      <c r="D31" s="87"/>
      <c r="E31" s="87"/>
      <c r="F31" s="87"/>
      <c r="G31" s="87"/>
      <c r="H31" s="87"/>
      <c r="I31" s="87"/>
      <c r="J31" s="87"/>
      <c r="K31" s="87"/>
      <c r="L31" s="52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36"/>
      <c r="C32" s="35"/>
      <c r="D32" s="35"/>
      <c r="E32" s="35"/>
      <c r="F32" s="40" t="s">
        <v>38</v>
      </c>
      <c r="G32" s="35"/>
      <c r="H32" s="35"/>
      <c r="I32" s="40" t="s">
        <v>37</v>
      </c>
      <c r="J32" s="40" t="s">
        <v>39</v>
      </c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36"/>
      <c r="C33" s="35"/>
      <c r="D33" s="123" t="s">
        <v>40</v>
      </c>
      <c r="E33" s="29" t="s">
        <v>41</v>
      </c>
      <c r="F33" s="124">
        <f>ROUND((SUM(BE123:BE166)),  2)</f>
        <v>0</v>
      </c>
      <c r="G33" s="35"/>
      <c r="H33" s="35"/>
      <c r="I33" s="125">
        <v>0.20999999999999999</v>
      </c>
      <c r="J33" s="124">
        <f>ROUND(((SUM(BE123:BE166))*I33),  2)</f>
        <v>0</v>
      </c>
      <c r="K33" s="35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36"/>
      <c r="C34" s="35"/>
      <c r="D34" s="35"/>
      <c r="E34" s="29" t="s">
        <v>42</v>
      </c>
      <c r="F34" s="124">
        <f>ROUND((SUM(BF123:BF166)),  2)</f>
        <v>0</v>
      </c>
      <c r="G34" s="35"/>
      <c r="H34" s="35"/>
      <c r="I34" s="125">
        <v>0.14999999999999999</v>
      </c>
      <c r="J34" s="124">
        <f>ROUND(((SUM(BF123:BF166))*I34),  2)</f>
        <v>0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36"/>
      <c r="C35" s="35"/>
      <c r="D35" s="35"/>
      <c r="E35" s="29" t="s">
        <v>43</v>
      </c>
      <c r="F35" s="124">
        <f>ROUND((SUM(BG123:BG166)),  2)</f>
        <v>0</v>
      </c>
      <c r="G35" s="35"/>
      <c r="H35" s="35"/>
      <c r="I35" s="125">
        <v>0.20999999999999999</v>
      </c>
      <c r="J35" s="124">
        <f>0</f>
        <v>0</v>
      </c>
      <c r="K35" s="3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36"/>
      <c r="C36" s="35"/>
      <c r="D36" s="35"/>
      <c r="E36" s="29" t="s">
        <v>44</v>
      </c>
      <c r="F36" s="124">
        <f>ROUND((SUM(BH123:BH166)),  2)</f>
        <v>0</v>
      </c>
      <c r="G36" s="35"/>
      <c r="H36" s="35"/>
      <c r="I36" s="125">
        <v>0.14999999999999999</v>
      </c>
      <c r="J36" s="124">
        <f>0</f>
        <v>0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36"/>
      <c r="C37" s="35"/>
      <c r="D37" s="35"/>
      <c r="E37" s="29" t="s">
        <v>45</v>
      </c>
      <c r="F37" s="124">
        <f>ROUND((SUM(BI123:BI166)),  2)</f>
        <v>0</v>
      </c>
      <c r="G37" s="35"/>
      <c r="H37" s="35"/>
      <c r="I37" s="125">
        <v>0</v>
      </c>
      <c r="J37" s="124">
        <f>0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36"/>
      <c r="C38" s="35"/>
      <c r="D38" s="35"/>
      <c r="E38" s="35"/>
      <c r="F38" s="35"/>
      <c r="G38" s="35"/>
      <c r="H38" s="35"/>
      <c r="I38" s="35"/>
      <c r="J38" s="35"/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36"/>
      <c r="C39" s="126"/>
      <c r="D39" s="127" t="s">
        <v>46</v>
      </c>
      <c r="E39" s="78"/>
      <c r="F39" s="78"/>
      <c r="G39" s="128" t="s">
        <v>47</v>
      </c>
      <c r="H39" s="129" t="s">
        <v>48</v>
      </c>
      <c r="I39" s="78"/>
      <c r="J39" s="130">
        <f>SUM(J30:J37)</f>
        <v>0</v>
      </c>
      <c r="K39" s="131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36"/>
      <c r="C40" s="35"/>
      <c r="D40" s="35"/>
      <c r="E40" s="35"/>
      <c r="F40" s="35"/>
      <c r="G40" s="35"/>
      <c r="H40" s="35"/>
      <c r="I40" s="35"/>
      <c r="J40" s="35"/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9"/>
      <c r="L41" s="19"/>
    </row>
    <row r="42" s="1" customFormat="1" ht="14.4" customHeight="1">
      <c r="B42" s="19"/>
      <c r="L42" s="19"/>
    </row>
    <row r="43" s="1" customFormat="1" ht="14.4" customHeight="1">
      <c r="B43" s="19"/>
      <c r="L43" s="19"/>
    </row>
    <row r="44" s="1" customFormat="1" ht="14.4" customHeight="1">
      <c r="B44" s="19"/>
      <c r="L44" s="19"/>
    </row>
    <row r="45" s="1" customFormat="1" ht="14.4" customHeight="1">
      <c r="B45" s="19"/>
      <c r="L45" s="19"/>
    </row>
    <row r="46" s="1" customFormat="1" ht="14.4" customHeight="1">
      <c r="B46" s="19"/>
      <c r="L46" s="19"/>
    </row>
    <row r="47" s="1" customFormat="1" ht="14.4" customHeight="1">
      <c r="B47" s="19"/>
      <c r="L47" s="19"/>
    </row>
    <row r="48" s="1" customFormat="1" ht="14.4" customHeight="1">
      <c r="B48" s="19"/>
      <c r="L48" s="19"/>
    </row>
    <row r="49" s="1" customFormat="1" ht="14.4" customHeight="1">
      <c r="B49" s="19"/>
      <c r="L49" s="19"/>
    </row>
    <row r="50" s="2" customFormat="1" ht="14.4" customHeight="1">
      <c r="B50" s="52"/>
      <c r="D50" s="53" t="s">
        <v>49</v>
      </c>
      <c r="E50" s="54"/>
      <c r="F50" s="54"/>
      <c r="G50" s="53" t="s">
        <v>50</v>
      </c>
      <c r="H50" s="54"/>
      <c r="I50" s="54"/>
      <c r="J50" s="54"/>
      <c r="K50" s="54"/>
      <c r="L50" s="52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>
      <c r="B60" s="19"/>
      <c r="L60" s="19"/>
    </row>
    <row r="61" s="2" customFormat="1">
      <c r="A61" s="35"/>
      <c r="B61" s="36"/>
      <c r="C61" s="35"/>
      <c r="D61" s="55" t="s">
        <v>51</v>
      </c>
      <c r="E61" s="38"/>
      <c r="F61" s="132" t="s">
        <v>52</v>
      </c>
      <c r="G61" s="55" t="s">
        <v>51</v>
      </c>
      <c r="H61" s="38"/>
      <c r="I61" s="38"/>
      <c r="J61" s="133" t="s">
        <v>52</v>
      </c>
      <c r="K61" s="38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9"/>
      <c r="L62" s="19"/>
    </row>
    <row r="63">
      <c r="B63" s="19"/>
      <c r="L63" s="19"/>
    </row>
    <row r="64">
      <c r="B64" s="19"/>
      <c r="L64" s="19"/>
    </row>
    <row r="65" s="2" customFormat="1">
      <c r="A65" s="35"/>
      <c r="B65" s="36"/>
      <c r="C65" s="35"/>
      <c r="D65" s="53" t="s">
        <v>53</v>
      </c>
      <c r="E65" s="56"/>
      <c r="F65" s="56"/>
      <c r="G65" s="53" t="s">
        <v>54</v>
      </c>
      <c r="H65" s="56"/>
      <c r="I65" s="56"/>
      <c r="J65" s="56"/>
      <c r="K65" s="56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>
      <c r="B75" s="19"/>
      <c r="L75" s="19"/>
    </row>
    <row r="76" s="2" customFormat="1">
      <c r="A76" s="35"/>
      <c r="B76" s="36"/>
      <c r="C76" s="35"/>
      <c r="D76" s="55" t="s">
        <v>51</v>
      </c>
      <c r="E76" s="38"/>
      <c r="F76" s="132" t="s">
        <v>52</v>
      </c>
      <c r="G76" s="55" t="s">
        <v>51</v>
      </c>
      <c r="H76" s="38"/>
      <c r="I76" s="38"/>
      <c r="J76" s="133" t="s">
        <v>52</v>
      </c>
      <c r="K76" s="38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57"/>
      <c r="C77" s="58"/>
      <c r="D77" s="58"/>
      <c r="E77" s="58"/>
      <c r="F77" s="58"/>
      <c r="G77" s="58"/>
      <c r="H77" s="58"/>
      <c r="I77" s="58"/>
      <c r="J77" s="58"/>
      <c r="K77" s="58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59"/>
      <c r="C81" s="60"/>
      <c r="D81" s="60"/>
      <c r="E81" s="60"/>
      <c r="F81" s="60"/>
      <c r="G81" s="60"/>
      <c r="H81" s="60"/>
      <c r="I81" s="60"/>
      <c r="J81" s="60"/>
      <c r="K81" s="60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96</v>
      </c>
      <c r="D82" s="35"/>
      <c r="E82" s="35"/>
      <c r="F82" s="35"/>
      <c r="G82" s="35"/>
      <c r="H82" s="35"/>
      <c r="I82" s="35"/>
      <c r="J82" s="35"/>
      <c r="K82" s="35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16</v>
      </c>
      <c r="D84" s="35"/>
      <c r="E84" s="35"/>
      <c r="F84" s="35"/>
      <c r="G84" s="35"/>
      <c r="H84" s="35"/>
      <c r="I84" s="35"/>
      <c r="J84" s="35"/>
      <c r="K84" s="35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5"/>
      <c r="D85" s="35"/>
      <c r="E85" s="118" t="str">
        <f>E7</f>
        <v>Chodník podél silnice I/21 - Chodová Planá - III.etapa</v>
      </c>
      <c r="F85" s="29"/>
      <c r="G85" s="29"/>
      <c r="H85" s="29"/>
      <c r="I85" s="35"/>
      <c r="J85" s="35"/>
      <c r="K85" s="35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94</v>
      </c>
      <c r="D86" s="35"/>
      <c r="E86" s="35"/>
      <c r="F86" s="35"/>
      <c r="G86" s="35"/>
      <c r="H86" s="35"/>
      <c r="I86" s="35"/>
      <c r="J86" s="35"/>
      <c r="K86" s="35"/>
      <c r="L86" s="52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5" customHeight="1">
      <c r="A87" s="35"/>
      <c r="B87" s="36"/>
      <c r="C87" s="35"/>
      <c r="D87" s="35"/>
      <c r="E87" s="64" t="str">
        <f>E9</f>
        <v>30 - Dešťová kanalizace</v>
      </c>
      <c r="F87" s="35"/>
      <c r="G87" s="35"/>
      <c r="H87" s="35"/>
      <c r="I87" s="35"/>
      <c r="J87" s="35"/>
      <c r="K87" s="35"/>
      <c r="L87" s="52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5"/>
      <c r="D88" s="35"/>
      <c r="E88" s="35"/>
      <c r="F88" s="35"/>
      <c r="G88" s="35"/>
      <c r="H88" s="35"/>
      <c r="I88" s="35"/>
      <c r="J88" s="35"/>
      <c r="K88" s="35"/>
      <c r="L88" s="52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20</v>
      </c>
      <c r="D89" s="35"/>
      <c r="E89" s="35"/>
      <c r="F89" s="24" t="str">
        <f>F12</f>
        <v>Chodová Planá</v>
      </c>
      <c r="G89" s="35"/>
      <c r="H89" s="35"/>
      <c r="I89" s="29" t="s">
        <v>22</v>
      </c>
      <c r="J89" s="66" t="str">
        <f>IF(J12="","",J12)</f>
        <v>2. 11. 2022</v>
      </c>
      <c r="K89" s="35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5.15" customHeight="1">
      <c r="A91" s="35"/>
      <c r="B91" s="36"/>
      <c r="C91" s="29" t="s">
        <v>24</v>
      </c>
      <c r="D91" s="35"/>
      <c r="E91" s="35"/>
      <c r="F91" s="24" t="str">
        <f>E15</f>
        <v>M2stys Chodová Planá</v>
      </c>
      <c r="G91" s="35"/>
      <c r="H91" s="35"/>
      <c r="I91" s="29" t="s">
        <v>30</v>
      </c>
      <c r="J91" s="33" t="str">
        <f>E21</f>
        <v>Bc.Pašava Michal</v>
      </c>
      <c r="K91" s="35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15" customHeight="1">
      <c r="A92" s="35"/>
      <c r="B92" s="36"/>
      <c r="C92" s="29" t="s">
        <v>28</v>
      </c>
      <c r="D92" s="35"/>
      <c r="E92" s="35"/>
      <c r="F92" s="24" t="str">
        <f>IF(E18="","",E18)</f>
        <v>Vyplň údaj</v>
      </c>
      <c r="G92" s="35"/>
      <c r="H92" s="35"/>
      <c r="I92" s="29" t="s">
        <v>33</v>
      </c>
      <c r="J92" s="33" t="str">
        <f>E24</f>
        <v>Milan Hájek</v>
      </c>
      <c r="K92" s="35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5"/>
      <c r="D93" s="35"/>
      <c r="E93" s="35"/>
      <c r="F93" s="35"/>
      <c r="G93" s="35"/>
      <c r="H93" s="35"/>
      <c r="I93" s="35"/>
      <c r="J93" s="35"/>
      <c r="K93" s="35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34" t="s">
        <v>97</v>
      </c>
      <c r="D94" s="126"/>
      <c r="E94" s="126"/>
      <c r="F94" s="126"/>
      <c r="G94" s="126"/>
      <c r="H94" s="126"/>
      <c r="I94" s="126"/>
      <c r="J94" s="135" t="s">
        <v>98</v>
      </c>
      <c r="K94" s="126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36" t="s">
        <v>99</v>
      </c>
      <c r="D96" s="35"/>
      <c r="E96" s="35"/>
      <c r="F96" s="35"/>
      <c r="G96" s="35"/>
      <c r="H96" s="35"/>
      <c r="I96" s="35"/>
      <c r="J96" s="93">
        <f>J123</f>
        <v>0</v>
      </c>
      <c r="K96" s="35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6" t="s">
        <v>100</v>
      </c>
    </row>
    <row r="97" s="9" customFormat="1" ht="24.96" customHeight="1">
      <c r="A97" s="9"/>
      <c r="B97" s="137"/>
      <c r="C97" s="9"/>
      <c r="D97" s="138" t="s">
        <v>101</v>
      </c>
      <c r="E97" s="139"/>
      <c r="F97" s="139"/>
      <c r="G97" s="139"/>
      <c r="H97" s="139"/>
      <c r="I97" s="139"/>
      <c r="J97" s="140">
        <f>J124</f>
        <v>0</v>
      </c>
      <c r="K97" s="9"/>
      <c r="L97" s="137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41"/>
      <c r="C98" s="10"/>
      <c r="D98" s="142" t="s">
        <v>102</v>
      </c>
      <c r="E98" s="143"/>
      <c r="F98" s="143"/>
      <c r="G98" s="143"/>
      <c r="H98" s="143"/>
      <c r="I98" s="143"/>
      <c r="J98" s="144">
        <f>J125</f>
        <v>0</v>
      </c>
      <c r="K98" s="10"/>
      <c r="L98" s="141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41"/>
      <c r="C99" s="10"/>
      <c r="D99" s="142" t="s">
        <v>104</v>
      </c>
      <c r="E99" s="143"/>
      <c r="F99" s="143"/>
      <c r="G99" s="143"/>
      <c r="H99" s="143"/>
      <c r="I99" s="143"/>
      <c r="J99" s="144">
        <f>J148</f>
        <v>0</v>
      </c>
      <c r="K99" s="10"/>
      <c r="L99" s="141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41"/>
      <c r="C100" s="10"/>
      <c r="D100" s="142" t="s">
        <v>106</v>
      </c>
      <c r="E100" s="143"/>
      <c r="F100" s="143"/>
      <c r="G100" s="143"/>
      <c r="H100" s="143"/>
      <c r="I100" s="143"/>
      <c r="J100" s="144">
        <f>J151</f>
        <v>0</v>
      </c>
      <c r="K100" s="10"/>
      <c r="L100" s="141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41"/>
      <c r="C101" s="10"/>
      <c r="D101" s="142" t="s">
        <v>109</v>
      </c>
      <c r="E101" s="143"/>
      <c r="F101" s="143"/>
      <c r="G101" s="143"/>
      <c r="H101" s="143"/>
      <c r="I101" s="143"/>
      <c r="J101" s="144">
        <f>J156</f>
        <v>0</v>
      </c>
      <c r="K101" s="10"/>
      <c r="L101" s="141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9" customFormat="1" ht="24.96" customHeight="1">
      <c r="A102" s="9"/>
      <c r="B102" s="137"/>
      <c r="C102" s="9"/>
      <c r="D102" s="138" t="s">
        <v>110</v>
      </c>
      <c r="E102" s="139"/>
      <c r="F102" s="139"/>
      <c r="G102" s="139"/>
      <c r="H102" s="139"/>
      <c r="I102" s="139"/>
      <c r="J102" s="140">
        <f>J158</f>
        <v>0</v>
      </c>
      <c r="K102" s="9"/>
      <c r="L102" s="137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10" customFormat="1" ht="19.92" customHeight="1">
      <c r="A103" s="10"/>
      <c r="B103" s="141"/>
      <c r="C103" s="10"/>
      <c r="D103" s="142" t="s">
        <v>815</v>
      </c>
      <c r="E103" s="143"/>
      <c r="F103" s="143"/>
      <c r="G103" s="143"/>
      <c r="H103" s="143"/>
      <c r="I103" s="143"/>
      <c r="J103" s="144">
        <f>J159</f>
        <v>0</v>
      </c>
      <c r="K103" s="10"/>
      <c r="L103" s="141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2" customFormat="1" ht="21.84" customHeight="1">
      <c r="A104" s="35"/>
      <c r="B104" s="36"/>
      <c r="C104" s="35"/>
      <c r="D104" s="35"/>
      <c r="E104" s="35"/>
      <c r="F104" s="35"/>
      <c r="G104" s="35"/>
      <c r="H104" s="35"/>
      <c r="I104" s="35"/>
      <c r="J104" s="35"/>
      <c r="K104" s="35"/>
      <c r="L104" s="52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="2" customFormat="1" ht="6.96" customHeight="1">
      <c r="A105" s="35"/>
      <c r="B105" s="57"/>
      <c r="C105" s="58"/>
      <c r="D105" s="58"/>
      <c r="E105" s="58"/>
      <c r="F105" s="58"/>
      <c r="G105" s="58"/>
      <c r="H105" s="58"/>
      <c r="I105" s="58"/>
      <c r="J105" s="58"/>
      <c r="K105" s="58"/>
      <c r="L105" s="52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9" s="2" customFormat="1" ht="6.96" customHeight="1">
      <c r="A109" s="35"/>
      <c r="B109" s="59"/>
      <c r="C109" s="60"/>
      <c r="D109" s="60"/>
      <c r="E109" s="60"/>
      <c r="F109" s="60"/>
      <c r="G109" s="60"/>
      <c r="H109" s="60"/>
      <c r="I109" s="60"/>
      <c r="J109" s="60"/>
      <c r="K109" s="60"/>
      <c r="L109" s="52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24.96" customHeight="1">
      <c r="A110" s="35"/>
      <c r="B110" s="36"/>
      <c r="C110" s="20" t="s">
        <v>114</v>
      </c>
      <c r="D110" s="35"/>
      <c r="E110" s="35"/>
      <c r="F110" s="35"/>
      <c r="G110" s="35"/>
      <c r="H110" s="35"/>
      <c r="I110" s="35"/>
      <c r="J110" s="35"/>
      <c r="K110" s="35"/>
      <c r="L110" s="52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6.96" customHeight="1">
      <c r="A111" s="35"/>
      <c r="B111" s="36"/>
      <c r="C111" s="35"/>
      <c r="D111" s="35"/>
      <c r="E111" s="35"/>
      <c r="F111" s="35"/>
      <c r="G111" s="35"/>
      <c r="H111" s="35"/>
      <c r="I111" s="35"/>
      <c r="J111" s="35"/>
      <c r="K111" s="35"/>
      <c r="L111" s="52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2" customHeight="1">
      <c r="A112" s="35"/>
      <c r="B112" s="36"/>
      <c r="C112" s="29" t="s">
        <v>16</v>
      </c>
      <c r="D112" s="35"/>
      <c r="E112" s="35"/>
      <c r="F112" s="35"/>
      <c r="G112" s="35"/>
      <c r="H112" s="35"/>
      <c r="I112" s="35"/>
      <c r="J112" s="35"/>
      <c r="K112" s="35"/>
      <c r="L112" s="52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16.5" customHeight="1">
      <c r="A113" s="35"/>
      <c r="B113" s="36"/>
      <c r="C113" s="35"/>
      <c r="D113" s="35"/>
      <c r="E113" s="118" t="str">
        <f>E7</f>
        <v>Chodník podél silnice I/21 - Chodová Planá - III.etapa</v>
      </c>
      <c r="F113" s="29"/>
      <c r="G113" s="29"/>
      <c r="H113" s="29"/>
      <c r="I113" s="35"/>
      <c r="J113" s="35"/>
      <c r="K113" s="35"/>
      <c r="L113" s="52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12" customHeight="1">
      <c r="A114" s="35"/>
      <c r="B114" s="36"/>
      <c r="C114" s="29" t="s">
        <v>94</v>
      </c>
      <c r="D114" s="35"/>
      <c r="E114" s="35"/>
      <c r="F114" s="35"/>
      <c r="G114" s="35"/>
      <c r="H114" s="35"/>
      <c r="I114" s="35"/>
      <c r="J114" s="35"/>
      <c r="K114" s="35"/>
      <c r="L114" s="52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16.5" customHeight="1">
      <c r="A115" s="35"/>
      <c r="B115" s="36"/>
      <c r="C115" s="35"/>
      <c r="D115" s="35"/>
      <c r="E115" s="64" t="str">
        <f>E9</f>
        <v>30 - Dešťová kanalizace</v>
      </c>
      <c r="F115" s="35"/>
      <c r="G115" s="35"/>
      <c r="H115" s="35"/>
      <c r="I115" s="35"/>
      <c r="J115" s="35"/>
      <c r="K115" s="35"/>
      <c r="L115" s="52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6.96" customHeight="1">
      <c r="A116" s="35"/>
      <c r="B116" s="36"/>
      <c r="C116" s="35"/>
      <c r="D116" s="35"/>
      <c r="E116" s="35"/>
      <c r="F116" s="35"/>
      <c r="G116" s="35"/>
      <c r="H116" s="35"/>
      <c r="I116" s="35"/>
      <c r="J116" s="35"/>
      <c r="K116" s="35"/>
      <c r="L116" s="52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2" customHeight="1">
      <c r="A117" s="35"/>
      <c r="B117" s="36"/>
      <c r="C117" s="29" t="s">
        <v>20</v>
      </c>
      <c r="D117" s="35"/>
      <c r="E117" s="35"/>
      <c r="F117" s="24" t="str">
        <f>F12</f>
        <v>Chodová Planá</v>
      </c>
      <c r="G117" s="35"/>
      <c r="H117" s="35"/>
      <c r="I117" s="29" t="s">
        <v>22</v>
      </c>
      <c r="J117" s="66" t="str">
        <f>IF(J12="","",J12)</f>
        <v>2. 11. 2022</v>
      </c>
      <c r="K117" s="35"/>
      <c r="L117" s="52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6.96" customHeight="1">
      <c r="A118" s="35"/>
      <c r="B118" s="36"/>
      <c r="C118" s="35"/>
      <c r="D118" s="35"/>
      <c r="E118" s="35"/>
      <c r="F118" s="35"/>
      <c r="G118" s="35"/>
      <c r="H118" s="35"/>
      <c r="I118" s="35"/>
      <c r="J118" s="35"/>
      <c r="K118" s="35"/>
      <c r="L118" s="52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5.15" customHeight="1">
      <c r="A119" s="35"/>
      <c r="B119" s="36"/>
      <c r="C119" s="29" t="s">
        <v>24</v>
      </c>
      <c r="D119" s="35"/>
      <c r="E119" s="35"/>
      <c r="F119" s="24" t="str">
        <f>E15</f>
        <v>M2stys Chodová Planá</v>
      </c>
      <c r="G119" s="35"/>
      <c r="H119" s="35"/>
      <c r="I119" s="29" t="s">
        <v>30</v>
      </c>
      <c r="J119" s="33" t="str">
        <f>E21</f>
        <v>Bc.Pašava Michal</v>
      </c>
      <c r="K119" s="35"/>
      <c r="L119" s="52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5.15" customHeight="1">
      <c r="A120" s="35"/>
      <c r="B120" s="36"/>
      <c r="C120" s="29" t="s">
        <v>28</v>
      </c>
      <c r="D120" s="35"/>
      <c r="E120" s="35"/>
      <c r="F120" s="24" t="str">
        <f>IF(E18="","",E18)</f>
        <v>Vyplň údaj</v>
      </c>
      <c r="G120" s="35"/>
      <c r="H120" s="35"/>
      <c r="I120" s="29" t="s">
        <v>33</v>
      </c>
      <c r="J120" s="33" t="str">
        <f>E24</f>
        <v>Milan Hájek</v>
      </c>
      <c r="K120" s="35"/>
      <c r="L120" s="52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10.32" customHeight="1">
      <c r="A121" s="35"/>
      <c r="B121" s="36"/>
      <c r="C121" s="35"/>
      <c r="D121" s="35"/>
      <c r="E121" s="35"/>
      <c r="F121" s="35"/>
      <c r="G121" s="35"/>
      <c r="H121" s="35"/>
      <c r="I121" s="35"/>
      <c r="J121" s="35"/>
      <c r="K121" s="35"/>
      <c r="L121" s="52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11" customFormat="1" ht="29.28" customHeight="1">
      <c r="A122" s="145"/>
      <c r="B122" s="146"/>
      <c r="C122" s="147" t="s">
        <v>115</v>
      </c>
      <c r="D122" s="148" t="s">
        <v>61</v>
      </c>
      <c r="E122" s="148" t="s">
        <v>57</v>
      </c>
      <c r="F122" s="148" t="s">
        <v>58</v>
      </c>
      <c r="G122" s="148" t="s">
        <v>116</v>
      </c>
      <c r="H122" s="148" t="s">
        <v>117</v>
      </c>
      <c r="I122" s="148" t="s">
        <v>118</v>
      </c>
      <c r="J122" s="148" t="s">
        <v>98</v>
      </c>
      <c r="K122" s="149" t="s">
        <v>119</v>
      </c>
      <c r="L122" s="150"/>
      <c r="M122" s="83" t="s">
        <v>1</v>
      </c>
      <c r="N122" s="84" t="s">
        <v>40</v>
      </c>
      <c r="O122" s="84" t="s">
        <v>120</v>
      </c>
      <c r="P122" s="84" t="s">
        <v>121</v>
      </c>
      <c r="Q122" s="84" t="s">
        <v>122</v>
      </c>
      <c r="R122" s="84" t="s">
        <v>123</v>
      </c>
      <c r="S122" s="84" t="s">
        <v>124</v>
      </c>
      <c r="T122" s="85" t="s">
        <v>125</v>
      </c>
      <c r="U122" s="145"/>
      <c r="V122" s="145"/>
      <c r="W122" s="145"/>
      <c r="X122" s="145"/>
      <c r="Y122" s="145"/>
      <c r="Z122" s="145"/>
      <c r="AA122" s="145"/>
      <c r="AB122" s="145"/>
      <c r="AC122" s="145"/>
      <c r="AD122" s="145"/>
      <c r="AE122" s="145"/>
    </row>
    <row r="123" s="2" customFormat="1" ht="22.8" customHeight="1">
      <c r="A123" s="35"/>
      <c r="B123" s="36"/>
      <c r="C123" s="90" t="s">
        <v>126</v>
      </c>
      <c r="D123" s="35"/>
      <c r="E123" s="35"/>
      <c r="F123" s="35"/>
      <c r="G123" s="35"/>
      <c r="H123" s="35"/>
      <c r="I123" s="35"/>
      <c r="J123" s="151">
        <f>BK123</f>
        <v>0</v>
      </c>
      <c r="K123" s="35"/>
      <c r="L123" s="36"/>
      <c r="M123" s="86"/>
      <c r="N123" s="70"/>
      <c r="O123" s="87"/>
      <c r="P123" s="152">
        <f>P124+P158</f>
        <v>0</v>
      </c>
      <c r="Q123" s="87"/>
      <c r="R123" s="152">
        <f>R124+R158</f>
        <v>2.2819199999999999</v>
      </c>
      <c r="S123" s="87"/>
      <c r="T123" s="153">
        <f>T124+T158</f>
        <v>0.16904</v>
      </c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T123" s="16" t="s">
        <v>75</v>
      </c>
      <c r="AU123" s="16" t="s">
        <v>100</v>
      </c>
      <c r="BK123" s="154">
        <f>BK124+BK158</f>
        <v>0</v>
      </c>
    </row>
    <row r="124" s="12" customFormat="1" ht="25.92" customHeight="1">
      <c r="A124" s="12"/>
      <c r="B124" s="155"/>
      <c r="C124" s="12"/>
      <c r="D124" s="156" t="s">
        <v>75</v>
      </c>
      <c r="E124" s="157" t="s">
        <v>127</v>
      </c>
      <c r="F124" s="157" t="s">
        <v>128</v>
      </c>
      <c r="G124" s="12"/>
      <c r="H124" s="12"/>
      <c r="I124" s="158"/>
      <c r="J124" s="159">
        <f>BK124</f>
        <v>0</v>
      </c>
      <c r="K124" s="12"/>
      <c r="L124" s="155"/>
      <c r="M124" s="160"/>
      <c r="N124" s="161"/>
      <c r="O124" s="161"/>
      <c r="P124" s="162">
        <f>P125+P148+P151+P156</f>
        <v>0</v>
      </c>
      <c r="Q124" s="161"/>
      <c r="R124" s="162">
        <f>R125+R148+R151+R156</f>
        <v>2.0734599999999999</v>
      </c>
      <c r="S124" s="161"/>
      <c r="T124" s="163">
        <f>T125+T148+T151+T156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156" t="s">
        <v>84</v>
      </c>
      <c r="AT124" s="164" t="s">
        <v>75</v>
      </c>
      <c r="AU124" s="164" t="s">
        <v>76</v>
      </c>
      <c r="AY124" s="156" t="s">
        <v>129</v>
      </c>
      <c r="BK124" s="165">
        <f>BK125+BK148+BK151+BK156</f>
        <v>0</v>
      </c>
    </row>
    <row r="125" s="12" customFormat="1" ht="22.8" customHeight="1">
      <c r="A125" s="12"/>
      <c r="B125" s="155"/>
      <c r="C125" s="12"/>
      <c r="D125" s="156" t="s">
        <v>75</v>
      </c>
      <c r="E125" s="166" t="s">
        <v>84</v>
      </c>
      <c r="F125" s="166" t="s">
        <v>130</v>
      </c>
      <c r="G125" s="12"/>
      <c r="H125" s="12"/>
      <c r="I125" s="158"/>
      <c r="J125" s="167">
        <f>BK125</f>
        <v>0</v>
      </c>
      <c r="K125" s="12"/>
      <c r="L125" s="155"/>
      <c r="M125" s="160"/>
      <c r="N125" s="161"/>
      <c r="O125" s="161"/>
      <c r="P125" s="162">
        <f>SUM(P126:P147)</f>
        <v>0</v>
      </c>
      <c r="Q125" s="161"/>
      <c r="R125" s="162">
        <f>SUM(R126:R147)</f>
        <v>0.9714600000000001</v>
      </c>
      <c r="S125" s="161"/>
      <c r="T125" s="163">
        <f>SUM(T126:T147)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156" t="s">
        <v>84</v>
      </c>
      <c r="AT125" s="164" t="s">
        <v>75</v>
      </c>
      <c r="AU125" s="164" t="s">
        <v>84</v>
      </c>
      <c r="AY125" s="156" t="s">
        <v>129</v>
      </c>
      <c r="BK125" s="165">
        <f>SUM(BK126:BK147)</f>
        <v>0</v>
      </c>
    </row>
    <row r="126" s="2" customFormat="1" ht="16.5" customHeight="1">
      <c r="A126" s="35"/>
      <c r="B126" s="168"/>
      <c r="C126" s="169" t="s">
        <v>84</v>
      </c>
      <c r="D126" s="169" t="s">
        <v>131</v>
      </c>
      <c r="E126" s="170" t="s">
        <v>816</v>
      </c>
      <c r="F126" s="171" t="s">
        <v>817</v>
      </c>
      <c r="G126" s="172" t="s">
        <v>163</v>
      </c>
      <c r="H126" s="173">
        <v>7.2000000000000002</v>
      </c>
      <c r="I126" s="174"/>
      <c r="J126" s="175">
        <f>ROUND(I126*H126,2)</f>
        <v>0</v>
      </c>
      <c r="K126" s="171" t="s">
        <v>135</v>
      </c>
      <c r="L126" s="36"/>
      <c r="M126" s="176" t="s">
        <v>1</v>
      </c>
      <c r="N126" s="177" t="s">
        <v>41</v>
      </c>
      <c r="O126" s="74"/>
      <c r="P126" s="178">
        <f>O126*H126</f>
        <v>0</v>
      </c>
      <c r="Q126" s="178">
        <v>0.036900000000000002</v>
      </c>
      <c r="R126" s="178">
        <f>Q126*H126</f>
        <v>0.26568000000000003</v>
      </c>
      <c r="S126" s="178">
        <v>0</v>
      </c>
      <c r="T126" s="179">
        <f>S126*H126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180" t="s">
        <v>136</v>
      </c>
      <c r="AT126" s="180" t="s">
        <v>131</v>
      </c>
      <c r="AU126" s="180" t="s">
        <v>86</v>
      </c>
      <c r="AY126" s="16" t="s">
        <v>129</v>
      </c>
      <c r="BE126" s="181">
        <f>IF(N126="základní",J126,0)</f>
        <v>0</v>
      </c>
      <c r="BF126" s="181">
        <f>IF(N126="snížená",J126,0)</f>
        <v>0</v>
      </c>
      <c r="BG126" s="181">
        <f>IF(N126="zákl. přenesená",J126,0)</f>
        <v>0</v>
      </c>
      <c r="BH126" s="181">
        <f>IF(N126="sníž. přenesená",J126,0)</f>
        <v>0</v>
      </c>
      <c r="BI126" s="181">
        <f>IF(N126="nulová",J126,0)</f>
        <v>0</v>
      </c>
      <c r="BJ126" s="16" t="s">
        <v>84</v>
      </c>
      <c r="BK126" s="181">
        <f>ROUND(I126*H126,2)</f>
        <v>0</v>
      </c>
      <c r="BL126" s="16" t="s">
        <v>136</v>
      </c>
      <c r="BM126" s="180" t="s">
        <v>818</v>
      </c>
    </row>
    <row r="127" s="13" customFormat="1">
      <c r="A127" s="13"/>
      <c r="B127" s="182"/>
      <c r="C127" s="13"/>
      <c r="D127" s="183" t="s">
        <v>138</v>
      </c>
      <c r="E127" s="184" t="s">
        <v>1</v>
      </c>
      <c r="F127" s="185" t="s">
        <v>819</v>
      </c>
      <c r="G127" s="13"/>
      <c r="H127" s="186">
        <v>7.2000000000000002</v>
      </c>
      <c r="I127" s="187"/>
      <c r="J127" s="13"/>
      <c r="K127" s="13"/>
      <c r="L127" s="182"/>
      <c r="M127" s="188"/>
      <c r="N127" s="189"/>
      <c r="O127" s="189"/>
      <c r="P127" s="189"/>
      <c r="Q127" s="189"/>
      <c r="R127" s="189"/>
      <c r="S127" s="189"/>
      <c r="T127" s="190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184" t="s">
        <v>138</v>
      </c>
      <c r="AU127" s="184" t="s">
        <v>86</v>
      </c>
      <c r="AV127" s="13" t="s">
        <v>86</v>
      </c>
      <c r="AW127" s="13" t="s">
        <v>32</v>
      </c>
      <c r="AX127" s="13" t="s">
        <v>84</v>
      </c>
      <c r="AY127" s="184" t="s">
        <v>129</v>
      </c>
    </row>
    <row r="128" s="2" customFormat="1" ht="24.15" customHeight="1">
      <c r="A128" s="35"/>
      <c r="B128" s="168"/>
      <c r="C128" s="169" t="s">
        <v>86</v>
      </c>
      <c r="D128" s="169" t="s">
        <v>131</v>
      </c>
      <c r="E128" s="170" t="s">
        <v>820</v>
      </c>
      <c r="F128" s="171" t="s">
        <v>821</v>
      </c>
      <c r="G128" s="172" t="s">
        <v>163</v>
      </c>
      <c r="H128" s="173">
        <v>15.199999999999999</v>
      </c>
      <c r="I128" s="174"/>
      <c r="J128" s="175">
        <f>ROUND(I128*H128,2)</f>
        <v>0</v>
      </c>
      <c r="K128" s="171" t="s">
        <v>135</v>
      </c>
      <c r="L128" s="36"/>
      <c r="M128" s="176" t="s">
        <v>1</v>
      </c>
      <c r="N128" s="177" t="s">
        <v>41</v>
      </c>
      <c r="O128" s="74"/>
      <c r="P128" s="178">
        <f>O128*H128</f>
        <v>0</v>
      </c>
      <c r="Q128" s="178">
        <v>0.036900000000000002</v>
      </c>
      <c r="R128" s="178">
        <f>Q128*H128</f>
        <v>0.56088000000000005</v>
      </c>
      <c r="S128" s="178">
        <v>0</v>
      </c>
      <c r="T128" s="179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180" t="s">
        <v>136</v>
      </c>
      <c r="AT128" s="180" t="s">
        <v>131</v>
      </c>
      <c r="AU128" s="180" t="s">
        <v>86</v>
      </c>
      <c r="AY128" s="16" t="s">
        <v>129</v>
      </c>
      <c r="BE128" s="181">
        <f>IF(N128="základní",J128,0)</f>
        <v>0</v>
      </c>
      <c r="BF128" s="181">
        <f>IF(N128="snížená",J128,0)</f>
        <v>0</v>
      </c>
      <c r="BG128" s="181">
        <f>IF(N128="zákl. přenesená",J128,0)</f>
        <v>0</v>
      </c>
      <c r="BH128" s="181">
        <f>IF(N128="sníž. přenesená",J128,0)</f>
        <v>0</v>
      </c>
      <c r="BI128" s="181">
        <f>IF(N128="nulová",J128,0)</f>
        <v>0</v>
      </c>
      <c r="BJ128" s="16" t="s">
        <v>84</v>
      </c>
      <c r="BK128" s="181">
        <f>ROUND(I128*H128,2)</f>
        <v>0</v>
      </c>
      <c r="BL128" s="16" t="s">
        <v>136</v>
      </c>
      <c r="BM128" s="180" t="s">
        <v>822</v>
      </c>
    </row>
    <row r="129" s="13" customFormat="1">
      <c r="A129" s="13"/>
      <c r="B129" s="182"/>
      <c r="C129" s="13"/>
      <c r="D129" s="183" t="s">
        <v>138</v>
      </c>
      <c r="E129" s="184" t="s">
        <v>1</v>
      </c>
      <c r="F129" s="185" t="s">
        <v>823</v>
      </c>
      <c r="G129" s="13"/>
      <c r="H129" s="186">
        <v>15.199999999999999</v>
      </c>
      <c r="I129" s="187"/>
      <c r="J129" s="13"/>
      <c r="K129" s="13"/>
      <c r="L129" s="182"/>
      <c r="M129" s="188"/>
      <c r="N129" s="189"/>
      <c r="O129" s="189"/>
      <c r="P129" s="189"/>
      <c r="Q129" s="189"/>
      <c r="R129" s="189"/>
      <c r="S129" s="189"/>
      <c r="T129" s="190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184" t="s">
        <v>138</v>
      </c>
      <c r="AU129" s="184" t="s">
        <v>86</v>
      </c>
      <c r="AV129" s="13" t="s">
        <v>86</v>
      </c>
      <c r="AW129" s="13" t="s">
        <v>32</v>
      </c>
      <c r="AX129" s="13" t="s">
        <v>84</v>
      </c>
      <c r="AY129" s="184" t="s">
        <v>129</v>
      </c>
    </row>
    <row r="130" s="2" customFormat="1" ht="33" customHeight="1">
      <c r="A130" s="35"/>
      <c r="B130" s="168"/>
      <c r="C130" s="169" t="s">
        <v>143</v>
      </c>
      <c r="D130" s="169" t="s">
        <v>131</v>
      </c>
      <c r="E130" s="170" t="s">
        <v>188</v>
      </c>
      <c r="F130" s="171" t="s">
        <v>189</v>
      </c>
      <c r="G130" s="172" t="s">
        <v>175</v>
      </c>
      <c r="H130" s="173">
        <v>69</v>
      </c>
      <c r="I130" s="174"/>
      <c r="J130" s="175">
        <f>ROUND(I130*H130,2)</f>
        <v>0</v>
      </c>
      <c r="K130" s="171" t="s">
        <v>135</v>
      </c>
      <c r="L130" s="36"/>
      <c r="M130" s="176" t="s">
        <v>1</v>
      </c>
      <c r="N130" s="177" t="s">
        <v>41</v>
      </c>
      <c r="O130" s="74"/>
      <c r="P130" s="178">
        <f>O130*H130</f>
        <v>0</v>
      </c>
      <c r="Q130" s="178">
        <v>0</v>
      </c>
      <c r="R130" s="178">
        <f>Q130*H130</f>
        <v>0</v>
      </c>
      <c r="S130" s="178">
        <v>0</v>
      </c>
      <c r="T130" s="179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180" t="s">
        <v>136</v>
      </c>
      <c r="AT130" s="180" t="s">
        <v>131</v>
      </c>
      <c r="AU130" s="180" t="s">
        <v>86</v>
      </c>
      <c r="AY130" s="16" t="s">
        <v>129</v>
      </c>
      <c r="BE130" s="181">
        <f>IF(N130="základní",J130,0)</f>
        <v>0</v>
      </c>
      <c r="BF130" s="181">
        <f>IF(N130="snížená",J130,0)</f>
        <v>0</v>
      </c>
      <c r="BG130" s="181">
        <f>IF(N130="zákl. přenesená",J130,0)</f>
        <v>0</v>
      </c>
      <c r="BH130" s="181">
        <f>IF(N130="sníž. přenesená",J130,0)</f>
        <v>0</v>
      </c>
      <c r="BI130" s="181">
        <f>IF(N130="nulová",J130,0)</f>
        <v>0</v>
      </c>
      <c r="BJ130" s="16" t="s">
        <v>84</v>
      </c>
      <c r="BK130" s="181">
        <f>ROUND(I130*H130,2)</f>
        <v>0</v>
      </c>
      <c r="BL130" s="16" t="s">
        <v>136</v>
      </c>
      <c r="BM130" s="180" t="s">
        <v>824</v>
      </c>
    </row>
    <row r="131" s="13" customFormat="1">
      <c r="A131" s="13"/>
      <c r="B131" s="182"/>
      <c r="C131" s="13"/>
      <c r="D131" s="183" t="s">
        <v>138</v>
      </c>
      <c r="E131" s="184" t="s">
        <v>1</v>
      </c>
      <c r="F131" s="185" t="s">
        <v>825</v>
      </c>
      <c r="G131" s="13"/>
      <c r="H131" s="186">
        <v>69</v>
      </c>
      <c r="I131" s="187"/>
      <c r="J131" s="13"/>
      <c r="K131" s="13"/>
      <c r="L131" s="182"/>
      <c r="M131" s="188"/>
      <c r="N131" s="189"/>
      <c r="O131" s="189"/>
      <c r="P131" s="189"/>
      <c r="Q131" s="189"/>
      <c r="R131" s="189"/>
      <c r="S131" s="189"/>
      <c r="T131" s="190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184" t="s">
        <v>138</v>
      </c>
      <c r="AU131" s="184" t="s">
        <v>86</v>
      </c>
      <c r="AV131" s="13" t="s">
        <v>86</v>
      </c>
      <c r="AW131" s="13" t="s">
        <v>32</v>
      </c>
      <c r="AX131" s="13" t="s">
        <v>76</v>
      </c>
      <c r="AY131" s="184" t="s">
        <v>129</v>
      </c>
    </row>
    <row r="132" s="2" customFormat="1" ht="24.15" customHeight="1">
      <c r="A132" s="35"/>
      <c r="B132" s="168"/>
      <c r="C132" s="169" t="s">
        <v>136</v>
      </c>
      <c r="D132" s="169" t="s">
        <v>131</v>
      </c>
      <c r="E132" s="170" t="s">
        <v>826</v>
      </c>
      <c r="F132" s="171" t="s">
        <v>827</v>
      </c>
      <c r="G132" s="172" t="s">
        <v>175</v>
      </c>
      <c r="H132" s="173">
        <v>69</v>
      </c>
      <c r="I132" s="174"/>
      <c r="J132" s="175">
        <f>ROUND(I132*H132,2)</f>
        <v>0</v>
      </c>
      <c r="K132" s="171" t="s">
        <v>135</v>
      </c>
      <c r="L132" s="36"/>
      <c r="M132" s="176" t="s">
        <v>1</v>
      </c>
      <c r="N132" s="177" t="s">
        <v>41</v>
      </c>
      <c r="O132" s="74"/>
      <c r="P132" s="178">
        <f>O132*H132</f>
        <v>0</v>
      </c>
      <c r="Q132" s="178">
        <v>0</v>
      </c>
      <c r="R132" s="178">
        <f>Q132*H132</f>
        <v>0</v>
      </c>
      <c r="S132" s="178">
        <v>0</v>
      </c>
      <c r="T132" s="179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180" t="s">
        <v>136</v>
      </c>
      <c r="AT132" s="180" t="s">
        <v>131</v>
      </c>
      <c r="AU132" s="180" t="s">
        <v>86</v>
      </c>
      <c r="AY132" s="16" t="s">
        <v>129</v>
      </c>
      <c r="BE132" s="181">
        <f>IF(N132="základní",J132,0)</f>
        <v>0</v>
      </c>
      <c r="BF132" s="181">
        <f>IF(N132="snížená",J132,0)</f>
        <v>0</v>
      </c>
      <c r="BG132" s="181">
        <f>IF(N132="zákl. přenesená",J132,0)</f>
        <v>0</v>
      </c>
      <c r="BH132" s="181">
        <f>IF(N132="sníž. přenesená",J132,0)</f>
        <v>0</v>
      </c>
      <c r="BI132" s="181">
        <f>IF(N132="nulová",J132,0)</f>
        <v>0</v>
      </c>
      <c r="BJ132" s="16" t="s">
        <v>84</v>
      </c>
      <c r="BK132" s="181">
        <f>ROUND(I132*H132,2)</f>
        <v>0</v>
      </c>
      <c r="BL132" s="16" t="s">
        <v>136</v>
      </c>
      <c r="BM132" s="180" t="s">
        <v>828</v>
      </c>
    </row>
    <row r="133" s="2" customFormat="1" ht="21.75" customHeight="1">
      <c r="A133" s="35"/>
      <c r="B133" s="168"/>
      <c r="C133" s="169" t="s">
        <v>152</v>
      </c>
      <c r="D133" s="169" t="s">
        <v>131</v>
      </c>
      <c r="E133" s="170" t="s">
        <v>829</v>
      </c>
      <c r="F133" s="171" t="s">
        <v>830</v>
      </c>
      <c r="G133" s="172" t="s">
        <v>134</v>
      </c>
      <c r="H133" s="173">
        <v>172.5</v>
      </c>
      <c r="I133" s="174"/>
      <c r="J133" s="175">
        <f>ROUND(I133*H133,2)</f>
        <v>0</v>
      </c>
      <c r="K133" s="171" t="s">
        <v>135</v>
      </c>
      <c r="L133" s="36"/>
      <c r="M133" s="176" t="s">
        <v>1</v>
      </c>
      <c r="N133" s="177" t="s">
        <v>41</v>
      </c>
      <c r="O133" s="74"/>
      <c r="P133" s="178">
        <f>O133*H133</f>
        <v>0</v>
      </c>
      <c r="Q133" s="178">
        <v>0.00084000000000000003</v>
      </c>
      <c r="R133" s="178">
        <f>Q133*H133</f>
        <v>0.1449</v>
      </c>
      <c r="S133" s="178">
        <v>0</v>
      </c>
      <c r="T133" s="179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180" t="s">
        <v>136</v>
      </c>
      <c r="AT133" s="180" t="s">
        <v>131</v>
      </c>
      <c r="AU133" s="180" t="s">
        <v>86</v>
      </c>
      <c r="AY133" s="16" t="s">
        <v>129</v>
      </c>
      <c r="BE133" s="181">
        <f>IF(N133="základní",J133,0)</f>
        <v>0</v>
      </c>
      <c r="BF133" s="181">
        <f>IF(N133="snížená",J133,0)</f>
        <v>0</v>
      </c>
      <c r="BG133" s="181">
        <f>IF(N133="zákl. přenesená",J133,0)</f>
        <v>0</v>
      </c>
      <c r="BH133" s="181">
        <f>IF(N133="sníž. přenesená",J133,0)</f>
        <v>0</v>
      </c>
      <c r="BI133" s="181">
        <f>IF(N133="nulová",J133,0)</f>
        <v>0</v>
      </c>
      <c r="BJ133" s="16" t="s">
        <v>84</v>
      </c>
      <c r="BK133" s="181">
        <f>ROUND(I133*H133,2)</f>
        <v>0</v>
      </c>
      <c r="BL133" s="16" t="s">
        <v>136</v>
      </c>
      <c r="BM133" s="180" t="s">
        <v>831</v>
      </c>
    </row>
    <row r="134" s="13" customFormat="1">
      <c r="A134" s="13"/>
      <c r="B134" s="182"/>
      <c r="C134" s="13"/>
      <c r="D134" s="183" t="s">
        <v>138</v>
      </c>
      <c r="E134" s="184" t="s">
        <v>1</v>
      </c>
      <c r="F134" s="185" t="s">
        <v>832</v>
      </c>
      <c r="G134" s="13"/>
      <c r="H134" s="186">
        <v>172.5</v>
      </c>
      <c r="I134" s="187"/>
      <c r="J134" s="13"/>
      <c r="K134" s="13"/>
      <c r="L134" s="182"/>
      <c r="M134" s="188"/>
      <c r="N134" s="189"/>
      <c r="O134" s="189"/>
      <c r="P134" s="189"/>
      <c r="Q134" s="189"/>
      <c r="R134" s="189"/>
      <c r="S134" s="189"/>
      <c r="T134" s="190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184" t="s">
        <v>138</v>
      </c>
      <c r="AU134" s="184" t="s">
        <v>86</v>
      </c>
      <c r="AV134" s="13" t="s">
        <v>86</v>
      </c>
      <c r="AW134" s="13" t="s">
        <v>32</v>
      </c>
      <c r="AX134" s="13" t="s">
        <v>84</v>
      </c>
      <c r="AY134" s="184" t="s">
        <v>129</v>
      </c>
    </row>
    <row r="135" s="2" customFormat="1" ht="24.15" customHeight="1">
      <c r="A135" s="35"/>
      <c r="B135" s="168"/>
      <c r="C135" s="169" t="s">
        <v>156</v>
      </c>
      <c r="D135" s="169" t="s">
        <v>131</v>
      </c>
      <c r="E135" s="170" t="s">
        <v>833</v>
      </c>
      <c r="F135" s="171" t="s">
        <v>834</v>
      </c>
      <c r="G135" s="172" t="s">
        <v>134</v>
      </c>
      <c r="H135" s="173">
        <v>172.5</v>
      </c>
      <c r="I135" s="174"/>
      <c r="J135" s="175">
        <f>ROUND(I135*H135,2)</f>
        <v>0</v>
      </c>
      <c r="K135" s="171" t="s">
        <v>135</v>
      </c>
      <c r="L135" s="36"/>
      <c r="M135" s="176" t="s">
        <v>1</v>
      </c>
      <c r="N135" s="177" t="s">
        <v>41</v>
      </c>
      <c r="O135" s="74"/>
      <c r="P135" s="178">
        <f>O135*H135</f>
        <v>0</v>
      </c>
      <c r="Q135" s="178">
        <v>0</v>
      </c>
      <c r="R135" s="178">
        <f>Q135*H135</f>
        <v>0</v>
      </c>
      <c r="S135" s="178">
        <v>0</v>
      </c>
      <c r="T135" s="179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180" t="s">
        <v>136</v>
      </c>
      <c r="AT135" s="180" t="s">
        <v>131</v>
      </c>
      <c r="AU135" s="180" t="s">
        <v>86</v>
      </c>
      <c r="AY135" s="16" t="s">
        <v>129</v>
      </c>
      <c r="BE135" s="181">
        <f>IF(N135="základní",J135,0)</f>
        <v>0</v>
      </c>
      <c r="BF135" s="181">
        <f>IF(N135="snížená",J135,0)</f>
        <v>0</v>
      </c>
      <c r="BG135" s="181">
        <f>IF(N135="zákl. přenesená",J135,0)</f>
        <v>0</v>
      </c>
      <c r="BH135" s="181">
        <f>IF(N135="sníž. přenesená",J135,0)</f>
        <v>0</v>
      </c>
      <c r="BI135" s="181">
        <f>IF(N135="nulová",J135,0)</f>
        <v>0</v>
      </c>
      <c r="BJ135" s="16" t="s">
        <v>84</v>
      </c>
      <c r="BK135" s="181">
        <f>ROUND(I135*H135,2)</f>
        <v>0</v>
      </c>
      <c r="BL135" s="16" t="s">
        <v>136</v>
      </c>
      <c r="BM135" s="180" t="s">
        <v>835</v>
      </c>
    </row>
    <row r="136" s="2" customFormat="1" ht="37.8" customHeight="1">
      <c r="A136" s="35"/>
      <c r="B136" s="168"/>
      <c r="C136" s="169" t="s">
        <v>160</v>
      </c>
      <c r="D136" s="169" t="s">
        <v>131</v>
      </c>
      <c r="E136" s="170" t="s">
        <v>198</v>
      </c>
      <c r="F136" s="171" t="s">
        <v>199</v>
      </c>
      <c r="G136" s="172" t="s">
        <v>175</v>
      </c>
      <c r="H136" s="173">
        <v>69</v>
      </c>
      <c r="I136" s="174"/>
      <c r="J136" s="175">
        <f>ROUND(I136*H136,2)</f>
        <v>0</v>
      </c>
      <c r="K136" s="171" t="s">
        <v>135</v>
      </c>
      <c r="L136" s="36"/>
      <c r="M136" s="176" t="s">
        <v>1</v>
      </c>
      <c r="N136" s="177" t="s">
        <v>41</v>
      </c>
      <c r="O136" s="74"/>
      <c r="P136" s="178">
        <f>O136*H136</f>
        <v>0</v>
      </c>
      <c r="Q136" s="178">
        <v>0</v>
      </c>
      <c r="R136" s="178">
        <f>Q136*H136</f>
        <v>0</v>
      </c>
      <c r="S136" s="178">
        <v>0</v>
      </c>
      <c r="T136" s="179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80" t="s">
        <v>136</v>
      </c>
      <c r="AT136" s="180" t="s">
        <v>131</v>
      </c>
      <c r="AU136" s="180" t="s">
        <v>86</v>
      </c>
      <c r="AY136" s="16" t="s">
        <v>129</v>
      </c>
      <c r="BE136" s="181">
        <f>IF(N136="základní",J136,0)</f>
        <v>0</v>
      </c>
      <c r="BF136" s="181">
        <f>IF(N136="snížená",J136,0)</f>
        <v>0</v>
      </c>
      <c r="BG136" s="181">
        <f>IF(N136="zákl. přenesená",J136,0)</f>
        <v>0</v>
      </c>
      <c r="BH136" s="181">
        <f>IF(N136="sníž. přenesená",J136,0)</f>
        <v>0</v>
      </c>
      <c r="BI136" s="181">
        <f>IF(N136="nulová",J136,0)</f>
        <v>0</v>
      </c>
      <c r="BJ136" s="16" t="s">
        <v>84</v>
      </c>
      <c r="BK136" s="181">
        <f>ROUND(I136*H136,2)</f>
        <v>0</v>
      </c>
      <c r="BL136" s="16" t="s">
        <v>136</v>
      </c>
      <c r="BM136" s="180" t="s">
        <v>836</v>
      </c>
    </row>
    <row r="137" s="2" customFormat="1" ht="16.5" customHeight="1">
      <c r="A137" s="35"/>
      <c r="B137" s="168"/>
      <c r="C137" s="169" t="s">
        <v>165</v>
      </c>
      <c r="D137" s="169" t="s">
        <v>131</v>
      </c>
      <c r="E137" s="170" t="s">
        <v>203</v>
      </c>
      <c r="F137" s="171" t="s">
        <v>204</v>
      </c>
      <c r="G137" s="172" t="s">
        <v>175</v>
      </c>
      <c r="H137" s="173">
        <v>69</v>
      </c>
      <c r="I137" s="174"/>
      <c r="J137" s="175">
        <f>ROUND(I137*H137,2)</f>
        <v>0</v>
      </c>
      <c r="K137" s="171" t="s">
        <v>135</v>
      </c>
      <c r="L137" s="36"/>
      <c r="M137" s="176" t="s">
        <v>1</v>
      </c>
      <c r="N137" s="177" t="s">
        <v>41</v>
      </c>
      <c r="O137" s="74"/>
      <c r="P137" s="178">
        <f>O137*H137</f>
        <v>0</v>
      </c>
      <c r="Q137" s="178">
        <v>0</v>
      </c>
      <c r="R137" s="178">
        <f>Q137*H137</f>
        <v>0</v>
      </c>
      <c r="S137" s="178">
        <v>0</v>
      </c>
      <c r="T137" s="179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80" t="s">
        <v>136</v>
      </c>
      <c r="AT137" s="180" t="s">
        <v>131</v>
      </c>
      <c r="AU137" s="180" t="s">
        <v>86</v>
      </c>
      <c r="AY137" s="16" t="s">
        <v>129</v>
      </c>
      <c r="BE137" s="181">
        <f>IF(N137="základní",J137,0)</f>
        <v>0</v>
      </c>
      <c r="BF137" s="181">
        <f>IF(N137="snížená",J137,0)</f>
        <v>0</v>
      </c>
      <c r="BG137" s="181">
        <f>IF(N137="zákl. přenesená",J137,0)</f>
        <v>0</v>
      </c>
      <c r="BH137" s="181">
        <f>IF(N137="sníž. přenesená",J137,0)</f>
        <v>0</v>
      </c>
      <c r="BI137" s="181">
        <f>IF(N137="nulová",J137,0)</f>
        <v>0</v>
      </c>
      <c r="BJ137" s="16" t="s">
        <v>84</v>
      </c>
      <c r="BK137" s="181">
        <f>ROUND(I137*H137,2)</f>
        <v>0</v>
      </c>
      <c r="BL137" s="16" t="s">
        <v>136</v>
      </c>
      <c r="BM137" s="180" t="s">
        <v>837</v>
      </c>
    </row>
    <row r="138" s="2" customFormat="1" ht="33" customHeight="1">
      <c r="A138" s="35"/>
      <c r="B138" s="168"/>
      <c r="C138" s="169" t="s">
        <v>169</v>
      </c>
      <c r="D138" s="169" t="s">
        <v>131</v>
      </c>
      <c r="E138" s="170" t="s">
        <v>206</v>
      </c>
      <c r="F138" s="171" t="s">
        <v>207</v>
      </c>
      <c r="G138" s="172" t="s">
        <v>208</v>
      </c>
      <c r="H138" s="173">
        <v>138</v>
      </c>
      <c r="I138" s="174"/>
      <c r="J138" s="175">
        <f>ROUND(I138*H138,2)</f>
        <v>0</v>
      </c>
      <c r="K138" s="171" t="s">
        <v>135</v>
      </c>
      <c r="L138" s="36"/>
      <c r="M138" s="176" t="s">
        <v>1</v>
      </c>
      <c r="N138" s="177" t="s">
        <v>41</v>
      </c>
      <c r="O138" s="74"/>
      <c r="P138" s="178">
        <f>O138*H138</f>
        <v>0</v>
      </c>
      <c r="Q138" s="178">
        <v>0</v>
      </c>
      <c r="R138" s="178">
        <f>Q138*H138</f>
        <v>0</v>
      </c>
      <c r="S138" s="178">
        <v>0</v>
      </c>
      <c r="T138" s="179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80" t="s">
        <v>136</v>
      </c>
      <c r="AT138" s="180" t="s">
        <v>131</v>
      </c>
      <c r="AU138" s="180" t="s">
        <v>86</v>
      </c>
      <c r="AY138" s="16" t="s">
        <v>129</v>
      </c>
      <c r="BE138" s="181">
        <f>IF(N138="základní",J138,0)</f>
        <v>0</v>
      </c>
      <c r="BF138" s="181">
        <f>IF(N138="snížená",J138,0)</f>
        <v>0</v>
      </c>
      <c r="BG138" s="181">
        <f>IF(N138="zákl. přenesená",J138,0)</f>
        <v>0</v>
      </c>
      <c r="BH138" s="181">
        <f>IF(N138="sníž. přenesená",J138,0)</f>
        <v>0</v>
      </c>
      <c r="BI138" s="181">
        <f>IF(N138="nulová",J138,0)</f>
        <v>0</v>
      </c>
      <c r="BJ138" s="16" t="s">
        <v>84</v>
      </c>
      <c r="BK138" s="181">
        <f>ROUND(I138*H138,2)</f>
        <v>0</v>
      </c>
      <c r="BL138" s="16" t="s">
        <v>136</v>
      </c>
      <c r="BM138" s="180" t="s">
        <v>838</v>
      </c>
    </row>
    <row r="139" s="13" customFormat="1">
      <c r="A139" s="13"/>
      <c r="B139" s="182"/>
      <c r="C139" s="13"/>
      <c r="D139" s="183" t="s">
        <v>138</v>
      </c>
      <c r="E139" s="13"/>
      <c r="F139" s="185" t="s">
        <v>839</v>
      </c>
      <c r="G139" s="13"/>
      <c r="H139" s="186">
        <v>138</v>
      </c>
      <c r="I139" s="187"/>
      <c r="J139" s="13"/>
      <c r="K139" s="13"/>
      <c r="L139" s="182"/>
      <c r="M139" s="188"/>
      <c r="N139" s="189"/>
      <c r="O139" s="189"/>
      <c r="P139" s="189"/>
      <c r="Q139" s="189"/>
      <c r="R139" s="189"/>
      <c r="S139" s="189"/>
      <c r="T139" s="190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184" t="s">
        <v>138</v>
      </c>
      <c r="AU139" s="184" t="s">
        <v>86</v>
      </c>
      <c r="AV139" s="13" t="s">
        <v>86</v>
      </c>
      <c r="AW139" s="13" t="s">
        <v>3</v>
      </c>
      <c r="AX139" s="13" t="s">
        <v>84</v>
      </c>
      <c r="AY139" s="184" t="s">
        <v>129</v>
      </c>
    </row>
    <row r="140" s="2" customFormat="1" ht="24.15" customHeight="1">
      <c r="A140" s="35"/>
      <c r="B140" s="168"/>
      <c r="C140" s="169" t="s">
        <v>81</v>
      </c>
      <c r="D140" s="169" t="s">
        <v>131</v>
      </c>
      <c r="E140" s="170" t="s">
        <v>840</v>
      </c>
      <c r="F140" s="171" t="s">
        <v>841</v>
      </c>
      <c r="G140" s="172" t="s">
        <v>175</v>
      </c>
      <c r="H140" s="173">
        <v>46</v>
      </c>
      <c r="I140" s="174"/>
      <c r="J140" s="175">
        <f>ROUND(I140*H140,2)</f>
        <v>0</v>
      </c>
      <c r="K140" s="171" t="s">
        <v>135</v>
      </c>
      <c r="L140" s="36"/>
      <c r="M140" s="176" t="s">
        <v>1</v>
      </c>
      <c r="N140" s="177" t="s">
        <v>41</v>
      </c>
      <c r="O140" s="74"/>
      <c r="P140" s="178">
        <f>O140*H140</f>
        <v>0</v>
      </c>
      <c r="Q140" s="178">
        <v>0</v>
      </c>
      <c r="R140" s="178">
        <f>Q140*H140</f>
        <v>0</v>
      </c>
      <c r="S140" s="178">
        <v>0</v>
      </c>
      <c r="T140" s="179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80" t="s">
        <v>136</v>
      </c>
      <c r="AT140" s="180" t="s">
        <v>131</v>
      </c>
      <c r="AU140" s="180" t="s">
        <v>86</v>
      </c>
      <c r="AY140" s="16" t="s">
        <v>129</v>
      </c>
      <c r="BE140" s="181">
        <f>IF(N140="základní",J140,0)</f>
        <v>0</v>
      </c>
      <c r="BF140" s="181">
        <f>IF(N140="snížená",J140,0)</f>
        <v>0</v>
      </c>
      <c r="BG140" s="181">
        <f>IF(N140="zákl. přenesená",J140,0)</f>
        <v>0</v>
      </c>
      <c r="BH140" s="181">
        <f>IF(N140="sníž. přenesená",J140,0)</f>
        <v>0</v>
      </c>
      <c r="BI140" s="181">
        <f>IF(N140="nulová",J140,0)</f>
        <v>0</v>
      </c>
      <c r="BJ140" s="16" t="s">
        <v>84</v>
      </c>
      <c r="BK140" s="181">
        <f>ROUND(I140*H140,2)</f>
        <v>0</v>
      </c>
      <c r="BL140" s="16" t="s">
        <v>136</v>
      </c>
      <c r="BM140" s="180" t="s">
        <v>842</v>
      </c>
    </row>
    <row r="141" s="13" customFormat="1">
      <c r="A141" s="13"/>
      <c r="B141" s="182"/>
      <c r="C141" s="13"/>
      <c r="D141" s="183" t="s">
        <v>138</v>
      </c>
      <c r="E141" s="184" t="s">
        <v>1</v>
      </c>
      <c r="F141" s="185" t="s">
        <v>843</v>
      </c>
      <c r="G141" s="13"/>
      <c r="H141" s="186">
        <v>46</v>
      </c>
      <c r="I141" s="187"/>
      <c r="J141" s="13"/>
      <c r="K141" s="13"/>
      <c r="L141" s="182"/>
      <c r="M141" s="188"/>
      <c r="N141" s="189"/>
      <c r="O141" s="189"/>
      <c r="P141" s="189"/>
      <c r="Q141" s="189"/>
      <c r="R141" s="189"/>
      <c r="S141" s="189"/>
      <c r="T141" s="190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184" t="s">
        <v>138</v>
      </c>
      <c r="AU141" s="184" t="s">
        <v>86</v>
      </c>
      <c r="AV141" s="13" t="s">
        <v>86</v>
      </c>
      <c r="AW141" s="13" t="s">
        <v>32</v>
      </c>
      <c r="AX141" s="13" t="s">
        <v>84</v>
      </c>
      <c r="AY141" s="184" t="s">
        <v>129</v>
      </c>
    </row>
    <row r="142" s="2" customFormat="1" ht="16.5" customHeight="1">
      <c r="A142" s="35"/>
      <c r="B142" s="168"/>
      <c r="C142" s="191" t="s">
        <v>187</v>
      </c>
      <c r="D142" s="191" t="s">
        <v>217</v>
      </c>
      <c r="E142" s="192" t="s">
        <v>844</v>
      </c>
      <c r="F142" s="193" t="s">
        <v>845</v>
      </c>
      <c r="G142" s="194" t="s">
        <v>208</v>
      </c>
      <c r="H142" s="195">
        <v>92</v>
      </c>
      <c r="I142" s="196"/>
      <c r="J142" s="197">
        <f>ROUND(I142*H142,2)</f>
        <v>0</v>
      </c>
      <c r="K142" s="193" t="s">
        <v>135</v>
      </c>
      <c r="L142" s="198"/>
      <c r="M142" s="199" t="s">
        <v>1</v>
      </c>
      <c r="N142" s="200" t="s">
        <v>41</v>
      </c>
      <c r="O142" s="74"/>
      <c r="P142" s="178">
        <f>O142*H142</f>
        <v>0</v>
      </c>
      <c r="Q142" s="178">
        <v>0</v>
      </c>
      <c r="R142" s="178">
        <f>Q142*H142</f>
        <v>0</v>
      </c>
      <c r="S142" s="178">
        <v>0</v>
      </c>
      <c r="T142" s="179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80" t="s">
        <v>165</v>
      </c>
      <c r="AT142" s="180" t="s">
        <v>217</v>
      </c>
      <c r="AU142" s="180" t="s">
        <v>86</v>
      </c>
      <c r="AY142" s="16" t="s">
        <v>129</v>
      </c>
      <c r="BE142" s="181">
        <f>IF(N142="základní",J142,0)</f>
        <v>0</v>
      </c>
      <c r="BF142" s="181">
        <f>IF(N142="snížená",J142,0)</f>
        <v>0</v>
      </c>
      <c r="BG142" s="181">
        <f>IF(N142="zákl. přenesená",J142,0)</f>
        <v>0</v>
      </c>
      <c r="BH142" s="181">
        <f>IF(N142="sníž. přenesená",J142,0)</f>
        <v>0</v>
      </c>
      <c r="BI142" s="181">
        <f>IF(N142="nulová",J142,0)</f>
        <v>0</v>
      </c>
      <c r="BJ142" s="16" t="s">
        <v>84</v>
      </c>
      <c r="BK142" s="181">
        <f>ROUND(I142*H142,2)</f>
        <v>0</v>
      </c>
      <c r="BL142" s="16" t="s">
        <v>136</v>
      </c>
      <c r="BM142" s="180" t="s">
        <v>846</v>
      </c>
    </row>
    <row r="143" s="13" customFormat="1">
      <c r="A143" s="13"/>
      <c r="B143" s="182"/>
      <c r="C143" s="13"/>
      <c r="D143" s="183" t="s">
        <v>138</v>
      </c>
      <c r="E143" s="13"/>
      <c r="F143" s="185" t="s">
        <v>847</v>
      </c>
      <c r="G143" s="13"/>
      <c r="H143" s="186">
        <v>92</v>
      </c>
      <c r="I143" s="187"/>
      <c r="J143" s="13"/>
      <c r="K143" s="13"/>
      <c r="L143" s="182"/>
      <c r="M143" s="188"/>
      <c r="N143" s="189"/>
      <c r="O143" s="189"/>
      <c r="P143" s="189"/>
      <c r="Q143" s="189"/>
      <c r="R143" s="189"/>
      <c r="S143" s="189"/>
      <c r="T143" s="190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184" t="s">
        <v>138</v>
      </c>
      <c r="AU143" s="184" t="s">
        <v>86</v>
      </c>
      <c r="AV143" s="13" t="s">
        <v>86</v>
      </c>
      <c r="AW143" s="13" t="s">
        <v>3</v>
      </c>
      <c r="AX143" s="13" t="s">
        <v>84</v>
      </c>
      <c r="AY143" s="184" t="s">
        <v>129</v>
      </c>
    </row>
    <row r="144" s="2" customFormat="1" ht="24.15" customHeight="1">
      <c r="A144" s="35"/>
      <c r="B144" s="168"/>
      <c r="C144" s="169" t="s">
        <v>192</v>
      </c>
      <c r="D144" s="169" t="s">
        <v>131</v>
      </c>
      <c r="E144" s="170" t="s">
        <v>848</v>
      </c>
      <c r="F144" s="171" t="s">
        <v>849</v>
      </c>
      <c r="G144" s="172" t="s">
        <v>175</v>
      </c>
      <c r="H144" s="173">
        <v>18.399999999999999</v>
      </c>
      <c r="I144" s="174"/>
      <c r="J144" s="175">
        <f>ROUND(I144*H144,2)</f>
        <v>0</v>
      </c>
      <c r="K144" s="171" t="s">
        <v>135</v>
      </c>
      <c r="L144" s="36"/>
      <c r="M144" s="176" t="s">
        <v>1</v>
      </c>
      <c r="N144" s="177" t="s">
        <v>41</v>
      </c>
      <c r="O144" s="74"/>
      <c r="P144" s="178">
        <f>O144*H144</f>
        <v>0</v>
      </c>
      <c r="Q144" s="178">
        <v>0</v>
      </c>
      <c r="R144" s="178">
        <f>Q144*H144</f>
        <v>0</v>
      </c>
      <c r="S144" s="178">
        <v>0</v>
      </c>
      <c r="T144" s="179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0" t="s">
        <v>136</v>
      </c>
      <c r="AT144" s="180" t="s">
        <v>131</v>
      </c>
      <c r="AU144" s="180" t="s">
        <v>86</v>
      </c>
      <c r="AY144" s="16" t="s">
        <v>129</v>
      </c>
      <c r="BE144" s="181">
        <f>IF(N144="základní",J144,0)</f>
        <v>0</v>
      </c>
      <c r="BF144" s="181">
        <f>IF(N144="snížená",J144,0)</f>
        <v>0</v>
      </c>
      <c r="BG144" s="181">
        <f>IF(N144="zákl. přenesená",J144,0)</f>
        <v>0</v>
      </c>
      <c r="BH144" s="181">
        <f>IF(N144="sníž. přenesená",J144,0)</f>
        <v>0</v>
      </c>
      <c r="BI144" s="181">
        <f>IF(N144="nulová",J144,0)</f>
        <v>0</v>
      </c>
      <c r="BJ144" s="16" t="s">
        <v>84</v>
      </c>
      <c r="BK144" s="181">
        <f>ROUND(I144*H144,2)</f>
        <v>0</v>
      </c>
      <c r="BL144" s="16" t="s">
        <v>136</v>
      </c>
      <c r="BM144" s="180" t="s">
        <v>850</v>
      </c>
    </row>
    <row r="145" s="13" customFormat="1">
      <c r="A145" s="13"/>
      <c r="B145" s="182"/>
      <c r="C145" s="13"/>
      <c r="D145" s="183" t="s">
        <v>138</v>
      </c>
      <c r="E145" s="184" t="s">
        <v>1</v>
      </c>
      <c r="F145" s="185" t="s">
        <v>851</v>
      </c>
      <c r="G145" s="13"/>
      <c r="H145" s="186">
        <v>18.399999999999999</v>
      </c>
      <c r="I145" s="187"/>
      <c r="J145" s="13"/>
      <c r="K145" s="13"/>
      <c r="L145" s="182"/>
      <c r="M145" s="188"/>
      <c r="N145" s="189"/>
      <c r="O145" s="189"/>
      <c r="P145" s="189"/>
      <c r="Q145" s="189"/>
      <c r="R145" s="189"/>
      <c r="S145" s="189"/>
      <c r="T145" s="190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184" t="s">
        <v>138</v>
      </c>
      <c r="AU145" s="184" t="s">
        <v>86</v>
      </c>
      <c r="AV145" s="13" t="s">
        <v>86</v>
      </c>
      <c r="AW145" s="13" t="s">
        <v>32</v>
      </c>
      <c r="AX145" s="13" t="s">
        <v>76</v>
      </c>
      <c r="AY145" s="184" t="s">
        <v>129</v>
      </c>
    </row>
    <row r="146" s="2" customFormat="1" ht="16.5" customHeight="1">
      <c r="A146" s="35"/>
      <c r="B146" s="168"/>
      <c r="C146" s="191" t="s">
        <v>197</v>
      </c>
      <c r="D146" s="191" t="s">
        <v>217</v>
      </c>
      <c r="E146" s="192" t="s">
        <v>844</v>
      </c>
      <c r="F146" s="193" t="s">
        <v>845</v>
      </c>
      <c r="G146" s="194" t="s">
        <v>208</v>
      </c>
      <c r="H146" s="195">
        <v>36.799999999999997</v>
      </c>
      <c r="I146" s="196"/>
      <c r="J146" s="197">
        <f>ROUND(I146*H146,2)</f>
        <v>0</v>
      </c>
      <c r="K146" s="193" t="s">
        <v>135</v>
      </c>
      <c r="L146" s="198"/>
      <c r="M146" s="199" t="s">
        <v>1</v>
      </c>
      <c r="N146" s="200" t="s">
        <v>41</v>
      </c>
      <c r="O146" s="74"/>
      <c r="P146" s="178">
        <f>O146*H146</f>
        <v>0</v>
      </c>
      <c r="Q146" s="178">
        <v>0</v>
      </c>
      <c r="R146" s="178">
        <f>Q146*H146</f>
        <v>0</v>
      </c>
      <c r="S146" s="178">
        <v>0</v>
      </c>
      <c r="T146" s="179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0" t="s">
        <v>165</v>
      </c>
      <c r="AT146" s="180" t="s">
        <v>217</v>
      </c>
      <c r="AU146" s="180" t="s">
        <v>86</v>
      </c>
      <c r="AY146" s="16" t="s">
        <v>129</v>
      </c>
      <c r="BE146" s="181">
        <f>IF(N146="základní",J146,0)</f>
        <v>0</v>
      </c>
      <c r="BF146" s="181">
        <f>IF(N146="snížená",J146,0)</f>
        <v>0</v>
      </c>
      <c r="BG146" s="181">
        <f>IF(N146="zákl. přenesená",J146,0)</f>
        <v>0</v>
      </c>
      <c r="BH146" s="181">
        <f>IF(N146="sníž. přenesená",J146,0)</f>
        <v>0</v>
      </c>
      <c r="BI146" s="181">
        <f>IF(N146="nulová",J146,0)</f>
        <v>0</v>
      </c>
      <c r="BJ146" s="16" t="s">
        <v>84</v>
      </c>
      <c r="BK146" s="181">
        <f>ROUND(I146*H146,2)</f>
        <v>0</v>
      </c>
      <c r="BL146" s="16" t="s">
        <v>136</v>
      </c>
      <c r="BM146" s="180" t="s">
        <v>852</v>
      </c>
    </row>
    <row r="147" s="13" customFormat="1">
      <c r="A147" s="13"/>
      <c r="B147" s="182"/>
      <c r="C147" s="13"/>
      <c r="D147" s="183" t="s">
        <v>138</v>
      </c>
      <c r="E147" s="13"/>
      <c r="F147" s="185" t="s">
        <v>853</v>
      </c>
      <c r="G147" s="13"/>
      <c r="H147" s="186">
        <v>36.799999999999997</v>
      </c>
      <c r="I147" s="187"/>
      <c r="J147" s="13"/>
      <c r="K147" s="13"/>
      <c r="L147" s="182"/>
      <c r="M147" s="188"/>
      <c r="N147" s="189"/>
      <c r="O147" s="189"/>
      <c r="P147" s="189"/>
      <c r="Q147" s="189"/>
      <c r="R147" s="189"/>
      <c r="S147" s="189"/>
      <c r="T147" s="190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184" t="s">
        <v>138</v>
      </c>
      <c r="AU147" s="184" t="s">
        <v>86</v>
      </c>
      <c r="AV147" s="13" t="s">
        <v>86</v>
      </c>
      <c r="AW147" s="13" t="s">
        <v>3</v>
      </c>
      <c r="AX147" s="13" t="s">
        <v>84</v>
      </c>
      <c r="AY147" s="184" t="s">
        <v>129</v>
      </c>
    </row>
    <row r="148" s="12" customFormat="1" ht="22.8" customHeight="1">
      <c r="A148" s="12"/>
      <c r="B148" s="155"/>
      <c r="C148" s="12"/>
      <c r="D148" s="156" t="s">
        <v>75</v>
      </c>
      <c r="E148" s="166" t="s">
        <v>136</v>
      </c>
      <c r="F148" s="166" t="s">
        <v>274</v>
      </c>
      <c r="G148" s="12"/>
      <c r="H148" s="12"/>
      <c r="I148" s="158"/>
      <c r="J148" s="167">
        <f>BK148</f>
        <v>0</v>
      </c>
      <c r="K148" s="12"/>
      <c r="L148" s="155"/>
      <c r="M148" s="160"/>
      <c r="N148" s="161"/>
      <c r="O148" s="161"/>
      <c r="P148" s="162">
        <f>SUM(P149:P150)</f>
        <v>0</v>
      </c>
      <c r="Q148" s="161"/>
      <c r="R148" s="162">
        <f>SUM(R149:R150)</f>
        <v>0</v>
      </c>
      <c r="S148" s="161"/>
      <c r="T148" s="163">
        <f>SUM(T149:T150)</f>
        <v>0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156" t="s">
        <v>84</v>
      </c>
      <c r="AT148" s="164" t="s">
        <v>75</v>
      </c>
      <c r="AU148" s="164" t="s">
        <v>84</v>
      </c>
      <c r="AY148" s="156" t="s">
        <v>129</v>
      </c>
      <c r="BK148" s="165">
        <f>SUM(BK149:BK150)</f>
        <v>0</v>
      </c>
    </row>
    <row r="149" s="2" customFormat="1" ht="24.15" customHeight="1">
      <c r="A149" s="35"/>
      <c r="B149" s="168"/>
      <c r="C149" s="169" t="s">
        <v>202</v>
      </c>
      <c r="D149" s="169" t="s">
        <v>131</v>
      </c>
      <c r="E149" s="170" t="s">
        <v>276</v>
      </c>
      <c r="F149" s="171" t="s">
        <v>277</v>
      </c>
      <c r="G149" s="172" t="s">
        <v>175</v>
      </c>
      <c r="H149" s="173">
        <v>4.5999999999999996</v>
      </c>
      <c r="I149" s="174"/>
      <c r="J149" s="175">
        <f>ROUND(I149*H149,2)</f>
        <v>0</v>
      </c>
      <c r="K149" s="171" t="s">
        <v>135</v>
      </c>
      <c r="L149" s="36"/>
      <c r="M149" s="176" t="s">
        <v>1</v>
      </c>
      <c r="N149" s="177" t="s">
        <v>41</v>
      </c>
      <c r="O149" s="74"/>
      <c r="P149" s="178">
        <f>O149*H149</f>
        <v>0</v>
      </c>
      <c r="Q149" s="178">
        <v>0</v>
      </c>
      <c r="R149" s="178">
        <f>Q149*H149</f>
        <v>0</v>
      </c>
      <c r="S149" s="178">
        <v>0</v>
      </c>
      <c r="T149" s="179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80" t="s">
        <v>136</v>
      </c>
      <c r="AT149" s="180" t="s">
        <v>131</v>
      </c>
      <c r="AU149" s="180" t="s">
        <v>86</v>
      </c>
      <c r="AY149" s="16" t="s">
        <v>129</v>
      </c>
      <c r="BE149" s="181">
        <f>IF(N149="základní",J149,0)</f>
        <v>0</v>
      </c>
      <c r="BF149" s="181">
        <f>IF(N149="snížená",J149,0)</f>
        <v>0</v>
      </c>
      <c r="BG149" s="181">
        <f>IF(N149="zákl. přenesená",J149,0)</f>
        <v>0</v>
      </c>
      <c r="BH149" s="181">
        <f>IF(N149="sníž. přenesená",J149,0)</f>
        <v>0</v>
      </c>
      <c r="BI149" s="181">
        <f>IF(N149="nulová",J149,0)</f>
        <v>0</v>
      </c>
      <c r="BJ149" s="16" t="s">
        <v>84</v>
      </c>
      <c r="BK149" s="181">
        <f>ROUND(I149*H149,2)</f>
        <v>0</v>
      </c>
      <c r="BL149" s="16" t="s">
        <v>136</v>
      </c>
      <c r="BM149" s="180" t="s">
        <v>854</v>
      </c>
    </row>
    <row r="150" s="13" customFormat="1">
      <c r="A150" s="13"/>
      <c r="B150" s="182"/>
      <c r="C150" s="13"/>
      <c r="D150" s="183" t="s">
        <v>138</v>
      </c>
      <c r="E150" s="184" t="s">
        <v>1</v>
      </c>
      <c r="F150" s="185" t="s">
        <v>855</v>
      </c>
      <c r="G150" s="13"/>
      <c r="H150" s="186">
        <v>4.5999999999999996</v>
      </c>
      <c r="I150" s="187"/>
      <c r="J150" s="13"/>
      <c r="K150" s="13"/>
      <c r="L150" s="182"/>
      <c r="M150" s="188"/>
      <c r="N150" s="189"/>
      <c r="O150" s="189"/>
      <c r="P150" s="189"/>
      <c r="Q150" s="189"/>
      <c r="R150" s="189"/>
      <c r="S150" s="189"/>
      <c r="T150" s="190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184" t="s">
        <v>138</v>
      </c>
      <c r="AU150" s="184" t="s">
        <v>86</v>
      </c>
      <c r="AV150" s="13" t="s">
        <v>86</v>
      </c>
      <c r="AW150" s="13" t="s">
        <v>32</v>
      </c>
      <c r="AX150" s="13" t="s">
        <v>76</v>
      </c>
      <c r="AY150" s="184" t="s">
        <v>129</v>
      </c>
    </row>
    <row r="151" s="12" customFormat="1" ht="22.8" customHeight="1">
      <c r="A151" s="12"/>
      <c r="B151" s="155"/>
      <c r="C151" s="12"/>
      <c r="D151" s="156" t="s">
        <v>75</v>
      </c>
      <c r="E151" s="166" t="s">
        <v>165</v>
      </c>
      <c r="F151" s="166" t="s">
        <v>374</v>
      </c>
      <c r="G151" s="12"/>
      <c r="H151" s="12"/>
      <c r="I151" s="158"/>
      <c r="J151" s="167">
        <f>BK151</f>
        <v>0</v>
      </c>
      <c r="K151" s="12"/>
      <c r="L151" s="155"/>
      <c r="M151" s="160"/>
      <c r="N151" s="161"/>
      <c r="O151" s="161"/>
      <c r="P151" s="162">
        <f>SUM(P152:P155)</f>
        <v>0</v>
      </c>
      <c r="Q151" s="161"/>
      <c r="R151" s="162">
        <f>SUM(R152:R155)</f>
        <v>1.1019999999999999</v>
      </c>
      <c r="S151" s="161"/>
      <c r="T151" s="163">
        <f>SUM(T152:T155)</f>
        <v>0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156" t="s">
        <v>84</v>
      </c>
      <c r="AT151" s="164" t="s">
        <v>75</v>
      </c>
      <c r="AU151" s="164" t="s">
        <v>84</v>
      </c>
      <c r="AY151" s="156" t="s">
        <v>129</v>
      </c>
      <c r="BK151" s="165">
        <f>SUM(BK152:BK155)</f>
        <v>0</v>
      </c>
    </row>
    <row r="152" s="2" customFormat="1" ht="24.15" customHeight="1">
      <c r="A152" s="35"/>
      <c r="B152" s="168"/>
      <c r="C152" s="169" t="s">
        <v>8</v>
      </c>
      <c r="D152" s="169" t="s">
        <v>131</v>
      </c>
      <c r="E152" s="170" t="s">
        <v>856</v>
      </c>
      <c r="F152" s="171" t="s">
        <v>857</v>
      </c>
      <c r="G152" s="172" t="s">
        <v>141</v>
      </c>
      <c r="H152" s="173">
        <v>2</v>
      </c>
      <c r="I152" s="174"/>
      <c r="J152" s="175">
        <f>ROUND(I152*H152,2)</f>
        <v>0</v>
      </c>
      <c r="K152" s="171" t="s">
        <v>135</v>
      </c>
      <c r="L152" s="36"/>
      <c r="M152" s="176" t="s">
        <v>1</v>
      </c>
      <c r="N152" s="177" t="s">
        <v>41</v>
      </c>
      <c r="O152" s="74"/>
      <c r="P152" s="178">
        <f>O152*H152</f>
        <v>0</v>
      </c>
      <c r="Q152" s="178">
        <v>0.1056</v>
      </c>
      <c r="R152" s="178">
        <f>Q152*H152</f>
        <v>0.2112</v>
      </c>
      <c r="S152" s="178">
        <v>0</v>
      </c>
      <c r="T152" s="179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80" t="s">
        <v>136</v>
      </c>
      <c r="AT152" s="180" t="s">
        <v>131</v>
      </c>
      <c r="AU152" s="180" t="s">
        <v>86</v>
      </c>
      <c r="AY152" s="16" t="s">
        <v>129</v>
      </c>
      <c r="BE152" s="181">
        <f>IF(N152="základní",J152,0)</f>
        <v>0</v>
      </c>
      <c r="BF152" s="181">
        <f>IF(N152="snížená",J152,0)</f>
        <v>0</v>
      </c>
      <c r="BG152" s="181">
        <f>IF(N152="zákl. přenesená",J152,0)</f>
        <v>0</v>
      </c>
      <c r="BH152" s="181">
        <f>IF(N152="sníž. přenesená",J152,0)</f>
        <v>0</v>
      </c>
      <c r="BI152" s="181">
        <f>IF(N152="nulová",J152,0)</f>
        <v>0</v>
      </c>
      <c r="BJ152" s="16" t="s">
        <v>84</v>
      </c>
      <c r="BK152" s="181">
        <f>ROUND(I152*H152,2)</f>
        <v>0</v>
      </c>
      <c r="BL152" s="16" t="s">
        <v>136</v>
      </c>
      <c r="BM152" s="180" t="s">
        <v>858</v>
      </c>
    </row>
    <row r="153" s="2" customFormat="1" ht="24.15" customHeight="1">
      <c r="A153" s="35"/>
      <c r="B153" s="168"/>
      <c r="C153" s="169" t="s">
        <v>211</v>
      </c>
      <c r="D153" s="169" t="s">
        <v>131</v>
      </c>
      <c r="E153" s="170" t="s">
        <v>859</v>
      </c>
      <c r="F153" s="171" t="s">
        <v>860</v>
      </c>
      <c r="G153" s="172" t="s">
        <v>141</v>
      </c>
      <c r="H153" s="173">
        <v>2</v>
      </c>
      <c r="I153" s="174"/>
      <c r="J153" s="175">
        <f>ROUND(I153*H153,2)</f>
        <v>0</v>
      </c>
      <c r="K153" s="171" t="s">
        <v>135</v>
      </c>
      <c r="L153" s="36"/>
      <c r="M153" s="176" t="s">
        <v>1</v>
      </c>
      <c r="N153" s="177" t="s">
        <v>41</v>
      </c>
      <c r="O153" s="74"/>
      <c r="P153" s="178">
        <f>O153*H153</f>
        <v>0</v>
      </c>
      <c r="Q153" s="178">
        <v>0.024240000000000001</v>
      </c>
      <c r="R153" s="178">
        <f>Q153*H153</f>
        <v>0.048480000000000002</v>
      </c>
      <c r="S153" s="178">
        <v>0</v>
      </c>
      <c r="T153" s="179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80" t="s">
        <v>136</v>
      </c>
      <c r="AT153" s="180" t="s">
        <v>131</v>
      </c>
      <c r="AU153" s="180" t="s">
        <v>86</v>
      </c>
      <c r="AY153" s="16" t="s">
        <v>129</v>
      </c>
      <c r="BE153" s="181">
        <f>IF(N153="základní",J153,0)</f>
        <v>0</v>
      </c>
      <c r="BF153" s="181">
        <f>IF(N153="snížená",J153,0)</f>
        <v>0</v>
      </c>
      <c r="BG153" s="181">
        <f>IF(N153="zákl. přenesená",J153,0)</f>
        <v>0</v>
      </c>
      <c r="BH153" s="181">
        <f>IF(N153="sníž. přenesená",J153,0)</f>
        <v>0</v>
      </c>
      <c r="BI153" s="181">
        <f>IF(N153="nulová",J153,0)</f>
        <v>0</v>
      </c>
      <c r="BJ153" s="16" t="s">
        <v>84</v>
      </c>
      <c r="BK153" s="181">
        <f>ROUND(I153*H153,2)</f>
        <v>0</v>
      </c>
      <c r="BL153" s="16" t="s">
        <v>136</v>
      </c>
      <c r="BM153" s="180" t="s">
        <v>861</v>
      </c>
    </row>
    <row r="154" s="2" customFormat="1" ht="24.15" customHeight="1">
      <c r="A154" s="35"/>
      <c r="B154" s="168"/>
      <c r="C154" s="169" t="s">
        <v>216</v>
      </c>
      <c r="D154" s="169" t="s">
        <v>131</v>
      </c>
      <c r="E154" s="170" t="s">
        <v>862</v>
      </c>
      <c r="F154" s="171" t="s">
        <v>863</v>
      </c>
      <c r="G154" s="172" t="s">
        <v>141</v>
      </c>
      <c r="H154" s="173">
        <v>2</v>
      </c>
      <c r="I154" s="174"/>
      <c r="J154" s="175">
        <f>ROUND(I154*H154,2)</f>
        <v>0</v>
      </c>
      <c r="K154" s="171" t="s">
        <v>135</v>
      </c>
      <c r="L154" s="36"/>
      <c r="M154" s="176" t="s">
        <v>1</v>
      </c>
      <c r="N154" s="177" t="s">
        <v>41</v>
      </c>
      <c r="O154" s="74"/>
      <c r="P154" s="178">
        <f>O154*H154</f>
        <v>0</v>
      </c>
      <c r="Q154" s="178">
        <v>0</v>
      </c>
      <c r="R154" s="178">
        <f>Q154*H154</f>
        <v>0</v>
      </c>
      <c r="S154" s="178">
        <v>0</v>
      </c>
      <c r="T154" s="179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80" t="s">
        <v>136</v>
      </c>
      <c r="AT154" s="180" t="s">
        <v>131</v>
      </c>
      <c r="AU154" s="180" t="s">
        <v>86</v>
      </c>
      <c r="AY154" s="16" t="s">
        <v>129</v>
      </c>
      <c r="BE154" s="181">
        <f>IF(N154="základní",J154,0)</f>
        <v>0</v>
      </c>
      <c r="BF154" s="181">
        <f>IF(N154="snížená",J154,0)</f>
        <v>0</v>
      </c>
      <c r="BG154" s="181">
        <f>IF(N154="zákl. přenesená",J154,0)</f>
        <v>0</v>
      </c>
      <c r="BH154" s="181">
        <f>IF(N154="sníž. přenesená",J154,0)</f>
        <v>0</v>
      </c>
      <c r="BI154" s="181">
        <f>IF(N154="nulová",J154,0)</f>
        <v>0</v>
      </c>
      <c r="BJ154" s="16" t="s">
        <v>84</v>
      </c>
      <c r="BK154" s="181">
        <f>ROUND(I154*H154,2)</f>
        <v>0</v>
      </c>
      <c r="BL154" s="16" t="s">
        <v>136</v>
      </c>
      <c r="BM154" s="180" t="s">
        <v>864</v>
      </c>
    </row>
    <row r="155" s="2" customFormat="1" ht="33" customHeight="1">
      <c r="A155" s="35"/>
      <c r="B155" s="168"/>
      <c r="C155" s="169" t="s">
        <v>222</v>
      </c>
      <c r="D155" s="169" t="s">
        <v>131</v>
      </c>
      <c r="E155" s="170" t="s">
        <v>865</v>
      </c>
      <c r="F155" s="171" t="s">
        <v>866</v>
      </c>
      <c r="G155" s="172" t="s">
        <v>141</v>
      </c>
      <c r="H155" s="173">
        <v>2</v>
      </c>
      <c r="I155" s="174"/>
      <c r="J155" s="175">
        <f>ROUND(I155*H155,2)</f>
        <v>0</v>
      </c>
      <c r="K155" s="171" t="s">
        <v>135</v>
      </c>
      <c r="L155" s="36"/>
      <c r="M155" s="176" t="s">
        <v>1</v>
      </c>
      <c r="N155" s="177" t="s">
        <v>41</v>
      </c>
      <c r="O155" s="74"/>
      <c r="P155" s="178">
        <f>O155*H155</f>
        <v>0</v>
      </c>
      <c r="Q155" s="178">
        <v>0.42115999999999998</v>
      </c>
      <c r="R155" s="178">
        <f>Q155*H155</f>
        <v>0.84231999999999996</v>
      </c>
      <c r="S155" s="178">
        <v>0</v>
      </c>
      <c r="T155" s="179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80" t="s">
        <v>136</v>
      </c>
      <c r="AT155" s="180" t="s">
        <v>131</v>
      </c>
      <c r="AU155" s="180" t="s">
        <v>86</v>
      </c>
      <c r="AY155" s="16" t="s">
        <v>129</v>
      </c>
      <c r="BE155" s="181">
        <f>IF(N155="základní",J155,0)</f>
        <v>0</v>
      </c>
      <c r="BF155" s="181">
        <f>IF(N155="snížená",J155,0)</f>
        <v>0</v>
      </c>
      <c r="BG155" s="181">
        <f>IF(N155="zákl. přenesená",J155,0)</f>
        <v>0</v>
      </c>
      <c r="BH155" s="181">
        <f>IF(N155="sníž. přenesená",J155,0)</f>
        <v>0</v>
      </c>
      <c r="BI155" s="181">
        <f>IF(N155="nulová",J155,0)</f>
        <v>0</v>
      </c>
      <c r="BJ155" s="16" t="s">
        <v>84</v>
      </c>
      <c r="BK155" s="181">
        <f>ROUND(I155*H155,2)</f>
        <v>0</v>
      </c>
      <c r="BL155" s="16" t="s">
        <v>136</v>
      </c>
      <c r="BM155" s="180" t="s">
        <v>867</v>
      </c>
    </row>
    <row r="156" s="12" customFormat="1" ht="22.8" customHeight="1">
      <c r="A156" s="12"/>
      <c r="B156" s="155"/>
      <c r="C156" s="12"/>
      <c r="D156" s="156" t="s">
        <v>75</v>
      </c>
      <c r="E156" s="166" t="s">
        <v>622</v>
      </c>
      <c r="F156" s="166" t="s">
        <v>623</v>
      </c>
      <c r="G156" s="12"/>
      <c r="H156" s="12"/>
      <c r="I156" s="158"/>
      <c r="J156" s="167">
        <f>BK156</f>
        <v>0</v>
      </c>
      <c r="K156" s="12"/>
      <c r="L156" s="155"/>
      <c r="M156" s="160"/>
      <c r="N156" s="161"/>
      <c r="O156" s="161"/>
      <c r="P156" s="162">
        <f>P157</f>
        <v>0</v>
      </c>
      <c r="Q156" s="161"/>
      <c r="R156" s="162">
        <f>R157</f>
        <v>0</v>
      </c>
      <c r="S156" s="161"/>
      <c r="T156" s="163">
        <f>T157</f>
        <v>0</v>
      </c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R156" s="156" t="s">
        <v>84</v>
      </c>
      <c r="AT156" s="164" t="s">
        <v>75</v>
      </c>
      <c r="AU156" s="164" t="s">
        <v>84</v>
      </c>
      <c r="AY156" s="156" t="s">
        <v>129</v>
      </c>
      <c r="BK156" s="165">
        <f>BK157</f>
        <v>0</v>
      </c>
    </row>
    <row r="157" s="2" customFormat="1" ht="24.15" customHeight="1">
      <c r="A157" s="35"/>
      <c r="B157" s="168"/>
      <c r="C157" s="169" t="s">
        <v>226</v>
      </c>
      <c r="D157" s="169" t="s">
        <v>131</v>
      </c>
      <c r="E157" s="170" t="s">
        <v>868</v>
      </c>
      <c r="F157" s="171" t="s">
        <v>869</v>
      </c>
      <c r="G157" s="172" t="s">
        <v>208</v>
      </c>
      <c r="H157" s="173">
        <v>2.073</v>
      </c>
      <c r="I157" s="174"/>
      <c r="J157" s="175">
        <f>ROUND(I157*H157,2)</f>
        <v>0</v>
      </c>
      <c r="K157" s="171" t="s">
        <v>135</v>
      </c>
      <c r="L157" s="36"/>
      <c r="M157" s="176" t="s">
        <v>1</v>
      </c>
      <c r="N157" s="177" t="s">
        <v>41</v>
      </c>
      <c r="O157" s="74"/>
      <c r="P157" s="178">
        <f>O157*H157</f>
        <v>0</v>
      </c>
      <c r="Q157" s="178">
        <v>0</v>
      </c>
      <c r="R157" s="178">
        <f>Q157*H157</f>
        <v>0</v>
      </c>
      <c r="S157" s="178">
        <v>0</v>
      </c>
      <c r="T157" s="179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80" t="s">
        <v>136</v>
      </c>
      <c r="AT157" s="180" t="s">
        <v>131</v>
      </c>
      <c r="AU157" s="180" t="s">
        <v>86</v>
      </c>
      <c r="AY157" s="16" t="s">
        <v>129</v>
      </c>
      <c r="BE157" s="181">
        <f>IF(N157="základní",J157,0)</f>
        <v>0</v>
      </c>
      <c r="BF157" s="181">
        <f>IF(N157="snížená",J157,0)</f>
        <v>0</v>
      </c>
      <c r="BG157" s="181">
        <f>IF(N157="zákl. přenesená",J157,0)</f>
        <v>0</v>
      </c>
      <c r="BH157" s="181">
        <f>IF(N157="sníž. přenesená",J157,0)</f>
        <v>0</v>
      </c>
      <c r="BI157" s="181">
        <f>IF(N157="nulová",J157,0)</f>
        <v>0</v>
      </c>
      <c r="BJ157" s="16" t="s">
        <v>84</v>
      </c>
      <c r="BK157" s="181">
        <f>ROUND(I157*H157,2)</f>
        <v>0</v>
      </c>
      <c r="BL157" s="16" t="s">
        <v>136</v>
      </c>
      <c r="BM157" s="180" t="s">
        <v>870</v>
      </c>
    </row>
    <row r="158" s="12" customFormat="1" ht="25.92" customHeight="1">
      <c r="A158" s="12"/>
      <c r="B158" s="155"/>
      <c r="C158" s="12"/>
      <c r="D158" s="156" t="s">
        <v>75</v>
      </c>
      <c r="E158" s="157" t="s">
        <v>628</v>
      </c>
      <c r="F158" s="157" t="s">
        <v>629</v>
      </c>
      <c r="G158" s="12"/>
      <c r="H158" s="12"/>
      <c r="I158" s="158"/>
      <c r="J158" s="159">
        <f>BK158</f>
        <v>0</v>
      </c>
      <c r="K158" s="12"/>
      <c r="L158" s="155"/>
      <c r="M158" s="160"/>
      <c r="N158" s="161"/>
      <c r="O158" s="161"/>
      <c r="P158" s="162">
        <f>P159</f>
        <v>0</v>
      </c>
      <c r="Q158" s="161"/>
      <c r="R158" s="162">
        <f>R159</f>
        <v>0.20845999999999998</v>
      </c>
      <c r="S158" s="161"/>
      <c r="T158" s="163">
        <f>T159</f>
        <v>0.16904</v>
      </c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R158" s="156" t="s">
        <v>86</v>
      </c>
      <c r="AT158" s="164" t="s">
        <v>75</v>
      </c>
      <c r="AU158" s="164" t="s">
        <v>76</v>
      </c>
      <c r="AY158" s="156" t="s">
        <v>129</v>
      </c>
      <c r="BK158" s="165">
        <f>BK159</f>
        <v>0</v>
      </c>
    </row>
    <row r="159" s="12" customFormat="1" ht="22.8" customHeight="1">
      <c r="A159" s="12"/>
      <c r="B159" s="155"/>
      <c r="C159" s="12"/>
      <c r="D159" s="156" t="s">
        <v>75</v>
      </c>
      <c r="E159" s="166" t="s">
        <v>871</v>
      </c>
      <c r="F159" s="166" t="s">
        <v>872</v>
      </c>
      <c r="G159" s="12"/>
      <c r="H159" s="12"/>
      <c r="I159" s="158"/>
      <c r="J159" s="167">
        <f>BK159</f>
        <v>0</v>
      </c>
      <c r="K159" s="12"/>
      <c r="L159" s="155"/>
      <c r="M159" s="160"/>
      <c r="N159" s="161"/>
      <c r="O159" s="161"/>
      <c r="P159" s="162">
        <f>SUM(P160:P166)</f>
        <v>0</v>
      </c>
      <c r="Q159" s="161"/>
      <c r="R159" s="162">
        <f>SUM(R160:R166)</f>
        <v>0.20845999999999998</v>
      </c>
      <c r="S159" s="161"/>
      <c r="T159" s="163">
        <f>SUM(T160:T166)</f>
        <v>0.16904</v>
      </c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R159" s="156" t="s">
        <v>86</v>
      </c>
      <c r="AT159" s="164" t="s">
        <v>75</v>
      </c>
      <c r="AU159" s="164" t="s">
        <v>84</v>
      </c>
      <c r="AY159" s="156" t="s">
        <v>129</v>
      </c>
      <c r="BK159" s="165">
        <f>SUM(BK160:BK166)</f>
        <v>0</v>
      </c>
    </row>
    <row r="160" s="2" customFormat="1" ht="16.5" customHeight="1">
      <c r="A160" s="35"/>
      <c r="B160" s="168"/>
      <c r="C160" s="169" t="s">
        <v>87</v>
      </c>
      <c r="D160" s="169" t="s">
        <v>131</v>
      </c>
      <c r="E160" s="170" t="s">
        <v>873</v>
      </c>
      <c r="F160" s="171" t="s">
        <v>874</v>
      </c>
      <c r="G160" s="172" t="s">
        <v>141</v>
      </c>
      <c r="H160" s="173">
        <v>1</v>
      </c>
      <c r="I160" s="174"/>
      <c r="J160" s="175">
        <f>ROUND(I160*H160,2)</f>
        <v>0</v>
      </c>
      <c r="K160" s="171" t="s">
        <v>1</v>
      </c>
      <c r="L160" s="36"/>
      <c r="M160" s="176" t="s">
        <v>1</v>
      </c>
      <c r="N160" s="177" t="s">
        <v>41</v>
      </c>
      <c r="O160" s="74"/>
      <c r="P160" s="178">
        <f>O160*H160</f>
        <v>0</v>
      </c>
      <c r="Q160" s="178">
        <v>0</v>
      </c>
      <c r="R160" s="178">
        <f>Q160*H160</f>
        <v>0</v>
      </c>
      <c r="S160" s="178">
        <v>0</v>
      </c>
      <c r="T160" s="179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80" t="s">
        <v>211</v>
      </c>
      <c r="AT160" s="180" t="s">
        <v>131</v>
      </c>
      <c r="AU160" s="180" t="s">
        <v>86</v>
      </c>
      <c r="AY160" s="16" t="s">
        <v>129</v>
      </c>
      <c r="BE160" s="181">
        <f>IF(N160="základní",J160,0)</f>
        <v>0</v>
      </c>
      <c r="BF160" s="181">
        <f>IF(N160="snížená",J160,0)</f>
        <v>0</v>
      </c>
      <c r="BG160" s="181">
        <f>IF(N160="zákl. přenesená",J160,0)</f>
        <v>0</v>
      </c>
      <c r="BH160" s="181">
        <f>IF(N160="sníž. přenesená",J160,0)</f>
        <v>0</v>
      </c>
      <c r="BI160" s="181">
        <f>IF(N160="nulová",J160,0)</f>
        <v>0</v>
      </c>
      <c r="BJ160" s="16" t="s">
        <v>84</v>
      </c>
      <c r="BK160" s="181">
        <f>ROUND(I160*H160,2)</f>
        <v>0</v>
      </c>
      <c r="BL160" s="16" t="s">
        <v>211</v>
      </c>
      <c r="BM160" s="180" t="s">
        <v>875</v>
      </c>
    </row>
    <row r="161" s="2" customFormat="1" ht="16.5" customHeight="1">
      <c r="A161" s="35"/>
      <c r="B161" s="168"/>
      <c r="C161" s="169" t="s">
        <v>7</v>
      </c>
      <c r="D161" s="169" t="s">
        <v>131</v>
      </c>
      <c r="E161" s="170" t="s">
        <v>876</v>
      </c>
      <c r="F161" s="171" t="s">
        <v>877</v>
      </c>
      <c r="G161" s="172" t="s">
        <v>141</v>
      </c>
      <c r="H161" s="173">
        <v>2</v>
      </c>
      <c r="I161" s="174"/>
      <c r="J161" s="175">
        <f>ROUND(I161*H161,2)</f>
        <v>0</v>
      </c>
      <c r="K161" s="171" t="s">
        <v>135</v>
      </c>
      <c r="L161" s="36"/>
      <c r="M161" s="176" t="s">
        <v>1</v>
      </c>
      <c r="N161" s="177" t="s">
        <v>41</v>
      </c>
      <c r="O161" s="74"/>
      <c r="P161" s="178">
        <f>O161*H161</f>
        <v>0</v>
      </c>
      <c r="Q161" s="178">
        <v>0.0035200000000000001</v>
      </c>
      <c r="R161" s="178">
        <f>Q161*H161</f>
        <v>0.0070400000000000003</v>
      </c>
      <c r="S161" s="178">
        <v>0</v>
      </c>
      <c r="T161" s="179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80" t="s">
        <v>211</v>
      </c>
      <c r="AT161" s="180" t="s">
        <v>131</v>
      </c>
      <c r="AU161" s="180" t="s">
        <v>86</v>
      </c>
      <c r="AY161" s="16" t="s">
        <v>129</v>
      </c>
      <c r="BE161" s="181">
        <f>IF(N161="základní",J161,0)</f>
        <v>0</v>
      </c>
      <c r="BF161" s="181">
        <f>IF(N161="snížená",J161,0)</f>
        <v>0</v>
      </c>
      <c r="BG161" s="181">
        <f>IF(N161="zákl. přenesená",J161,0)</f>
        <v>0</v>
      </c>
      <c r="BH161" s="181">
        <f>IF(N161="sníž. přenesená",J161,0)</f>
        <v>0</v>
      </c>
      <c r="BI161" s="181">
        <f>IF(N161="nulová",J161,0)</f>
        <v>0</v>
      </c>
      <c r="BJ161" s="16" t="s">
        <v>84</v>
      </c>
      <c r="BK161" s="181">
        <f>ROUND(I161*H161,2)</f>
        <v>0</v>
      </c>
      <c r="BL161" s="16" t="s">
        <v>211</v>
      </c>
      <c r="BM161" s="180" t="s">
        <v>878</v>
      </c>
    </row>
    <row r="162" s="2" customFormat="1" ht="21.75" customHeight="1">
      <c r="A162" s="35"/>
      <c r="B162" s="168"/>
      <c r="C162" s="169" t="s">
        <v>246</v>
      </c>
      <c r="D162" s="169" t="s">
        <v>131</v>
      </c>
      <c r="E162" s="170" t="s">
        <v>879</v>
      </c>
      <c r="F162" s="171" t="s">
        <v>880</v>
      </c>
      <c r="G162" s="172" t="s">
        <v>163</v>
      </c>
      <c r="H162" s="173">
        <v>61.5</v>
      </c>
      <c r="I162" s="174"/>
      <c r="J162" s="175">
        <f>ROUND(I162*H162,2)</f>
        <v>0</v>
      </c>
      <c r="K162" s="171" t="s">
        <v>135</v>
      </c>
      <c r="L162" s="36"/>
      <c r="M162" s="176" t="s">
        <v>1</v>
      </c>
      <c r="N162" s="177" t="s">
        <v>41</v>
      </c>
      <c r="O162" s="74"/>
      <c r="P162" s="178">
        <f>O162*H162</f>
        <v>0</v>
      </c>
      <c r="Q162" s="178">
        <v>0.0030799999999999998</v>
      </c>
      <c r="R162" s="178">
        <f>Q162*H162</f>
        <v>0.18941999999999998</v>
      </c>
      <c r="S162" s="178">
        <v>0</v>
      </c>
      <c r="T162" s="179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80" t="s">
        <v>211</v>
      </c>
      <c r="AT162" s="180" t="s">
        <v>131</v>
      </c>
      <c r="AU162" s="180" t="s">
        <v>86</v>
      </c>
      <c r="AY162" s="16" t="s">
        <v>129</v>
      </c>
      <c r="BE162" s="181">
        <f>IF(N162="základní",J162,0)</f>
        <v>0</v>
      </c>
      <c r="BF162" s="181">
        <f>IF(N162="snížená",J162,0)</f>
        <v>0</v>
      </c>
      <c r="BG162" s="181">
        <f>IF(N162="zákl. přenesená",J162,0)</f>
        <v>0</v>
      </c>
      <c r="BH162" s="181">
        <f>IF(N162="sníž. přenesená",J162,0)</f>
        <v>0</v>
      </c>
      <c r="BI162" s="181">
        <f>IF(N162="nulová",J162,0)</f>
        <v>0</v>
      </c>
      <c r="BJ162" s="16" t="s">
        <v>84</v>
      </c>
      <c r="BK162" s="181">
        <f>ROUND(I162*H162,2)</f>
        <v>0</v>
      </c>
      <c r="BL162" s="16" t="s">
        <v>211</v>
      </c>
      <c r="BM162" s="180" t="s">
        <v>881</v>
      </c>
    </row>
    <row r="163" s="13" customFormat="1">
      <c r="A163" s="13"/>
      <c r="B163" s="182"/>
      <c r="C163" s="13"/>
      <c r="D163" s="183" t="s">
        <v>138</v>
      </c>
      <c r="E163" s="184" t="s">
        <v>1</v>
      </c>
      <c r="F163" s="185" t="s">
        <v>882</v>
      </c>
      <c r="G163" s="13"/>
      <c r="H163" s="186">
        <v>61.5</v>
      </c>
      <c r="I163" s="187"/>
      <c r="J163" s="13"/>
      <c r="K163" s="13"/>
      <c r="L163" s="182"/>
      <c r="M163" s="188"/>
      <c r="N163" s="189"/>
      <c r="O163" s="189"/>
      <c r="P163" s="189"/>
      <c r="Q163" s="189"/>
      <c r="R163" s="189"/>
      <c r="S163" s="189"/>
      <c r="T163" s="190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184" t="s">
        <v>138</v>
      </c>
      <c r="AU163" s="184" t="s">
        <v>86</v>
      </c>
      <c r="AV163" s="13" t="s">
        <v>86</v>
      </c>
      <c r="AW163" s="13" t="s">
        <v>32</v>
      </c>
      <c r="AX163" s="13" t="s">
        <v>84</v>
      </c>
      <c r="AY163" s="184" t="s">
        <v>129</v>
      </c>
    </row>
    <row r="164" s="2" customFormat="1" ht="24.15" customHeight="1">
      <c r="A164" s="35"/>
      <c r="B164" s="168"/>
      <c r="C164" s="169" t="s">
        <v>250</v>
      </c>
      <c r="D164" s="169" t="s">
        <v>131</v>
      </c>
      <c r="E164" s="170" t="s">
        <v>883</v>
      </c>
      <c r="F164" s="171" t="s">
        <v>884</v>
      </c>
      <c r="G164" s="172" t="s">
        <v>141</v>
      </c>
      <c r="H164" s="173">
        <v>8</v>
      </c>
      <c r="I164" s="174"/>
      <c r="J164" s="175">
        <f>ROUND(I164*H164,2)</f>
        <v>0</v>
      </c>
      <c r="K164" s="171" t="s">
        <v>135</v>
      </c>
      <c r="L164" s="36"/>
      <c r="M164" s="176" t="s">
        <v>1</v>
      </c>
      <c r="N164" s="177" t="s">
        <v>41</v>
      </c>
      <c r="O164" s="74"/>
      <c r="P164" s="178">
        <f>O164*H164</f>
        <v>0</v>
      </c>
      <c r="Q164" s="178">
        <v>0.0015</v>
      </c>
      <c r="R164" s="178">
        <f>Q164*H164</f>
        <v>0.012</v>
      </c>
      <c r="S164" s="178">
        <v>0</v>
      </c>
      <c r="T164" s="179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80" t="s">
        <v>211</v>
      </c>
      <c r="AT164" s="180" t="s">
        <v>131</v>
      </c>
      <c r="AU164" s="180" t="s">
        <v>86</v>
      </c>
      <c r="AY164" s="16" t="s">
        <v>129</v>
      </c>
      <c r="BE164" s="181">
        <f>IF(N164="základní",J164,0)</f>
        <v>0</v>
      </c>
      <c r="BF164" s="181">
        <f>IF(N164="snížená",J164,0)</f>
        <v>0</v>
      </c>
      <c r="BG164" s="181">
        <f>IF(N164="zákl. přenesená",J164,0)</f>
        <v>0</v>
      </c>
      <c r="BH164" s="181">
        <f>IF(N164="sníž. přenesená",J164,0)</f>
        <v>0</v>
      </c>
      <c r="BI164" s="181">
        <f>IF(N164="nulová",J164,0)</f>
        <v>0</v>
      </c>
      <c r="BJ164" s="16" t="s">
        <v>84</v>
      </c>
      <c r="BK164" s="181">
        <f>ROUND(I164*H164,2)</f>
        <v>0</v>
      </c>
      <c r="BL164" s="16" t="s">
        <v>211</v>
      </c>
      <c r="BM164" s="180" t="s">
        <v>885</v>
      </c>
    </row>
    <row r="165" s="2" customFormat="1" ht="16.5" customHeight="1">
      <c r="A165" s="35"/>
      <c r="B165" s="168"/>
      <c r="C165" s="169" t="s">
        <v>255</v>
      </c>
      <c r="D165" s="169" t="s">
        <v>131</v>
      </c>
      <c r="E165" s="170" t="s">
        <v>886</v>
      </c>
      <c r="F165" s="171" t="s">
        <v>887</v>
      </c>
      <c r="G165" s="172" t="s">
        <v>141</v>
      </c>
      <c r="H165" s="173">
        <v>8</v>
      </c>
      <c r="I165" s="174"/>
      <c r="J165" s="175">
        <f>ROUND(I165*H165,2)</f>
        <v>0</v>
      </c>
      <c r="K165" s="171" t="s">
        <v>135</v>
      </c>
      <c r="L165" s="36"/>
      <c r="M165" s="176" t="s">
        <v>1</v>
      </c>
      <c r="N165" s="177" t="s">
        <v>41</v>
      </c>
      <c r="O165" s="74"/>
      <c r="P165" s="178">
        <f>O165*H165</f>
        <v>0</v>
      </c>
      <c r="Q165" s="178">
        <v>0</v>
      </c>
      <c r="R165" s="178">
        <f>Q165*H165</f>
        <v>0</v>
      </c>
      <c r="S165" s="178">
        <v>0.021129999999999999</v>
      </c>
      <c r="T165" s="179">
        <f>S165*H165</f>
        <v>0.16904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80" t="s">
        <v>211</v>
      </c>
      <c r="AT165" s="180" t="s">
        <v>131</v>
      </c>
      <c r="AU165" s="180" t="s">
        <v>86</v>
      </c>
      <c r="AY165" s="16" t="s">
        <v>129</v>
      </c>
      <c r="BE165" s="181">
        <f>IF(N165="základní",J165,0)</f>
        <v>0</v>
      </c>
      <c r="BF165" s="181">
        <f>IF(N165="snížená",J165,0)</f>
        <v>0</v>
      </c>
      <c r="BG165" s="181">
        <f>IF(N165="zákl. přenesená",J165,0)</f>
        <v>0</v>
      </c>
      <c r="BH165" s="181">
        <f>IF(N165="sníž. přenesená",J165,0)</f>
        <v>0</v>
      </c>
      <c r="BI165" s="181">
        <f>IF(N165="nulová",J165,0)</f>
        <v>0</v>
      </c>
      <c r="BJ165" s="16" t="s">
        <v>84</v>
      </c>
      <c r="BK165" s="181">
        <f>ROUND(I165*H165,2)</f>
        <v>0</v>
      </c>
      <c r="BL165" s="16" t="s">
        <v>211</v>
      </c>
      <c r="BM165" s="180" t="s">
        <v>888</v>
      </c>
    </row>
    <row r="166" s="2" customFormat="1" ht="24.15" customHeight="1">
      <c r="A166" s="35"/>
      <c r="B166" s="168"/>
      <c r="C166" s="169" t="s">
        <v>261</v>
      </c>
      <c r="D166" s="169" t="s">
        <v>131</v>
      </c>
      <c r="E166" s="170" t="s">
        <v>889</v>
      </c>
      <c r="F166" s="171" t="s">
        <v>890</v>
      </c>
      <c r="G166" s="172" t="s">
        <v>658</v>
      </c>
      <c r="H166" s="201"/>
      <c r="I166" s="174"/>
      <c r="J166" s="175">
        <f>ROUND(I166*H166,2)</f>
        <v>0</v>
      </c>
      <c r="K166" s="171" t="s">
        <v>135</v>
      </c>
      <c r="L166" s="36"/>
      <c r="M166" s="202" t="s">
        <v>1</v>
      </c>
      <c r="N166" s="203" t="s">
        <v>41</v>
      </c>
      <c r="O166" s="204"/>
      <c r="P166" s="205">
        <f>O166*H166</f>
        <v>0</v>
      </c>
      <c r="Q166" s="205">
        <v>0</v>
      </c>
      <c r="R166" s="205">
        <f>Q166*H166</f>
        <v>0</v>
      </c>
      <c r="S166" s="205">
        <v>0</v>
      </c>
      <c r="T166" s="206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80" t="s">
        <v>211</v>
      </c>
      <c r="AT166" s="180" t="s">
        <v>131</v>
      </c>
      <c r="AU166" s="180" t="s">
        <v>86</v>
      </c>
      <c r="AY166" s="16" t="s">
        <v>129</v>
      </c>
      <c r="BE166" s="181">
        <f>IF(N166="základní",J166,0)</f>
        <v>0</v>
      </c>
      <c r="BF166" s="181">
        <f>IF(N166="snížená",J166,0)</f>
        <v>0</v>
      </c>
      <c r="BG166" s="181">
        <f>IF(N166="zákl. přenesená",J166,0)</f>
        <v>0</v>
      </c>
      <c r="BH166" s="181">
        <f>IF(N166="sníž. přenesená",J166,0)</f>
        <v>0</v>
      </c>
      <c r="BI166" s="181">
        <f>IF(N166="nulová",J166,0)</f>
        <v>0</v>
      </c>
      <c r="BJ166" s="16" t="s">
        <v>84</v>
      </c>
      <c r="BK166" s="181">
        <f>ROUND(I166*H166,2)</f>
        <v>0</v>
      </c>
      <c r="BL166" s="16" t="s">
        <v>211</v>
      </c>
      <c r="BM166" s="180" t="s">
        <v>891</v>
      </c>
    </row>
    <row r="167" s="2" customFormat="1" ht="6.96" customHeight="1">
      <c r="A167" s="35"/>
      <c r="B167" s="57"/>
      <c r="C167" s="58"/>
      <c r="D167" s="58"/>
      <c r="E167" s="58"/>
      <c r="F167" s="58"/>
      <c r="G167" s="58"/>
      <c r="H167" s="58"/>
      <c r="I167" s="58"/>
      <c r="J167" s="58"/>
      <c r="K167" s="58"/>
      <c r="L167" s="36"/>
      <c r="M167" s="35"/>
      <c r="O167" s="35"/>
      <c r="P167" s="35"/>
      <c r="Q167" s="35"/>
      <c r="R167" s="35"/>
      <c r="S167" s="35"/>
      <c r="T167" s="35"/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</row>
  </sheetData>
  <autoFilter ref="C122:K166"/>
  <mergeCells count="9">
    <mergeCell ref="E7:H7"/>
    <mergeCell ref="E9:H9"/>
    <mergeCell ref="E18:H18"/>
    <mergeCell ref="E27:H27"/>
    <mergeCell ref="E85:H85"/>
    <mergeCell ref="E87:H87"/>
    <mergeCell ref="E113:H113"/>
    <mergeCell ref="E115:H11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LEGION-MILAN\Milan</dc:creator>
  <cp:lastModifiedBy>LEGION-MILAN\Milan</cp:lastModifiedBy>
  <dcterms:created xsi:type="dcterms:W3CDTF">2023-04-06T08:01:52Z</dcterms:created>
  <dcterms:modified xsi:type="dcterms:W3CDTF">2023-04-06T08:01:54Z</dcterms:modified>
</cp:coreProperties>
</file>